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FI774\Projects\rgaa4lu\src\files\rgaa4.1\"/>
    </mc:Choice>
  </mc:AlternateContent>
  <bookViews>
    <workbookView xWindow="0" yWindow="456" windowWidth="23256" windowHeight="12132" tabRatio="861"/>
  </bookViews>
  <sheets>
    <sheet name="Mode_d'emploi" sheetId="24" r:id="rId1"/>
    <sheet name="Échantillon" sheetId="2" r:id="rId2"/>
    <sheet name="Résultats" sheetId="22" r:id="rId3"/>
    <sheet name="Critères" sheetId="3" r:id="rId4"/>
    <sheet name="Synthèse" sheetId="4" state="hidden" r:id="rId5"/>
    <sheet name="BaseDeCalcul"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'P01'!$A$3:$H$109</definedName>
    <definedName name="_xlnm.Print_Area" localSheetId="3">Critères!$A$1:$C$108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C110" i="5" l="1"/>
  <c r="AD110" i="5"/>
  <c r="AE110" i="5"/>
  <c r="AF110" i="5"/>
  <c r="AG110" i="5"/>
  <c r="AH110" i="5"/>
  <c r="AI110" i="5"/>
  <c r="AJ110" i="5"/>
  <c r="AK110" i="5"/>
  <c r="AL110" i="5"/>
  <c r="AM110" i="5"/>
  <c r="AN110" i="5"/>
  <c r="AO110" i="5"/>
  <c r="AP110" i="5"/>
  <c r="AC111" i="5"/>
  <c r="AD111" i="5"/>
  <c r="AE111" i="5"/>
  <c r="AF111" i="5"/>
  <c r="AG111" i="5"/>
  <c r="AH111" i="5"/>
  <c r="AI111" i="5"/>
  <c r="AJ111" i="5"/>
  <c r="AK111" i="5"/>
  <c r="AL111" i="5"/>
  <c r="AM111" i="5"/>
  <c r="AN111" i="5"/>
  <c r="AO111" i="5"/>
  <c r="AP111" i="5"/>
  <c r="AC112" i="5"/>
  <c r="AD112" i="5"/>
  <c r="AE112" i="5"/>
  <c r="AF112" i="5"/>
  <c r="AG112" i="5"/>
  <c r="AH112" i="5"/>
  <c r="AI112" i="5"/>
  <c r="AJ112" i="5"/>
  <c r="AK112" i="5"/>
  <c r="AL112" i="5"/>
  <c r="AM112" i="5"/>
  <c r="AN112" i="5"/>
  <c r="AO112" i="5"/>
  <c r="AP112" i="5"/>
  <c r="AC113" i="5"/>
  <c r="AD113" i="5"/>
  <c r="AE113" i="5"/>
  <c r="AF113" i="5"/>
  <c r="AG113" i="5"/>
  <c r="AH113" i="5"/>
  <c r="AI113" i="5"/>
  <c r="AJ113" i="5"/>
  <c r="AK113" i="5"/>
  <c r="AL113" i="5"/>
  <c r="AM113" i="5"/>
  <c r="AN113" i="5"/>
  <c r="AO113" i="5"/>
  <c r="AP113" i="5"/>
  <c r="AC114" i="5"/>
  <c r="AD114" i="5"/>
  <c r="AE114" i="5"/>
  <c r="AF114" i="5"/>
  <c r="AG114" i="5"/>
  <c r="AH114" i="5"/>
  <c r="AI114" i="5"/>
  <c r="AQ114" i="5" s="1"/>
  <c r="AJ114" i="5"/>
  <c r="AK114" i="5"/>
  <c r="AL114" i="5"/>
  <c r="AM114" i="5"/>
  <c r="AN114" i="5"/>
  <c r="AO114" i="5"/>
  <c r="AP114" i="5"/>
  <c r="AC115" i="5"/>
  <c r="AD115" i="5"/>
  <c r="AE115" i="5"/>
  <c r="AF115" i="5"/>
  <c r="AG115" i="5"/>
  <c r="AH115" i="5"/>
  <c r="AI115" i="5"/>
  <c r="AJ115" i="5"/>
  <c r="AK115" i="5"/>
  <c r="AL115" i="5"/>
  <c r="AM115" i="5"/>
  <c r="AN115" i="5"/>
  <c r="AO115" i="5"/>
  <c r="AP115" i="5"/>
  <c r="AC116" i="5"/>
  <c r="AD116" i="5"/>
  <c r="AE116" i="5"/>
  <c r="AF116" i="5"/>
  <c r="AG116" i="5"/>
  <c r="AH116" i="5"/>
  <c r="AI116" i="5"/>
  <c r="AJ116" i="5"/>
  <c r="AK116" i="5"/>
  <c r="AL116" i="5"/>
  <c r="AM116" i="5"/>
  <c r="AN116" i="5"/>
  <c r="AO116" i="5"/>
  <c r="AP116" i="5"/>
  <c r="AC117" i="5"/>
  <c r="AD117" i="5"/>
  <c r="AE117" i="5"/>
  <c r="AF117" i="5"/>
  <c r="AG117" i="5"/>
  <c r="AH117" i="5"/>
  <c r="AI117" i="5"/>
  <c r="AJ117" i="5"/>
  <c r="AK117" i="5"/>
  <c r="AL117" i="5"/>
  <c r="AM117" i="5"/>
  <c r="AN117" i="5"/>
  <c r="AO117" i="5"/>
  <c r="AP117" i="5"/>
  <c r="AC118" i="5"/>
  <c r="AD118" i="5"/>
  <c r="AE118" i="5"/>
  <c r="AF118" i="5"/>
  <c r="AG118" i="5"/>
  <c r="AH118" i="5"/>
  <c r="AI118" i="5"/>
  <c r="AJ118" i="5"/>
  <c r="AK118" i="5"/>
  <c r="AL118" i="5"/>
  <c r="AM118" i="5"/>
  <c r="AN118" i="5"/>
  <c r="AO118" i="5"/>
  <c r="AP118" i="5"/>
  <c r="AC119" i="5"/>
  <c r="AD119" i="5"/>
  <c r="AE119" i="5"/>
  <c r="AF119" i="5"/>
  <c r="AG119" i="5"/>
  <c r="AH119" i="5"/>
  <c r="AI119" i="5"/>
  <c r="AJ119" i="5"/>
  <c r="AK119" i="5"/>
  <c r="AL119" i="5"/>
  <c r="AM119" i="5"/>
  <c r="AN119" i="5"/>
  <c r="AO119" i="5"/>
  <c r="AP119" i="5"/>
  <c r="AC120" i="5"/>
  <c r="AD120" i="5"/>
  <c r="AE120" i="5"/>
  <c r="AF120" i="5"/>
  <c r="AG120" i="5"/>
  <c r="AH120" i="5"/>
  <c r="AI120" i="5"/>
  <c r="AJ120" i="5"/>
  <c r="AK120" i="5"/>
  <c r="AL120" i="5"/>
  <c r="AM120" i="5"/>
  <c r="AN120" i="5"/>
  <c r="AO120" i="5"/>
  <c r="AP120" i="5"/>
  <c r="AP109" i="5"/>
  <c r="AO109" i="5"/>
  <c r="AN109" i="5"/>
  <c r="AM109" i="5"/>
  <c r="AL109" i="5"/>
  <c r="AK109" i="5"/>
  <c r="AJ109" i="5"/>
  <c r="AI109" i="5"/>
  <c r="AH109" i="5"/>
  <c r="AG109" i="5"/>
  <c r="AF109" i="5"/>
  <c r="AE109" i="5"/>
  <c r="AD109" i="5"/>
  <c r="AC109" i="5"/>
  <c r="AB109" i="5"/>
  <c r="AC98" i="5"/>
  <c r="AD98" i="5"/>
  <c r="AE98" i="5"/>
  <c r="AF98" i="5"/>
  <c r="AG98" i="5"/>
  <c r="AH98" i="5"/>
  <c r="AI98" i="5"/>
  <c r="AJ98" i="5"/>
  <c r="AQ98" i="5" s="1"/>
  <c r="AK98" i="5"/>
  <c r="AL98" i="5"/>
  <c r="AM98" i="5"/>
  <c r="AN98" i="5"/>
  <c r="AO98" i="5"/>
  <c r="AP98" i="5"/>
  <c r="AC99" i="5"/>
  <c r="AD99" i="5"/>
  <c r="AQ99" i="5" s="1"/>
  <c r="AE99" i="5"/>
  <c r="AF99" i="5"/>
  <c r="AG99" i="5"/>
  <c r="AH99" i="5"/>
  <c r="AI99" i="5"/>
  <c r="AJ99" i="5"/>
  <c r="AK99" i="5"/>
  <c r="AL99" i="5"/>
  <c r="AM99" i="5"/>
  <c r="AN99" i="5"/>
  <c r="AO99" i="5"/>
  <c r="AP99" i="5"/>
  <c r="AC100" i="5"/>
  <c r="AD100" i="5"/>
  <c r="AE100" i="5"/>
  <c r="AF100" i="5"/>
  <c r="AQ100" i="5" s="1"/>
  <c r="AG100" i="5"/>
  <c r="AH100" i="5"/>
  <c r="AI100" i="5"/>
  <c r="AJ100" i="5"/>
  <c r="AK100" i="5"/>
  <c r="AL100" i="5"/>
  <c r="AM100" i="5"/>
  <c r="AN100" i="5"/>
  <c r="AO100" i="5"/>
  <c r="AP100" i="5"/>
  <c r="AC101" i="5"/>
  <c r="AD101" i="5"/>
  <c r="AE101" i="5"/>
  <c r="AF101" i="5"/>
  <c r="AG101" i="5"/>
  <c r="AH101" i="5"/>
  <c r="AI101" i="5"/>
  <c r="AJ101" i="5"/>
  <c r="AK101" i="5"/>
  <c r="AL101" i="5"/>
  <c r="AM101" i="5"/>
  <c r="AN101" i="5"/>
  <c r="AO101" i="5"/>
  <c r="AP101" i="5"/>
  <c r="AC102" i="5"/>
  <c r="AD102" i="5"/>
  <c r="AE102" i="5"/>
  <c r="AF102" i="5"/>
  <c r="AG102" i="5"/>
  <c r="AH102" i="5"/>
  <c r="AI102" i="5"/>
  <c r="AJ102" i="5"/>
  <c r="AQ102" i="5" s="1"/>
  <c r="AK102" i="5"/>
  <c r="AL102" i="5"/>
  <c r="AM102" i="5"/>
  <c r="AN102" i="5"/>
  <c r="AO102" i="5"/>
  <c r="AP102" i="5"/>
  <c r="AC103" i="5"/>
  <c r="AD103" i="5"/>
  <c r="AQ103" i="5" s="1"/>
  <c r="AE103" i="5"/>
  <c r="AF103" i="5"/>
  <c r="AG103" i="5"/>
  <c r="AH103" i="5"/>
  <c r="AI103" i="5"/>
  <c r="AJ103" i="5"/>
  <c r="AK103" i="5"/>
  <c r="AL103" i="5"/>
  <c r="AM103" i="5"/>
  <c r="AN103" i="5"/>
  <c r="AO103" i="5"/>
  <c r="AP103" i="5"/>
  <c r="AC104" i="5"/>
  <c r="AD104" i="5"/>
  <c r="AE104" i="5"/>
  <c r="AF104" i="5"/>
  <c r="AQ104" i="5" s="1"/>
  <c r="AG104" i="5"/>
  <c r="AH104" i="5"/>
  <c r="AI104" i="5"/>
  <c r="AJ104" i="5"/>
  <c r="AK104" i="5"/>
  <c r="AL104" i="5"/>
  <c r="AM104" i="5"/>
  <c r="AN104" i="5"/>
  <c r="AO104" i="5"/>
  <c r="AP104" i="5"/>
  <c r="AC105" i="5"/>
  <c r="AD105" i="5"/>
  <c r="AE105" i="5"/>
  <c r="AF105" i="5"/>
  <c r="AG105" i="5"/>
  <c r="AH105" i="5"/>
  <c r="AQ105" i="5" s="1"/>
  <c r="AI105" i="5"/>
  <c r="AJ105" i="5"/>
  <c r="AK105" i="5"/>
  <c r="AL105" i="5"/>
  <c r="AM105" i="5"/>
  <c r="AN105" i="5"/>
  <c r="AO105" i="5"/>
  <c r="AP105" i="5"/>
  <c r="AC106" i="5"/>
  <c r="AD106" i="5"/>
  <c r="AE106" i="5"/>
  <c r="AF106" i="5"/>
  <c r="AG106" i="5"/>
  <c r="AH106" i="5"/>
  <c r="AI106" i="5"/>
  <c r="AJ106" i="5"/>
  <c r="AQ106" i="5" s="1"/>
  <c r="AK106" i="5"/>
  <c r="AL106" i="5"/>
  <c r="AM106" i="5"/>
  <c r="AN106" i="5"/>
  <c r="AO106" i="5"/>
  <c r="AP106" i="5"/>
  <c r="AC107" i="5"/>
  <c r="AD107" i="5"/>
  <c r="AQ107" i="5" s="1"/>
  <c r="AE107" i="5"/>
  <c r="AF107" i="5"/>
  <c r="AG107" i="5"/>
  <c r="AH107" i="5"/>
  <c r="AI107" i="5"/>
  <c r="AJ107" i="5"/>
  <c r="AK107" i="5"/>
  <c r="AL107" i="5"/>
  <c r="AM107" i="5"/>
  <c r="AN107" i="5"/>
  <c r="AO107" i="5"/>
  <c r="AP107" i="5"/>
  <c r="AP97" i="5"/>
  <c r="AO97" i="5"/>
  <c r="AN97" i="5"/>
  <c r="AM97" i="5"/>
  <c r="AL97" i="5"/>
  <c r="AK97" i="5"/>
  <c r="AJ97" i="5"/>
  <c r="AI97" i="5"/>
  <c r="AH97" i="5"/>
  <c r="AG97" i="5"/>
  <c r="AF97" i="5"/>
  <c r="AE97" i="5"/>
  <c r="AD97" i="5"/>
  <c r="AC97" i="5"/>
  <c r="AC84" i="5"/>
  <c r="AD84" i="5"/>
  <c r="AE84" i="5"/>
  <c r="AF84" i="5"/>
  <c r="AG84" i="5"/>
  <c r="AH84" i="5"/>
  <c r="AI84" i="5"/>
  <c r="AJ84" i="5"/>
  <c r="AK84" i="5"/>
  <c r="AL84" i="5"/>
  <c r="AM84" i="5"/>
  <c r="AN84" i="5"/>
  <c r="AO84" i="5"/>
  <c r="AP84" i="5"/>
  <c r="AC85" i="5"/>
  <c r="AQ85" i="5" s="1"/>
  <c r="AD85" i="5"/>
  <c r="AE85" i="5"/>
  <c r="AF85" i="5"/>
  <c r="AG85" i="5"/>
  <c r="AH85" i="5"/>
  <c r="AI85" i="5"/>
  <c r="AJ85" i="5"/>
  <c r="AK85" i="5"/>
  <c r="AL85" i="5"/>
  <c r="AM85" i="5"/>
  <c r="AN85" i="5"/>
  <c r="AO85" i="5"/>
  <c r="AP85" i="5"/>
  <c r="AC86" i="5"/>
  <c r="AD86" i="5"/>
  <c r="AE86" i="5"/>
  <c r="AQ86" i="5" s="1"/>
  <c r="AF86" i="5"/>
  <c r="AG86" i="5"/>
  <c r="AH86" i="5"/>
  <c r="AI86" i="5"/>
  <c r="AJ86" i="5"/>
  <c r="AK86" i="5"/>
  <c r="AL86" i="5"/>
  <c r="AM86" i="5"/>
  <c r="AN86" i="5"/>
  <c r="AO86" i="5"/>
  <c r="AP86" i="5"/>
  <c r="AC87" i="5"/>
  <c r="AD87" i="5"/>
  <c r="AE87" i="5"/>
  <c r="AF87" i="5"/>
  <c r="AG87" i="5"/>
  <c r="AQ87" i="5" s="1"/>
  <c r="AH87" i="5"/>
  <c r="AI87" i="5"/>
  <c r="AJ87" i="5"/>
  <c r="AK87" i="5"/>
  <c r="AL87" i="5"/>
  <c r="AM87" i="5"/>
  <c r="AN87" i="5"/>
  <c r="AO87" i="5"/>
  <c r="AP87" i="5"/>
  <c r="AC88" i="5"/>
  <c r="AD88" i="5"/>
  <c r="AE88" i="5"/>
  <c r="AF88" i="5"/>
  <c r="AG88" i="5"/>
  <c r="AH88" i="5"/>
  <c r="AI88" i="5"/>
  <c r="AJ88" i="5"/>
  <c r="AK88" i="5"/>
  <c r="AL88" i="5"/>
  <c r="AM88" i="5"/>
  <c r="AN88" i="5"/>
  <c r="AO88" i="5"/>
  <c r="AP88" i="5"/>
  <c r="AC89" i="5"/>
  <c r="AD89" i="5"/>
  <c r="AE89" i="5"/>
  <c r="AF89" i="5"/>
  <c r="AG89" i="5"/>
  <c r="AH89" i="5"/>
  <c r="AI89" i="5"/>
  <c r="AJ89" i="5"/>
  <c r="AK89" i="5"/>
  <c r="AL89" i="5"/>
  <c r="AM89" i="5"/>
  <c r="AN89" i="5"/>
  <c r="AO89" i="5"/>
  <c r="AP89" i="5"/>
  <c r="AC90" i="5"/>
  <c r="AD90" i="5"/>
  <c r="AE90" i="5"/>
  <c r="AF90" i="5"/>
  <c r="AG90" i="5"/>
  <c r="AH90" i="5"/>
  <c r="AI90" i="5"/>
  <c r="AJ90" i="5"/>
  <c r="AK90" i="5"/>
  <c r="AL90" i="5"/>
  <c r="AM90" i="5"/>
  <c r="AN90" i="5"/>
  <c r="AO90" i="5"/>
  <c r="AP90" i="5"/>
  <c r="AC91" i="5"/>
  <c r="AD91" i="5"/>
  <c r="AE91" i="5"/>
  <c r="AF91" i="5"/>
  <c r="AG91" i="5"/>
  <c r="AQ91" i="5" s="1"/>
  <c r="AH91" i="5"/>
  <c r="AI91" i="5"/>
  <c r="AJ91" i="5"/>
  <c r="AK91" i="5"/>
  <c r="AL91" i="5"/>
  <c r="AM91" i="5"/>
  <c r="AN91" i="5"/>
  <c r="AO91" i="5"/>
  <c r="AP91" i="5"/>
  <c r="AC92" i="5"/>
  <c r="AD92" i="5"/>
  <c r="AE92" i="5"/>
  <c r="AF92" i="5"/>
  <c r="AG92" i="5"/>
  <c r="AH92" i="5"/>
  <c r="AI92" i="5"/>
  <c r="AJ92" i="5"/>
  <c r="AK92" i="5"/>
  <c r="AL92" i="5"/>
  <c r="AM92" i="5"/>
  <c r="AN92" i="5"/>
  <c r="AO92" i="5"/>
  <c r="AP92" i="5"/>
  <c r="AC93" i="5"/>
  <c r="AD93" i="5"/>
  <c r="AE93" i="5"/>
  <c r="AF93" i="5"/>
  <c r="AG93" i="5"/>
  <c r="AH93" i="5"/>
  <c r="AI93" i="5"/>
  <c r="AJ93" i="5"/>
  <c r="AK93" i="5"/>
  <c r="AL93" i="5"/>
  <c r="AM93" i="5"/>
  <c r="AN93" i="5"/>
  <c r="AO93" i="5"/>
  <c r="AP93" i="5"/>
  <c r="AC94" i="5"/>
  <c r="AD94" i="5"/>
  <c r="AE94" i="5"/>
  <c r="AQ94" i="5" s="1"/>
  <c r="AF94" i="5"/>
  <c r="AG94" i="5"/>
  <c r="AH94" i="5"/>
  <c r="AI94" i="5"/>
  <c r="AJ94" i="5"/>
  <c r="AK94" i="5"/>
  <c r="AL94" i="5"/>
  <c r="AM94" i="5"/>
  <c r="AN94" i="5"/>
  <c r="AO94" i="5"/>
  <c r="AP94" i="5"/>
  <c r="AC95" i="5"/>
  <c r="AD95" i="5"/>
  <c r="AE95" i="5"/>
  <c r="AF95" i="5"/>
  <c r="AG95" i="5"/>
  <c r="AQ95" i="5" s="1"/>
  <c r="AH95" i="5"/>
  <c r="AI95" i="5"/>
  <c r="AJ95" i="5"/>
  <c r="AK95" i="5"/>
  <c r="AL95" i="5"/>
  <c r="AM95" i="5"/>
  <c r="AN95" i="5"/>
  <c r="AO95" i="5"/>
  <c r="AP95" i="5"/>
  <c r="AP83" i="5"/>
  <c r="AO83" i="5"/>
  <c r="AN83" i="5"/>
  <c r="AM83" i="5"/>
  <c r="AL83" i="5"/>
  <c r="AK83" i="5"/>
  <c r="AJ83" i="5"/>
  <c r="AI83" i="5"/>
  <c r="AH83" i="5"/>
  <c r="AG83" i="5"/>
  <c r="AF83" i="5"/>
  <c r="AE83" i="5"/>
  <c r="AD83" i="5"/>
  <c r="AC83" i="5"/>
  <c r="AB83" i="5"/>
  <c r="AC69" i="5"/>
  <c r="AD69" i="5"/>
  <c r="AE69" i="5"/>
  <c r="AF69" i="5"/>
  <c r="AG69" i="5"/>
  <c r="AH69" i="5"/>
  <c r="AI69" i="5"/>
  <c r="AJ69" i="5"/>
  <c r="AQ69" i="5" s="1"/>
  <c r="AK69" i="5"/>
  <c r="AL69" i="5"/>
  <c r="AM69" i="5"/>
  <c r="AN69" i="5"/>
  <c r="AO69" i="5"/>
  <c r="AP69" i="5"/>
  <c r="AC70" i="5"/>
  <c r="AD70" i="5"/>
  <c r="AQ70" i="5" s="1"/>
  <c r="AE70" i="5"/>
  <c r="AF70" i="5"/>
  <c r="AG70" i="5"/>
  <c r="AH70" i="5"/>
  <c r="AI70" i="5"/>
  <c r="AJ70" i="5"/>
  <c r="AK70" i="5"/>
  <c r="AL70" i="5"/>
  <c r="AM70" i="5"/>
  <c r="AN70" i="5"/>
  <c r="AO70" i="5"/>
  <c r="AP70" i="5"/>
  <c r="AC71" i="5"/>
  <c r="AD71" i="5"/>
  <c r="AE71" i="5"/>
  <c r="AF71" i="5"/>
  <c r="AQ71" i="5" s="1"/>
  <c r="AG71" i="5"/>
  <c r="AH71" i="5"/>
  <c r="AI71" i="5"/>
  <c r="AJ71" i="5"/>
  <c r="AK71" i="5"/>
  <c r="AL71" i="5"/>
  <c r="AM71" i="5"/>
  <c r="AN71" i="5"/>
  <c r="AO71" i="5"/>
  <c r="AP71" i="5"/>
  <c r="AC72" i="5"/>
  <c r="AD72" i="5"/>
  <c r="AE72" i="5"/>
  <c r="AF72" i="5"/>
  <c r="AG72" i="5"/>
  <c r="AH72" i="5"/>
  <c r="AI72" i="5"/>
  <c r="AJ72" i="5"/>
  <c r="AK72" i="5"/>
  <c r="AL72" i="5"/>
  <c r="AM72" i="5"/>
  <c r="AN72" i="5"/>
  <c r="AO72" i="5"/>
  <c r="AP72" i="5"/>
  <c r="AC73" i="5"/>
  <c r="AD73" i="5"/>
  <c r="AE73" i="5"/>
  <c r="AF73" i="5"/>
  <c r="AG73" i="5"/>
  <c r="AH73" i="5"/>
  <c r="AI73" i="5"/>
  <c r="AJ73" i="5"/>
  <c r="AQ73" i="5" s="1"/>
  <c r="AK73" i="5"/>
  <c r="AL73" i="5"/>
  <c r="AM73" i="5"/>
  <c r="AN73" i="5"/>
  <c r="AO73" i="5"/>
  <c r="AP73" i="5"/>
  <c r="AC74" i="5"/>
  <c r="AD74" i="5"/>
  <c r="AQ74" i="5" s="1"/>
  <c r="AE74" i="5"/>
  <c r="AF74" i="5"/>
  <c r="AG74" i="5"/>
  <c r="AH74" i="5"/>
  <c r="AI74" i="5"/>
  <c r="AJ74" i="5"/>
  <c r="AK74" i="5"/>
  <c r="AL74" i="5"/>
  <c r="AM74" i="5"/>
  <c r="AN74" i="5"/>
  <c r="AO74" i="5"/>
  <c r="AP74" i="5"/>
  <c r="AC75" i="5"/>
  <c r="AD75" i="5"/>
  <c r="AE75" i="5"/>
  <c r="AF75" i="5"/>
  <c r="AQ75" i="5" s="1"/>
  <c r="AG75" i="5"/>
  <c r="AH75" i="5"/>
  <c r="AI75" i="5"/>
  <c r="AJ75" i="5"/>
  <c r="AK75" i="5"/>
  <c r="AL75" i="5"/>
  <c r="AM75" i="5"/>
  <c r="AN75" i="5"/>
  <c r="AO75" i="5"/>
  <c r="AP75" i="5"/>
  <c r="AC76" i="5"/>
  <c r="AD76" i="5"/>
  <c r="AE76" i="5"/>
  <c r="AF76" i="5"/>
  <c r="AG76" i="5"/>
  <c r="AH76" i="5"/>
  <c r="AQ76" i="5" s="1"/>
  <c r="AI76" i="5"/>
  <c r="AJ76" i="5"/>
  <c r="AK76" i="5"/>
  <c r="AL76" i="5"/>
  <c r="AM76" i="5"/>
  <c r="AN76" i="5"/>
  <c r="AO76" i="5"/>
  <c r="AP76" i="5"/>
  <c r="AC77" i="5"/>
  <c r="AD77" i="5"/>
  <c r="AE77" i="5"/>
  <c r="AF77" i="5"/>
  <c r="AG77" i="5"/>
  <c r="AH77" i="5"/>
  <c r="AI77" i="5"/>
  <c r="AJ77" i="5"/>
  <c r="AQ77" i="5" s="1"/>
  <c r="AK77" i="5"/>
  <c r="AL77" i="5"/>
  <c r="AM77" i="5"/>
  <c r="AN77" i="5"/>
  <c r="AO77" i="5"/>
  <c r="AP77" i="5"/>
  <c r="AC78" i="5"/>
  <c r="AD78" i="5"/>
  <c r="AQ78" i="5" s="1"/>
  <c r="AE78" i="5"/>
  <c r="AF78" i="5"/>
  <c r="AG78" i="5"/>
  <c r="AH78" i="5"/>
  <c r="AI78" i="5"/>
  <c r="AJ78" i="5"/>
  <c r="AK78" i="5"/>
  <c r="AL78" i="5"/>
  <c r="AM78" i="5"/>
  <c r="AN78" i="5"/>
  <c r="AO78" i="5"/>
  <c r="AP78" i="5"/>
  <c r="AC79" i="5"/>
  <c r="AD79" i="5"/>
  <c r="AE79" i="5"/>
  <c r="AF79" i="5"/>
  <c r="AQ79" i="5" s="1"/>
  <c r="AG79" i="5"/>
  <c r="AH79" i="5"/>
  <c r="AI79" i="5"/>
  <c r="AJ79" i="5"/>
  <c r="AK79" i="5"/>
  <c r="AL79" i="5"/>
  <c r="AM79" i="5"/>
  <c r="AN79" i="5"/>
  <c r="AO79" i="5"/>
  <c r="AP79" i="5"/>
  <c r="AC80" i="5"/>
  <c r="AD80" i="5"/>
  <c r="AE80" i="5"/>
  <c r="AF80" i="5"/>
  <c r="AG80" i="5"/>
  <c r="AH80" i="5"/>
  <c r="AI80" i="5"/>
  <c r="AJ80" i="5"/>
  <c r="AK80" i="5"/>
  <c r="AL80" i="5"/>
  <c r="AM80" i="5"/>
  <c r="AN80" i="5"/>
  <c r="AO80" i="5"/>
  <c r="AP80" i="5"/>
  <c r="AC81" i="5"/>
  <c r="AD81" i="5"/>
  <c r="AE81" i="5"/>
  <c r="AF81" i="5"/>
  <c r="AG81" i="5"/>
  <c r="AH81" i="5"/>
  <c r="AI81" i="5"/>
  <c r="AJ81" i="5"/>
  <c r="AQ81" i="5" s="1"/>
  <c r="AK81" i="5"/>
  <c r="AL81" i="5"/>
  <c r="AM81" i="5"/>
  <c r="AN81" i="5"/>
  <c r="AO81" i="5"/>
  <c r="AP81" i="5"/>
  <c r="AC68" i="5"/>
  <c r="AP68" i="5"/>
  <c r="AO68" i="5"/>
  <c r="AN68" i="5"/>
  <c r="AM68" i="5"/>
  <c r="AL68" i="5"/>
  <c r="AK68" i="5"/>
  <c r="AJ68" i="5"/>
  <c r="AI68" i="5"/>
  <c r="AH68" i="5"/>
  <c r="AG68" i="5"/>
  <c r="AF68" i="5"/>
  <c r="AE68" i="5"/>
  <c r="AD68" i="5"/>
  <c r="AC64" i="5"/>
  <c r="AD64" i="5"/>
  <c r="AQ64" i="5" s="1"/>
  <c r="AE64" i="5"/>
  <c r="AF64" i="5"/>
  <c r="AG64" i="5"/>
  <c r="AH64" i="5"/>
  <c r="AI64" i="5"/>
  <c r="AJ64" i="5"/>
  <c r="AK64" i="5"/>
  <c r="AL64" i="5"/>
  <c r="AM64" i="5"/>
  <c r="AN64" i="5"/>
  <c r="AO64" i="5"/>
  <c r="AP64" i="5"/>
  <c r="AC65" i="5"/>
  <c r="AD65" i="5"/>
  <c r="AQ65" i="5" s="1"/>
  <c r="AE65" i="5"/>
  <c r="AF65" i="5"/>
  <c r="AG65" i="5"/>
  <c r="AH65" i="5"/>
  <c r="AI65" i="5"/>
  <c r="AJ65" i="5"/>
  <c r="AK65" i="5"/>
  <c r="AL65" i="5"/>
  <c r="AM65" i="5"/>
  <c r="AN65" i="5"/>
  <c r="AO65" i="5"/>
  <c r="AP65" i="5"/>
  <c r="AC66" i="5"/>
  <c r="AD66" i="5"/>
  <c r="AE66" i="5"/>
  <c r="AF66" i="5"/>
  <c r="AG66" i="5"/>
  <c r="AH66" i="5"/>
  <c r="AI66" i="5"/>
  <c r="AJ66" i="5"/>
  <c r="AK66" i="5"/>
  <c r="AL66" i="5"/>
  <c r="AM66" i="5"/>
  <c r="AN66" i="5"/>
  <c r="AO66" i="5"/>
  <c r="AP66" i="5"/>
  <c r="AP63" i="5"/>
  <c r="AO63" i="5"/>
  <c r="AN63" i="5"/>
  <c r="AM63" i="5"/>
  <c r="AL63" i="5"/>
  <c r="AK63" i="5"/>
  <c r="AJ63" i="5"/>
  <c r="AI63" i="5"/>
  <c r="AH63" i="5"/>
  <c r="AG63" i="5"/>
  <c r="AF63" i="5"/>
  <c r="AE63" i="5"/>
  <c r="AD63" i="5"/>
  <c r="AC63" i="5"/>
  <c r="AB63" i="5"/>
  <c r="AC53" i="5"/>
  <c r="AD53" i="5"/>
  <c r="AE53" i="5"/>
  <c r="AF53" i="5"/>
  <c r="AG53" i="5"/>
  <c r="AH53" i="5"/>
  <c r="AI53" i="5"/>
  <c r="AQ53" i="5" s="1"/>
  <c r="AJ53" i="5"/>
  <c r="AK53" i="5"/>
  <c r="AL53" i="5"/>
  <c r="AM53" i="5"/>
  <c r="AN53" i="5"/>
  <c r="AO53" i="5"/>
  <c r="AP53" i="5"/>
  <c r="AC54" i="5"/>
  <c r="AQ54" i="5" s="1"/>
  <c r="AD54" i="5"/>
  <c r="AE54" i="5"/>
  <c r="AF54" i="5"/>
  <c r="AG54" i="5"/>
  <c r="AH54" i="5"/>
  <c r="AI54" i="5"/>
  <c r="AJ54" i="5"/>
  <c r="AK54" i="5"/>
  <c r="AL54" i="5"/>
  <c r="AM54" i="5"/>
  <c r="AN54" i="5"/>
  <c r="AO54" i="5"/>
  <c r="AP54" i="5"/>
  <c r="AC55" i="5"/>
  <c r="AD55" i="5"/>
  <c r="AE55" i="5"/>
  <c r="AQ55" i="5" s="1"/>
  <c r="AF55" i="5"/>
  <c r="AG55" i="5"/>
  <c r="AH55" i="5"/>
  <c r="AI55" i="5"/>
  <c r="AJ55" i="5"/>
  <c r="AK55" i="5"/>
  <c r="AL55" i="5"/>
  <c r="AM55" i="5"/>
  <c r="AN55" i="5"/>
  <c r="AO55" i="5"/>
  <c r="AP55" i="5"/>
  <c r="AC56" i="5"/>
  <c r="AD56" i="5"/>
  <c r="AE56" i="5"/>
  <c r="AF56" i="5"/>
  <c r="AG56" i="5"/>
  <c r="AQ56" i="5" s="1"/>
  <c r="AH56" i="5"/>
  <c r="AI56" i="5"/>
  <c r="AJ56" i="5"/>
  <c r="AK56" i="5"/>
  <c r="AL56" i="5"/>
  <c r="AM56" i="5"/>
  <c r="AN56" i="5"/>
  <c r="AO56" i="5"/>
  <c r="AP56" i="5"/>
  <c r="AC57" i="5"/>
  <c r="AD57" i="5"/>
  <c r="AE57" i="5"/>
  <c r="AF57" i="5"/>
  <c r="AG57" i="5"/>
  <c r="AH57" i="5"/>
  <c r="AI57" i="5"/>
  <c r="AQ57" i="5" s="1"/>
  <c r="AJ57" i="5"/>
  <c r="AK57" i="5"/>
  <c r="AL57" i="5"/>
  <c r="AM57" i="5"/>
  <c r="AN57" i="5"/>
  <c r="AO57" i="5"/>
  <c r="AP57" i="5"/>
  <c r="AC58" i="5"/>
  <c r="AD58" i="5"/>
  <c r="AE58" i="5"/>
  <c r="AF58" i="5"/>
  <c r="AG58" i="5"/>
  <c r="AH58" i="5"/>
  <c r="AI58" i="5"/>
  <c r="AJ58" i="5"/>
  <c r="AK58" i="5"/>
  <c r="AL58" i="5"/>
  <c r="AM58" i="5"/>
  <c r="AN58" i="5"/>
  <c r="AO58" i="5"/>
  <c r="AP58" i="5"/>
  <c r="AC59" i="5"/>
  <c r="AD59" i="5"/>
  <c r="AE59" i="5"/>
  <c r="AQ59" i="5" s="1"/>
  <c r="AF59" i="5"/>
  <c r="AG59" i="5"/>
  <c r="AH59" i="5"/>
  <c r="AI59" i="5"/>
  <c r="AJ59" i="5"/>
  <c r="AK59" i="5"/>
  <c r="AL59" i="5"/>
  <c r="AM59" i="5"/>
  <c r="AN59" i="5"/>
  <c r="AO59" i="5"/>
  <c r="AP59" i="5"/>
  <c r="AC60" i="5"/>
  <c r="AD60" i="5"/>
  <c r="AE60" i="5"/>
  <c r="AF60" i="5"/>
  <c r="AG60" i="5"/>
  <c r="AQ60" i="5" s="1"/>
  <c r="AH60" i="5"/>
  <c r="AI60" i="5"/>
  <c r="AJ60" i="5"/>
  <c r="AK60" i="5"/>
  <c r="AL60" i="5"/>
  <c r="AM60" i="5"/>
  <c r="AN60" i="5"/>
  <c r="AO60" i="5"/>
  <c r="AP60" i="5"/>
  <c r="AC61" i="5"/>
  <c r="AD61" i="5"/>
  <c r="AE61" i="5"/>
  <c r="AF61" i="5"/>
  <c r="AG61" i="5"/>
  <c r="AH61" i="5"/>
  <c r="AI61" i="5"/>
  <c r="AQ61" i="5" s="1"/>
  <c r="AJ61" i="5"/>
  <c r="AK61" i="5"/>
  <c r="AL61" i="5"/>
  <c r="AM61" i="5"/>
  <c r="AN61" i="5"/>
  <c r="AO61" i="5"/>
  <c r="AP61" i="5"/>
  <c r="AP52" i="5"/>
  <c r="AO52" i="5"/>
  <c r="AN52" i="5"/>
  <c r="AM52" i="5"/>
  <c r="AL52" i="5"/>
  <c r="AK52" i="5"/>
  <c r="AJ52" i="5"/>
  <c r="AI52" i="5"/>
  <c r="AH52" i="5"/>
  <c r="AG52" i="5"/>
  <c r="AF52" i="5"/>
  <c r="AE52" i="5"/>
  <c r="AD52" i="5"/>
  <c r="AC52" i="5"/>
  <c r="AC47" i="5"/>
  <c r="AD47" i="5"/>
  <c r="AE47" i="5"/>
  <c r="AF47" i="5"/>
  <c r="AG47" i="5"/>
  <c r="AH47" i="5"/>
  <c r="AI47" i="5"/>
  <c r="AJ47" i="5"/>
  <c r="AK47" i="5"/>
  <c r="AL47" i="5"/>
  <c r="AM47" i="5"/>
  <c r="AN47" i="5"/>
  <c r="AO47" i="5"/>
  <c r="AP47" i="5"/>
  <c r="AC48" i="5"/>
  <c r="AD48" i="5"/>
  <c r="AE48" i="5"/>
  <c r="AF48" i="5"/>
  <c r="AG48" i="5"/>
  <c r="AH48" i="5"/>
  <c r="AI48" i="5"/>
  <c r="AJ48" i="5"/>
  <c r="AK48" i="5"/>
  <c r="AL48" i="5"/>
  <c r="AM48" i="5"/>
  <c r="AN48" i="5"/>
  <c r="AO48" i="5"/>
  <c r="AP48" i="5"/>
  <c r="AC49" i="5"/>
  <c r="AD49" i="5"/>
  <c r="AE49" i="5"/>
  <c r="AF49" i="5"/>
  <c r="AG49" i="5"/>
  <c r="AH49" i="5"/>
  <c r="AI49" i="5"/>
  <c r="AJ49" i="5"/>
  <c r="AK49" i="5"/>
  <c r="AL49" i="5"/>
  <c r="AM49" i="5"/>
  <c r="AN49" i="5"/>
  <c r="AO49" i="5"/>
  <c r="AP49" i="5"/>
  <c r="AC50" i="5"/>
  <c r="AD50" i="5"/>
  <c r="AE50" i="5"/>
  <c r="AF50" i="5"/>
  <c r="AG50" i="5"/>
  <c r="AH50" i="5"/>
  <c r="AI50" i="5"/>
  <c r="AJ50" i="5"/>
  <c r="AK50" i="5"/>
  <c r="AL50" i="5"/>
  <c r="AM50" i="5"/>
  <c r="AN50" i="5"/>
  <c r="AO50" i="5"/>
  <c r="AP50" i="5"/>
  <c r="AP46" i="5"/>
  <c r="AO46" i="5"/>
  <c r="AN46" i="5"/>
  <c r="AM46" i="5"/>
  <c r="AL46" i="5"/>
  <c r="AK46" i="5"/>
  <c r="AJ46" i="5"/>
  <c r="AI46" i="5"/>
  <c r="AH46" i="5"/>
  <c r="AG46" i="5"/>
  <c r="AF46" i="5"/>
  <c r="AE46" i="5"/>
  <c r="AD46" i="5"/>
  <c r="AC46" i="5"/>
  <c r="AC44" i="5"/>
  <c r="AD44" i="5"/>
  <c r="AE44" i="5"/>
  <c r="AF44" i="5"/>
  <c r="AG44" i="5"/>
  <c r="AH44" i="5"/>
  <c r="AI44" i="5"/>
  <c r="AJ44" i="5"/>
  <c r="AK44" i="5"/>
  <c r="AL44" i="5"/>
  <c r="AM44" i="5"/>
  <c r="AN44" i="5"/>
  <c r="AO44" i="5"/>
  <c r="AP44" i="5"/>
  <c r="AP43" i="5"/>
  <c r="AO43" i="5"/>
  <c r="AN43" i="5"/>
  <c r="AM43" i="5"/>
  <c r="AL43" i="5"/>
  <c r="AK43" i="5"/>
  <c r="AJ43" i="5"/>
  <c r="AI43" i="5"/>
  <c r="AH43" i="5"/>
  <c r="AG43" i="5"/>
  <c r="AF43" i="5"/>
  <c r="AE43" i="5"/>
  <c r="AD43" i="5"/>
  <c r="AC43" i="5"/>
  <c r="AC35" i="5"/>
  <c r="AD35" i="5"/>
  <c r="AE35" i="5"/>
  <c r="AF35" i="5"/>
  <c r="AG35" i="5"/>
  <c r="AH35" i="5"/>
  <c r="AI35" i="5"/>
  <c r="AJ35" i="5"/>
  <c r="AK35" i="5"/>
  <c r="AL35" i="5"/>
  <c r="AM35" i="5"/>
  <c r="AN35" i="5"/>
  <c r="AO35" i="5"/>
  <c r="AP35" i="5"/>
  <c r="AC36" i="5"/>
  <c r="AD36" i="5"/>
  <c r="AE36" i="5"/>
  <c r="AF36" i="5"/>
  <c r="AG36" i="5"/>
  <c r="AH36" i="5"/>
  <c r="AI36" i="5"/>
  <c r="AJ36" i="5"/>
  <c r="AK36" i="5"/>
  <c r="AL36" i="5"/>
  <c r="AM36" i="5"/>
  <c r="AN36" i="5"/>
  <c r="AO36" i="5"/>
  <c r="AP36" i="5"/>
  <c r="AC37" i="5"/>
  <c r="AD37" i="5"/>
  <c r="AE37" i="5"/>
  <c r="AF37" i="5"/>
  <c r="AG37" i="5"/>
  <c r="AH37" i="5"/>
  <c r="AI37" i="5"/>
  <c r="AJ37" i="5"/>
  <c r="AK37" i="5"/>
  <c r="AL37" i="5"/>
  <c r="AM37" i="5"/>
  <c r="AN37" i="5"/>
  <c r="AO37" i="5"/>
  <c r="AP37" i="5"/>
  <c r="AC38" i="5"/>
  <c r="AD38" i="5"/>
  <c r="AE38" i="5"/>
  <c r="AF38" i="5"/>
  <c r="AG38" i="5"/>
  <c r="AH38" i="5"/>
  <c r="AI38" i="5"/>
  <c r="AJ38" i="5"/>
  <c r="AK38" i="5"/>
  <c r="AL38" i="5"/>
  <c r="AM38" i="5"/>
  <c r="AN38" i="5"/>
  <c r="AO38" i="5"/>
  <c r="AP38" i="5"/>
  <c r="AC39" i="5"/>
  <c r="AD39" i="5"/>
  <c r="AE39" i="5"/>
  <c r="AF39" i="5"/>
  <c r="AG39" i="5"/>
  <c r="AH39" i="5"/>
  <c r="AI39" i="5"/>
  <c r="AJ39" i="5"/>
  <c r="AK39" i="5"/>
  <c r="AL39" i="5"/>
  <c r="AM39" i="5"/>
  <c r="AN39" i="5"/>
  <c r="AO39" i="5"/>
  <c r="AP39" i="5"/>
  <c r="AC40" i="5"/>
  <c r="AD40" i="5"/>
  <c r="AE40" i="5"/>
  <c r="AF40" i="5"/>
  <c r="AG40" i="5"/>
  <c r="AH40" i="5"/>
  <c r="AI40" i="5"/>
  <c r="AJ40" i="5"/>
  <c r="AK40" i="5"/>
  <c r="AL40" i="5"/>
  <c r="AM40" i="5"/>
  <c r="AN40" i="5"/>
  <c r="AO40" i="5"/>
  <c r="AP40" i="5"/>
  <c r="AC41" i="5"/>
  <c r="AD41" i="5"/>
  <c r="AE41" i="5"/>
  <c r="AF41" i="5"/>
  <c r="AG41" i="5"/>
  <c r="AH41" i="5"/>
  <c r="AI41" i="5"/>
  <c r="AJ41" i="5"/>
  <c r="AK41" i="5"/>
  <c r="AL41" i="5"/>
  <c r="AM41" i="5"/>
  <c r="AN41" i="5"/>
  <c r="AO41" i="5"/>
  <c r="AP41" i="5"/>
  <c r="AP34" i="5"/>
  <c r="AO34" i="5"/>
  <c r="AN34" i="5"/>
  <c r="AM34" i="5"/>
  <c r="AL34" i="5"/>
  <c r="AK34" i="5"/>
  <c r="AJ34" i="5"/>
  <c r="AI34" i="5"/>
  <c r="AH34" i="5"/>
  <c r="AG34" i="5"/>
  <c r="AF34" i="5"/>
  <c r="AE34" i="5"/>
  <c r="AD34" i="5"/>
  <c r="AC34" i="5"/>
  <c r="AC21" i="5"/>
  <c r="AD21" i="5"/>
  <c r="AE21" i="5"/>
  <c r="AF21" i="5"/>
  <c r="AG21" i="5"/>
  <c r="AH21" i="5"/>
  <c r="AI21" i="5"/>
  <c r="AQ21" i="5" s="1"/>
  <c r="AJ21" i="5"/>
  <c r="AK21" i="5"/>
  <c r="AL21" i="5"/>
  <c r="AM21" i="5"/>
  <c r="AN21" i="5"/>
  <c r="AO21" i="5"/>
  <c r="AP21" i="5"/>
  <c r="AC22" i="5"/>
  <c r="AQ22" i="5" s="1"/>
  <c r="AD22" i="5"/>
  <c r="AE22" i="5"/>
  <c r="AF22" i="5"/>
  <c r="AG22" i="5"/>
  <c r="AH22" i="5"/>
  <c r="AI22" i="5"/>
  <c r="AJ22" i="5"/>
  <c r="AK22" i="5"/>
  <c r="AL22" i="5"/>
  <c r="AM22" i="5"/>
  <c r="AN22" i="5"/>
  <c r="AO22" i="5"/>
  <c r="AP22" i="5"/>
  <c r="AC23" i="5"/>
  <c r="AD23" i="5"/>
  <c r="AE23" i="5"/>
  <c r="AQ23" i="5" s="1"/>
  <c r="AF23" i="5"/>
  <c r="AG23" i="5"/>
  <c r="AH23" i="5"/>
  <c r="AI23" i="5"/>
  <c r="AJ23" i="5"/>
  <c r="AK23" i="5"/>
  <c r="AL23" i="5"/>
  <c r="AM23" i="5"/>
  <c r="AN23" i="5"/>
  <c r="AO23" i="5"/>
  <c r="AP23" i="5"/>
  <c r="AC24" i="5"/>
  <c r="AD24" i="5"/>
  <c r="AE24" i="5"/>
  <c r="AF24" i="5"/>
  <c r="AG24" i="5"/>
  <c r="AQ24" i="5" s="1"/>
  <c r="AH24" i="5"/>
  <c r="AI24" i="5"/>
  <c r="AJ24" i="5"/>
  <c r="AK24" i="5"/>
  <c r="AL24" i="5"/>
  <c r="AM24" i="5"/>
  <c r="AN24" i="5"/>
  <c r="AO24" i="5"/>
  <c r="AP24" i="5"/>
  <c r="AC25" i="5"/>
  <c r="AD25" i="5"/>
  <c r="AE25" i="5"/>
  <c r="AF25" i="5"/>
  <c r="AG25" i="5"/>
  <c r="AH25" i="5"/>
  <c r="AI25" i="5"/>
  <c r="AQ25" i="5" s="1"/>
  <c r="AJ25" i="5"/>
  <c r="AK25" i="5"/>
  <c r="AL25" i="5"/>
  <c r="AM25" i="5"/>
  <c r="AN25" i="5"/>
  <c r="AO25" i="5"/>
  <c r="AP25" i="5"/>
  <c r="AC26" i="5"/>
  <c r="AQ26" i="5" s="1"/>
  <c r="AD26" i="5"/>
  <c r="AE26" i="5"/>
  <c r="AF26" i="5"/>
  <c r="AG26" i="5"/>
  <c r="AH26" i="5"/>
  <c r="AI26" i="5"/>
  <c r="AJ26" i="5"/>
  <c r="AK26" i="5"/>
  <c r="AL26" i="5"/>
  <c r="AM26" i="5"/>
  <c r="AN26" i="5"/>
  <c r="AO26" i="5"/>
  <c r="AP26" i="5"/>
  <c r="AC27" i="5"/>
  <c r="AD27" i="5"/>
  <c r="AE27" i="5"/>
  <c r="AF27" i="5"/>
  <c r="AG27" i="5"/>
  <c r="AH27" i="5"/>
  <c r="AI27" i="5"/>
  <c r="AJ27" i="5"/>
  <c r="AK27" i="5"/>
  <c r="AL27" i="5"/>
  <c r="AM27" i="5"/>
  <c r="AN27" i="5"/>
  <c r="AO27" i="5"/>
  <c r="AP27" i="5"/>
  <c r="AC28" i="5"/>
  <c r="AD28" i="5"/>
  <c r="AE28" i="5"/>
  <c r="AF28" i="5"/>
  <c r="AG28" i="5"/>
  <c r="AQ28" i="5" s="1"/>
  <c r="AH28" i="5"/>
  <c r="AI28" i="5"/>
  <c r="AJ28" i="5"/>
  <c r="AK28" i="5"/>
  <c r="AL28" i="5"/>
  <c r="AM28" i="5"/>
  <c r="AN28" i="5"/>
  <c r="AO28" i="5"/>
  <c r="AP28" i="5"/>
  <c r="AC29" i="5"/>
  <c r="AD29" i="5"/>
  <c r="AE29" i="5"/>
  <c r="AF29" i="5"/>
  <c r="AG29" i="5"/>
  <c r="AH29" i="5"/>
  <c r="AI29" i="5"/>
  <c r="AQ29" i="5" s="1"/>
  <c r="AJ29" i="5"/>
  <c r="AK29" i="5"/>
  <c r="AL29" i="5"/>
  <c r="AM29" i="5"/>
  <c r="AN29" i="5"/>
  <c r="AO29" i="5"/>
  <c r="AP29" i="5"/>
  <c r="AC30" i="5"/>
  <c r="AQ30" i="5" s="1"/>
  <c r="AD30" i="5"/>
  <c r="AE30" i="5"/>
  <c r="AF30" i="5"/>
  <c r="AG30" i="5"/>
  <c r="AH30" i="5"/>
  <c r="AI30" i="5"/>
  <c r="AJ30" i="5"/>
  <c r="AK30" i="5"/>
  <c r="AL30" i="5"/>
  <c r="AM30" i="5"/>
  <c r="AN30" i="5"/>
  <c r="AO30" i="5"/>
  <c r="AP30" i="5"/>
  <c r="AC31" i="5"/>
  <c r="AD31" i="5"/>
  <c r="AE31" i="5"/>
  <c r="AF31" i="5"/>
  <c r="AG31" i="5"/>
  <c r="AH31" i="5"/>
  <c r="AI31" i="5"/>
  <c r="AJ31" i="5"/>
  <c r="AK31" i="5"/>
  <c r="AL31" i="5"/>
  <c r="AM31" i="5"/>
  <c r="AN31" i="5"/>
  <c r="AO31" i="5"/>
  <c r="AP31" i="5"/>
  <c r="AC32" i="5"/>
  <c r="AD32" i="5"/>
  <c r="AE32" i="5"/>
  <c r="AF32" i="5"/>
  <c r="AG32" i="5"/>
  <c r="AQ32" i="5" s="1"/>
  <c r="AH32" i="5"/>
  <c r="AI32" i="5"/>
  <c r="AJ32" i="5"/>
  <c r="AK32" i="5"/>
  <c r="AL32" i="5"/>
  <c r="AM32" i="5"/>
  <c r="AN32" i="5"/>
  <c r="AO32" i="5"/>
  <c r="AP32" i="5"/>
  <c r="AP20" i="5"/>
  <c r="AO20" i="5"/>
  <c r="AN20" i="5"/>
  <c r="AM20" i="5"/>
  <c r="AL20" i="5"/>
  <c r="AK20" i="5"/>
  <c r="AJ20" i="5"/>
  <c r="AI20" i="5"/>
  <c r="AH20" i="5"/>
  <c r="AG20" i="5"/>
  <c r="AF20" i="5"/>
  <c r="AE20" i="5"/>
  <c r="AD20" i="5"/>
  <c r="AC20" i="5"/>
  <c r="AC17" i="5"/>
  <c r="AD17" i="5"/>
  <c r="AE17" i="5"/>
  <c r="AF17" i="5"/>
  <c r="AG17" i="5"/>
  <c r="AH17" i="5"/>
  <c r="AI17" i="5"/>
  <c r="AJ17" i="5"/>
  <c r="AK17" i="5"/>
  <c r="AL17" i="5"/>
  <c r="AM17" i="5"/>
  <c r="AN17" i="5"/>
  <c r="AO17" i="5"/>
  <c r="AP17" i="5"/>
  <c r="AC18" i="5"/>
  <c r="AD18" i="5"/>
  <c r="AE18" i="5"/>
  <c r="AF18" i="5"/>
  <c r="AG18" i="5"/>
  <c r="AH18" i="5"/>
  <c r="AI18" i="5"/>
  <c r="AJ18" i="5"/>
  <c r="AK18" i="5"/>
  <c r="AL18" i="5"/>
  <c r="AM18" i="5"/>
  <c r="AN18" i="5"/>
  <c r="AO18" i="5"/>
  <c r="AP18" i="5"/>
  <c r="AP16" i="5"/>
  <c r="AO16" i="5"/>
  <c r="AN16" i="5"/>
  <c r="AM16" i="5"/>
  <c r="AL16" i="5"/>
  <c r="AK16" i="5"/>
  <c r="AJ16" i="5"/>
  <c r="AI16" i="5"/>
  <c r="AH16" i="5"/>
  <c r="AG16" i="5"/>
  <c r="AF16" i="5"/>
  <c r="AE16" i="5"/>
  <c r="AD16" i="5"/>
  <c r="AC16" i="5"/>
  <c r="AC14" i="5"/>
  <c r="AD14" i="5"/>
  <c r="AE14" i="5"/>
  <c r="AF14" i="5"/>
  <c r="AG14" i="5"/>
  <c r="AH14" i="5"/>
  <c r="AI14" i="5"/>
  <c r="AQ14" i="5" s="1"/>
  <c r="AJ14" i="5"/>
  <c r="AK14" i="5"/>
  <c r="AL14" i="5"/>
  <c r="AM14" i="5"/>
  <c r="AN14" i="5"/>
  <c r="AO14" i="5"/>
  <c r="AP14" i="5"/>
  <c r="AP13" i="5"/>
  <c r="AO13" i="5"/>
  <c r="AN13" i="5"/>
  <c r="AM13" i="5"/>
  <c r="AL13" i="5"/>
  <c r="AK13" i="5"/>
  <c r="AJ13" i="5"/>
  <c r="AI13" i="5"/>
  <c r="AH13" i="5"/>
  <c r="AG13" i="5"/>
  <c r="AF13" i="5"/>
  <c r="AE13" i="5"/>
  <c r="AD13" i="5"/>
  <c r="AC13" i="5"/>
  <c r="AQ63" i="5"/>
  <c r="AQ13" i="5"/>
  <c r="AC4" i="5"/>
  <c r="AD4" i="5"/>
  <c r="AE4" i="5"/>
  <c r="AF4" i="5"/>
  <c r="AG4" i="5"/>
  <c r="AH4" i="5"/>
  <c r="AI4" i="5"/>
  <c r="AJ4" i="5"/>
  <c r="AQ4" i="5" s="1"/>
  <c r="AK4" i="5"/>
  <c r="AL4" i="5"/>
  <c r="AM4" i="5"/>
  <c r="AN4" i="5"/>
  <c r="AO4" i="5"/>
  <c r="AP4" i="5"/>
  <c r="AC5" i="5"/>
  <c r="AD5" i="5"/>
  <c r="AQ5" i="5" s="1"/>
  <c r="AE5" i="5"/>
  <c r="AF5" i="5"/>
  <c r="AG5" i="5"/>
  <c r="AH5" i="5"/>
  <c r="AI5" i="5"/>
  <c r="AJ5" i="5"/>
  <c r="AK5" i="5"/>
  <c r="AL5" i="5"/>
  <c r="AM5" i="5"/>
  <c r="AN5" i="5"/>
  <c r="AO5" i="5"/>
  <c r="AP5" i="5"/>
  <c r="AC6" i="5"/>
  <c r="AD6" i="5"/>
  <c r="AE6" i="5"/>
  <c r="AF6" i="5"/>
  <c r="AQ6" i="5" s="1"/>
  <c r="AG6" i="5"/>
  <c r="AH6" i="5"/>
  <c r="AI6" i="5"/>
  <c r="AJ6" i="5"/>
  <c r="AK6" i="5"/>
  <c r="AL6" i="5"/>
  <c r="AM6" i="5"/>
  <c r="AN6" i="5"/>
  <c r="AO6" i="5"/>
  <c r="AP6" i="5"/>
  <c r="AC7" i="5"/>
  <c r="AD7" i="5"/>
  <c r="AE7" i="5"/>
  <c r="AF7" i="5"/>
  <c r="AG7" i="5"/>
  <c r="AH7" i="5"/>
  <c r="AQ7" i="5" s="1"/>
  <c r="AI7" i="5"/>
  <c r="AJ7" i="5"/>
  <c r="AK7" i="5"/>
  <c r="AL7" i="5"/>
  <c r="AM7" i="5"/>
  <c r="AN7" i="5"/>
  <c r="AO7" i="5"/>
  <c r="AP7" i="5"/>
  <c r="AC8" i="5"/>
  <c r="AD8" i="5"/>
  <c r="AE8" i="5"/>
  <c r="AF8" i="5"/>
  <c r="AG8" i="5"/>
  <c r="AH8" i="5"/>
  <c r="AI8" i="5"/>
  <c r="AJ8" i="5"/>
  <c r="AQ8" i="5" s="1"/>
  <c r="AK8" i="5"/>
  <c r="AL8" i="5"/>
  <c r="AM8" i="5"/>
  <c r="AN8" i="5"/>
  <c r="AO8" i="5"/>
  <c r="AP8" i="5"/>
  <c r="AC9" i="5"/>
  <c r="AD9" i="5"/>
  <c r="AE9" i="5"/>
  <c r="AF9" i="5"/>
  <c r="AG9" i="5"/>
  <c r="AH9" i="5"/>
  <c r="AI9" i="5"/>
  <c r="AJ9" i="5"/>
  <c r="AK9" i="5"/>
  <c r="AL9" i="5"/>
  <c r="AM9" i="5"/>
  <c r="AN9" i="5"/>
  <c r="AO9" i="5"/>
  <c r="AP9" i="5"/>
  <c r="AC10" i="5"/>
  <c r="AD10" i="5"/>
  <c r="AE10" i="5"/>
  <c r="AF10" i="5"/>
  <c r="AQ10" i="5" s="1"/>
  <c r="AG10" i="5"/>
  <c r="AH10" i="5"/>
  <c r="AI10" i="5"/>
  <c r="AJ10" i="5"/>
  <c r="AK10" i="5"/>
  <c r="AL10" i="5"/>
  <c r="AM10" i="5"/>
  <c r="AN10" i="5"/>
  <c r="AO10" i="5"/>
  <c r="AP10" i="5"/>
  <c r="AC11" i="5"/>
  <c r="AD11" i="5"/>
  <c r="AE11" i="5"/>
  <c r="AF11" i="5"/>
  <c r="AG11" i="5"/>
  <c r="AH11" i="5"/>
  <c r="AQ11" i="5" s="1"/>
  <c r="AI11" i="5"/>
  <c r="AJ11" i="5"/>
  <c r="AK11" i="5"/>
  <c r="AL11" i="5"/>
  <c r="AM11" i="5"/>
  <c r="AN11" i="5"/>
  <c r="AO11" i="5"/>
  <c r="AP11" i="5"/>
  <c r="AP3" i="5"/>
  <c r="AO3" i="5"/>
  <c r="AN3" i="5"/>
  <c r="AM3" i="5"/>
  <c r="AL3" i="5"/>
  <c r="AK3" i="5"/>
  <c r="AJ3" i="5"/>
  <c r="AI3" i="5"/>
  <c r="AH3" i="5"/>
  <c r="AG3" i="5"/>
  <c r="AF3" i="5"/>
  <c r="AE3" i="5"/>
  <c r="AD3" i="5"/>
  <c r="AC3" i="5"/>
  <c r="F110" i="5"/>
  <c r="G110" i="5"/>
  <c r="H110" i="5"/>
  <c r="I110" i="5"/>
  <c r="J110" i="5"/>
  <c r="K110" i="5"/>
  <c r="L110" i="5"/>
  <c r="M110" i="5"/>
  <c r="U110" i="5" s="1"/>
  <c r="N110" i="5"/>
  <c r="O110" i="5"/>
  <c r="P110" i="5"/>
  <c r="Q110" i="5"/>
  <c r="R110" i="5"/>
  <c r="S110" i="5"/>
  <c r="F111" i="5"/>
  <c r="G111" i="5"/>
  <c r="U111" i="5" s="1"/>
  <c r="H111" i="5"/>
  <c r="I111" i="5"/>
  <c r="J111" i="5"/>
  <c r="K111" i="5"/>
  <c r="L111" i="5"/>
  <c r="M111" i="5"/>
  <c r="N111" i="5"/>
  <c r="O111" i="5"/>
  <c r="P111" i="5"/>
  <c r="Q111" i="5"/>
  <c r="R111" i="5"/>
  <c r="S111" i="5"/>
  <c r="F112" i="5"/>
  <c r="G112" i="5"/>
  <c r="H112" i="5"/>
  <c r="I112" i="5"/>
  <c r="U112" i="5" s="1"/>
  <c r="J112" i="5"/>
  <c r="K112" i="5"/>
  <c r="L112" i="5"/>
  <c r="M112" i="5"/>
  <c r="N112" i="5"/>
  <c r="O112" i="5"/>
  <c r="P112" i="5"/>
  <c r="Q112" i="5"/>
  <c r="R112" i="5"/>
  <c r="S112" i="5"/>
  <c r="F113" i="5"/>
  <c r="G113" i="5"/>
  <c r="H113" i="5"/>
  <c r="I113" i="5"/>
  <c r="J113" i="5"/>
  <c r="K113" i="5"/>
  <c r="U113" i="5" s="1"/>
  <c r="L113" i="5"/>
  <c r="M113" i="5"/>
  <c r="N113" i="5"/>
  <c r="O113" i="5"/>
  <c r="P113" i="5"/>
  <c r="Q113" i="5"/>
  <c r="R113" i="5"/>
  <c r="S113" i="5"/>
  <c r="F114" i="5"/>
  <c r="G114" i="5"/>
  <c r="H114" i="5"/>
  <c r="I114" i="5"/>
  <c r="J114" i="5"/>
  <c r="K114" i="5"/>
  <c r="L114" i="5"/>
  <c r="M114" i="5"/>
  <c r="W114" i="5" s="1"/>
  <c r="N114" i="5"/>
  <c r="O114" i="5"/>
  <c r="P114" i="5"/>
  <c r="Q114" i="5"/>
  <c r="R114" i="5"/>
  <c r="S114" i="5"/>
  <c r="F115" i="5"/>
  <c r="G115" i="5"/>
  <c r="W115" i="5" s="1"/>
  <c r="H115" i="5"/>
  <c r="I115" i="5"/>
  <c r="J115" i="5"/>
  <c r="K115" i="5"/>
  <c r="L115" i="5"/>
  <c r="M115" i="5"/>
  <c r="N115" i="5"/>
  <c r="O115" i="5"/>
  <c r="P115" i="5"/>
  <c r="Q115" i="5"/>
  <c r="R115" i="5"/>
  <c r="S115" i="5"/>
  <c r="F116" i="5"/>
  <c r="G116" i="5"/>
  <c r="H116" i="5"/>
  <c r="I116" i="5"/>
  <c r="U116" i="5" s="1"/>
  <c r="J116" i="5"/>
  <c r="K116" i="5"/>
  <c r="L116" i="5"/>
  <c r="M116" i="5"/>
  <c r="N116" i="5"/>
  <c r="O116" i="5"/>
  <c r="P116" i="5"/>
  <c r="Q116" i="5"/>
  <c r="R116" i="5"/>
  <c r="S116" i="5"/>
  <c r="F117" i="5"/>
  <c r="G117" i="5"/>
  <c r="H117" i="5"/>
  <c r="I117" i="5"/>
  <c r="J117" i="5"/>
  <c r="K117" i="5"/>
  <c r="W117" i="5" s="1"/>
  <c r="L117" i="5"/>
  <c r="M117" i="5"/>
  <c r="N117" i="5"/>
  <c r="O117" i="5"/>
  <c r="P117" i="5"/>
  <c r="Q117" i="5"/>
  <c r="R117" i="5"/>
  <c r="S117" i="5"/>
  <c r="F118" i="5"/>
  <c r="G118" i="5"/>
  <c r="H118" i="5"/>
  <c r="I118" i="5"/>
  <c r="J118" i="5"/>
  <c r="K118" i="5"/>
  <c r="L118" i="5"/>
  <c r="M118" i="5"/>
  <c r="N118" i="5"/>
  <c r="O118" i="5"/>
  <c r="P118" i="5"/>
  <c r="Q118" i="5"/>
  <c r="R118" i="5"/>
  <c r="S118" i="5"/>
  <c r="F119" i="5"/>
  <c r="G119" i="5"/>
  <c r="U119" i="5" s="1"/>
  <c r="H119" i="5"/>
  <c r="I119" i="5"/>
  <c r="J119" i="5"/>
  <c r="K119" i="5"/>
  <c r="L119" i="5"/>
  <c r="M119" i="5"/>
  <c r="N119" i="5"/>
  <c r="O119" i="5"/>
  <c r="P119" i="5"/>
  <c r="Q119" i="5"/>
  <c r="R119" i="5"/>
  <c r="S119" i="5"/>
  <c r="F120" i="5"/>
  <c r="G120" i="5"/>
  <c r="H120" i="5"/>
  <c r="I120" i="5"/>
  <c r="U120" i="5" s="1"/>
  <c r="J120" i="5"/>
  <c r="K120" i="5"/>
  <c r="L120" i="5"/>
  <c r="M120" i="5"/>
  <c r="N120" i="5"/>
  <c r="O120" i="5"/>
  <c r="P120" i="5"/>
  <c r="Q120" i="5"/>
  <c r="R120" i="5"/>
  <c r="S120" i="5"/>
  <c r="S109" i="5"/>
  <c r="R109" i="5"/>
  <c r="Q109" i="5"/>
  <c r="P109" i="5"/>
  <c r="O109" i="5"/>
  <c r="N109" i="5"/>
  <c r="M109" i="5"/>
  <c r="L109" i="5"/>
  <c r="K109" i="5"/>
  <c r="J109" i="5"/>
  <c r="I109" i="5"/>
  <c r="H109" i="5"/>
  <c r="G109" i="5"/>
  <c r="F109" i="5"/>
  <c r="F98" i="5"/>
  <c r="G98" i="5"/>
  <c r="H98" i="5"/>
  <c r="I98" i="5"/>
  <c r="J98" i="5"/>
  <c r="K98" i="5"/>
  <c r="L98" i="5"/>
  <c r="M98" i="5"/>
  <c r="N98" i="5"/>
  <c r="O98" i="5"/>
  <c r="P98" i="5"/>
  <c r="Q98" i="5"/>
  <c r="R98" i="5"/>
  <c r="S98" i="5"/>
  <c r="F99" i="5"/>
  <c r="U99" i="5" s="1"/>
  <c r="G99" i="5"/>
  <c r="H99" i="5"/>
  <c r="I99" i="5"/>
  <c r="J99" i="5"/>
  <c r="K99" i="5"/>
  <c r="L99" i="5"/>
  <c r="M99" i="5"/>
  <c r="N99" i="5"/>
  <c r="O99" i="5"/>
  <c r="P99" i="5"/>
  <c r="Q99" i="5"/>
  <c r="R99" i="5"/>
  <c r="S99" i="5"/>
  <c r="F100" i="5"/>
  <c r="G100" i="5"/>
  <c r="H100" i="5"/>
  <c r="I100" i="5"/>
  <c r="J100" i="5"/>
  <c r="K100" i="5"/>
  <c r="L100" i="5"/>
  <c r="M100" i="5"/>
  <c r="N100" i="5"/>
  <c r="O100" i="5"/>
  <c r="P100" i="5"/>
  <c r="Q100" i="5"/>
  <c r="R100" i="5"/>
  <c r="S100" i="5"/>
  <c r="F101" i="5"/>
  <c r="G101" i="5"/>
  <c r="H101" i="5"/>
  <c r="I101" i="5"/>
  <c r="J101" i="5"/>
  <c r="K101" i="5"/>
  <c r="L101" i="5"/>
  <c r="M101" i="5"/>
  <c r="N101" i="5"/>
  <c r="O101" i="5"/>
  <c r="P101" i="5"/>
  <c r="Q101" i="5"/>
  <c r="R101" i="5"/>
  <c r="S101" i="5"/>
  <c r="F102" i="5"/>
  <c r="G102" i="5"/>
  <c r="H102" i="5"/>
  <c r="I102" i="5"/>
  <c r="J102" i="5"/>
  <c r="K102" i="5"/>
  <c r="L102" i="5"/>
  <c r="M102" i="5"/>
  <c r="N102" i="5"/>
  <c r="O102" i="5"/>
  <c r="P102" i="5"/>
  <c r="Q102" i="5"/>
  <c r="R102" i="5"/>
  <c r="S102" i="5"/>
  <c r="F103" i="5"/>
  <c r="U103" i="5" s="1"/>
  <c r="G103" i="5"/>
  <c r="H103" i="5"/>
  <c r="I103" i="5"/>
  <c r="J103" i="5"/>
  <c r="K103" i="5"/>
  <c r="L103" i="5"/>
  <c r="M103" i="5"/>
  <c r="N103" i="5"/>
  <c r="O103" i="5"/>
  <c r="P103" i="5"/>
  <c r="Q103" i="5"/>
  <c r="R103" i="5"/>
  <c r="S103" i="5"/>
  <c r="F104" i="5"/>
  <c r="G104" i="5"/>
  <c r="H104" i="5"/>
  <c r="I104" i="5"/>
  <c r="J104" i="5"/>
  <c r="K104" i="5"/>
  <c r="L104" i="5"/>
  <c r="M104" i="5"/>
  <c r="N104" i="5"/>
  <c r="O104" i="5"/>
  <c r="P104" i="5"/>
  <c r="Q104" i="5"/>
  <c r="R104" i="5"/>
  <c r="S104" i="5"/>
  <c r="F105" i="5"/>
  <c r="G105" i="5"/>
  <c r="H105" i="5"/>
  <c r="I105" i="5"/>
  <c r="J105" i="5"/>
  <c r="K105" i="5"/>
  <c r="L105" i="5"/>
  <c r="M105" i="5"/>
  <c r="N105" i="5"/>
  <c r="O105" i="5"/>
  <c r="P105" i="5"/>
  <c r="Q105" i="5"/>
  <c r="R105" i="5"/>
  <c r="S105" i="5"/>
  <c r="F106" i="5"/>
  <c r="G106" i="5"/>
  <c r="H106" i="5"/>
  <c r="I106" i="5"/>
  <c r="J106" i="5"/>
  <c r="K106" i="5"/>
  <c r="L106" i="5"/>
  <c r="M106" i="5"/>
  <c r="N106" i="5"/>
  <c r="O106" i="5"/>
  <c r="P106" i="5"/>
  <c r="Q106" i="5"/>
  <c r="R106" i="5"/>
  <c r="S106" i="5"/>
  <c r="F107" i="5"/>
  <c r="G107" i="5"/>
  <c r="H107" i="5"/>
  <c r="I107" i="5"/>
  <c r="J107" i="5"/>
  <c r="K107" i="5"/>
  <c r="L107" i="5"/>
  <c r="M107" i="5"/>
  <c r="N107" i="5"/>
  <c r="O107" i="5"/>
  <c r="P107" i="5"/>
  <c r="Q107" i="5"/>
  <c r="R107" i="5"/>
  <c r="S107" i="5"/>
  <c r="S97" i="5"/>
  <c r="R97" i="5"/>
  <c r="Q97" i="5"/>
  <c r="P97" i="5"/>
  <c r="O97" i="5"/>
  <c r="N97" i="5"/>
  <c r="M97" i="5"/>
  <c r="L97" i="5"/>
  <c r="K97" i="5"/>
  <c r="J97" i="5"/>
  <c r="I97" i="5"/>
  <c r="H97" i="5"/>
  <c r="G97" i="5"/>
  <c r="F97" i="5"/>
  <c r="F84" i="5"/>
  <c r="G84" i="5"/>
  <c r="H84" i="5"/>
  <c r="I84" i="5"/>
  <c r="J84" i="5"/>
  <c r="K84" i="5"/>
  <c r="L84" i="5"/>
  <c r="U84" i="5" s="1"/>
  <c r="M84" i="5"/>
  <c r="N84" i="5"/>
  <c r="O84" i="5"/>
  <c r="P84" i="5"/>
  <c r="Q84" i="5"/>
  <c r="R84" i="5"/>
  <c r="S84" i="5"/>
  <c r="F85" i="5"/>
  <c r="U85" i="5" s="1"/>
  <c r="G85" i="5"/>
  <c r="H85" i="5"/>
  <c r="I85" i="5"/>
  <c r="J85" i="5"/>
  <c r="K85" i="5"/>
  <c r="L85" i="5"/>
  <c r="M85" i="5"/>
  <c r="N85" i="5"/>
  <c r="O85" i="5"/>
  <c r="P85" i="5"/>
  <c r="Q85" i="5"/>
  <c r="R85" i="5"/>
  <c r="S85" i="5"/>
  <c r="F86" i="5"/>
  <c r="G86" i="5"/>
  <c r="H86" i="5"/>
  <c r="U86" i="5" s="1"/>
  <c r="I86" i="5"/>
  <c r="J86" i="5"/>
  <c r="K86" i="5"/>
  <c r="L86" i="5"/>
  <c r="M86" i="5"/>
  <c r="N86" i="5"/>
  <c r="O86" i="5"/>
  <c r="P86" i="5"/>
  <c r="Q86" i="5"/>
  <c r="R86" i="5"/>
  <c r="S86" i="5"/>
  <c r="F87" i="5"/>
  <c r="G87" i="5"/>
  <c r="H87" i="5"/>
  <c r="I87" i="5"/>
  <c r="J87" i="5"/>
  <c r="K87" i="5"/>
  <c r="L87" i="5"/>
  <c r="M87" i="5"/>
  <c r="N87" i="5"/>
  <c r="O87" i="5"/>
  <c r="P87" i="5"/>
  <c r="Q87" i="5"/>
  <c r="R87" i="5"/>
  <c r="S87" i="5"/>
  <c r="F88" i="5"/>
  <c r="G88" i="5"/>
  <c r="H88" i="5"/>
  <c r="I88" i="5"/>
  <c r="J88" i="5"/>
  <c r="K88" i="5"/>
  <c r="L88" i="5"/>
  <c r="W88" i="5" s="1"/>
  <c r="M88" i="5"/>
  <c r="N88" i="5"/>
  <c r="O88" i="5"/>
  <c r="P88" i="5"/>
  <c r="Q88" i="5"/>
  <c r="R88" i="5"/>
  <c r="S88" i="5"/>
  <c r="F89" i="5"/>
  <c r="W89" i="5" s="1"/>
  <c r="G89" i="5"/>
  <c r="H89" i="5"/>
  <c r="I89" i="5"/>
  <c r="J89" i="5"/>
  <c r="K89" i="5"/>
  <c r="L89" i="5"/>
  <c r="M89" i="5"/>
  <c r="N89" i="5"/>
  <c r="O89" i="5"/>
  <c r="P89" i="5"/>
  <c r="Q89" i="5"/>
  <c r="R89" i="5"/>
  <c r="S89" i="5"/>
  <c r="F90" i="5"/>
  <c r="G90" i="5"/>
  <c r="H90" i="5"/>
  <c r="I90" i="5"/>
  <c r="J90" i="5"/>
  <c r="K90" i="5"/>
  <c r="L90" i="5"/>
  <c r="M90" i="5"/>
  <c r="N90" i="5"/>
  <c r="O90" i="5"/>
  <c r="P90" i="5"/>
  <c r="Q90" i="5"/>
  <c r="R90" i="5"/>
  <c r="S90" i="5"/>
  <c r="F91" i="5"/>
  <c r="G91" i="5"/>
  <c r="H91" i="5"/>
  <c r="I91" i="5"/>
  <c r="J91" i="5"/>
  <c r="W91" i="5" s="1"/>
  <c r="K91" i="5"/>
  <c r="L91" i="5"/>
  <c r="M91" i="5"/>
  <c r="N91" i="5"/>
  <c r="O91" i="5"/>
  <c r="P91" i="5"/>
  <c r="Q91" i="5"/>
  <c r="R91" i="5"/>
  <c r="S91" i="5"/>
  <c r="F92" i="5"/>
  <c r="G92" i="5"/>
  <c r="H92" i="5"/>
  <c r="I92" i="5"/>
  <c r="J92" i="5"/>
  <c r="K92" i="5"/>
  <c r="L92" i="5"/>
  <c r="M92" i="5"/>
  <c r="N92" i="5"/>
  <c r="O92" i="5"/>
  <c r="P92" i="5"/>
  <c r="Q92" i="5"/>
  <c r="R92" i="5"/>
  <c r="S92" i="5"/>
  <c r="F93" i="5"/>
  <c r="W93" i="5" s="1"/>
  <c r="G93" i="5"/>
  <c r="H93" i="5"/>
  <c r="I93" i="5"/>
  <c r="J93" i="5"/>
  <c r="K93" i="5"/>
  <c r="L93" i="5"/>
  <c r="M93" i="5"/>
  <c r="N93" i="5"/>
  <c r="O93" i="5"/>
  <c r="P93" i="5"/>
  <c r="Q93" i="5"/>
  <c r="R93" i="5"/>
  <c r="S93" i="5"/>
  <c r="F94" i="5"/>
  <c r="G94" i="5"/>
  <c r="H94" i="5"/>
  <c r="I94" i="5"/>
  <c r="J94" i="5"/>
  <c r="K94" i="5"/>
  <c r="L94" i="5"/>
  <c r="M94" i="5"/>
  <c r="N94" i="5"/>
  <c r="O94" i="5"/>
  <c r="P94" i="5"/>
  <c r="Q94" i="5"/>
  <c r="R94" i="5"/>
  <c r="S94" i="5"/>
  <c r="F95" i="5"/>
  <c r="G95" i="5"/>
  <c r="H95" i="5"/>
  <c r="I95" i="5"/>
  <c r="J95" i="5"/>
  <c r="K95" i="5"/>
  <c r="L95" i="5"/>
  <c r="M95" i="5"/>
  <c r="N95" i="5"/>
  <c r="O95" i="5"/>
  <c r="P95" i="5"/>
  <c r="Q95" i="5"/>
  <c r="R95" i="5"/>
  <c r="S95" i="5"/>
  <c r="S83" i="5"/>
  <c r="R83" i="5"/>
  <c r="Q83" i="5"/>
  <c r="P83" i="5"/>
  <c r="O83" i="5"/>
  <c r="N83" i="5"/>
  <c r="M83" i="5"/>
  <c r="L83" i="5"/>
  <c r="K83" i="5"/>
  <c r="J83" i="5"/>
  <c r="I83" i="5"/>
  <c r="H83" i="5"/>
  <c r="G83" i="5"/>
  <c r="F83" i="5"/>
  <c r="E83" i="5"/>
  <c r="F69" i="5"/>
  <c r="G69" i="5"/>
  <c r="H69" i="5"/>
  <c r="I69" i="5"/>
  <c r="J69" i="5"/>
  <c r="K69" i="5"/>
  <c r="L69" i="5"/>
  <c r="T69" i="5" s="1"/>
  <c r="M69" i="5"/>
  <c r="N69" i="5"/>
  <c r="O69" i="5"/>
  <c r="P69" i="5"/>
  <c r="Q69" i="5"/>
  <c r="R69" i="5"/>
  <c r="S69" i="5"/>
  <c r="F70" i="5"/>
  <c r="W70" i="5" s="1"/>
  <c r="G70" i="5"/>
  <c r="H70" i="5"/>
  <c r="I70" i="5"/>
  <c r="J70" i="5"/>
  <c r="K70" i="5"/>
  <c r="L70" i="5"/>
  <c r="M70" i="5"/>
  <c r="N70" i="5"/>
  <c r="O70" i="5"/>
  <c r="P70" i="5"/>
  <c r="Q70" i="5"/>
  <c r="R70" i="5"/>
  <c r="S70" i="5"/>
  <c r="F71" i="5"/>
  <c r="G71" i="5"/>
  <c r="H71" i="5"/>
  <c r="I71" i="5"/>
  <c r="J71" i="5"/>
  <c r="K71" i="5"/>
  <c r="L71" i="5"/>
  <c r="M71" i="5"/>
  <c r="N71" i="5"/>
  <c r="O71" i="5"/>
  <c r="P71" i="5"/>
  <c r="Q71" i="5"/>
  <c r="R71" i="5"/>
  <c r="S71" i="5"/>
  <c r="F72" i="5"/>
  <c r="G72" i="5"/>
  <c r="H72" i="5"/>
  <c r="I72" i="5"/>
  <c r="J72" i="5"/>
  <c r="W72" i="5" s="1"/>
  <c r="K72" i="5"/>
  <c r="L72" i="5"/>
  <c r="M72" i="5"/>
  <c r="N72" i="5"/>
  <c r="O72" i="5"/>
  <c r="P72" i="5"/>
  <c r="Q72" i="5"/>
  <c r="R72" i="5"/>
  <c r="S72" i="5"/>
  <c r="F73" i="5"/>
  <c r="G73" i="5"/>
  <c r="H73" i="5"/>
  <c r="I73" i="5"/>
  <c r="J73" i="5"/>
  <c r="K73" i="5"/>
  <c r="L73" i="5"/>
  <c r="T73" i="5" s="1"/>
  <c r="M73" i="5"/>
  <c r="N73" i="5"/>
  <c r="O73" i="5"/>
  <c r="P73" i="5"/>
  <c r="Q73" i="5"/>
  <c r="R73" i="5"/>
  <c r="S73" i="5"/>
  <c r="F74" i="5"/>
  <c r="W74" i="5" s="1"/>
  <c r="G74" i="5"/>
  <c r="H74" i="5"/>
  <c r="I74" i="5"/>
  <c r="J74" i="5"/>
  <c r="K74" i="5"/>
  <c r="L74" i="5"/>
  <c r="M74" i="5"/>
  <c r="N74" i="5"/>
  <c r="O74" i="5"/>
  <c r="P74" i="5"/>
  <c r="Q74" i="5"/>
  <c r="R74" i="5"/>
  <c r="S74" i="5"/>
  <c r="F75" i="5"/>
  <c r="G75" i="5"/>
  <c r="H75" i="5"/>
  <c r="W75" i="5" s="1"/>
  <c r="I75" i="5"/>
  <c r="J75" i="5"/>
  <c r="K75" i="5"/>
  <c r="L75" i="5"/>
  <c r="M75" i="5"/>
  <c r="N75" i="5"/>
  <c r="O75" i="5"/>
  <c r="P75" i="5"/>
  <c r="Q75" i="5"/>
  <c r="R75" i="5"/>
  <c r="S75" i="5"/>
  <c r="F76" i="5"/>
  <c r="G76" i="5"/>
  <c r="H76" i="5"/>
  <c r="I76" i="5"/>
  <c r="J76" i="5"/>
  <c r="W76" i="5" s="1"/>
  <c r="K76" i="5"/>
  <c r="L76" i="5"/>
  <c r="M76" i="5"/>
  <c r="N76" i="5"/>
  <c r="O76" i="5"/>
  <c r="P76" i="5"/>
  <c r="Q76" i="5"/>
  <c r="R76" i="5"/>
  <c r="S76" i="5"/>
  <c r="F77" i="5"/>
  <c r="G77" i="5"/>
  <c r="H77" i="5"/>
  <c r="I77" i="5"/>
  <c r="J77" i="5"/>
  <c r="K77" i="5"/>
  <c r="L77" i="5"/>
  <c r="W77" i="5" s="1"/>
  <c r="M77" i="5"/>
  <c r="N77" i="5"/>
  <c r="O77" i="5"/>
  <c r="P77" i="5"/>
  <c r="Q77" i="5"/>
  <c r="R77" i="5"/>
  <c r="S77" i="5"/>
  <c r="F78" i="5"/>
  <c r="W78" i="5" s="1"/>
  <c r="G78" i="5"/>
  <c r="H78" i="5"/>
  <c r="I78" i="5"/>
  <c r="J78" i="5"/>
  <c r="K78" i="5"/>
  <c r="L78" i="5"/>
  <c r="M78" i="5"/>
  <c r="N78" i="5"/>
  <c r="O78" i="5"/>
  <c r="P78" i="5"/>
  <c r="Q78" i="5"/>
  <c r="R78" i="5"/>
  <c r="S78" i="5"/>
  <c r="F79" i="5"/>
  <c r="G79" i="5"/>
  <c r="H79" i="5"/>
  <c r="U79" i="5" s="1"/>
  <c r="I79" i="5"/>
  <c r="J79" i="5"/>
  <c r="K79" i="5"/>
  <c r="L79" i="5"/>
  <c r="M79" i="5"/>
  <c r="N79" i="5"/>
  <c r="O79" i="5"/>
  <c r="P79" i="5"/>
  <c r="Q79" i="5"/>
  <c r="R79" i="5"/>
  <c r="S79" i="5"/>
  <c r="F80" i="5"/>
  <c r="G80" i="5"/>
  <c r="H80" i="5"/>
  <c r="I80" i="5"/>
  <c r="J80" i="5"/>
  <c r="K80" i="5"/>
  <c r="L80" i="5"/>
  <c r="M80" i="5"/>
  <c r="N80" i="5"/>
  <c r="O80" i="5"/>
  <c r="P80" i="5"/>
  <c r="Q80" i="5"/>
  <c r="R80" i="5"/>
  <c r="S80" i="5"/>
  <c r="F81" i="5"/>
  <c r="G81" i="5"/>
  <c r="H81" i="5"/>
  <c r="I81" i="5"/>
  <c r="J81" i="5"/>
  <c r="K81" i="5"/>
  <c r="L81" i="5"/>
  <c r="W81" i="5" s="1"/>
  <c r="M81" i="5"/>
  <c r="N81" i="5"/>
  <c r="O81" i="5"/>
  <c r="P81" i="5"/>
  <c r="Q81" i="5"/>
  <c r="R81" i="5"/>
  <c r="S81" i="5"/>
  <c r="S68" i="5"/>
  <c r="R68" i="5"/>
  <c r="Q68" i="5"/>
  <c r="P68" i="5"/>
  <c r="O68" i="5"/>
  <c r="N68" i="5"/>
  <c r="M68" i="5"/>
  <c r="L68" i="5"/>
  <c r="K68" i="5"/>
  <c r="J68" i="5"/>
  <c r="I68" i="5"/>
  <c r="H68" i="5"/>
  <c r="G68" i="5"/>
  <c r="F68" i="5"/>
  <c r="F64" i="5"/>
  <c r="G64" i="5"/>
  <c r="H64" i="5"/>
  <c r="I64" i="5"/>
  <c r="J64" i="5"/>
  <c r="K64" i="5"/>
  <c r="L64" i="5"/>
  <c r="U64" i="5" s="1"/>
  <c r="M64" i="5"/>
  <c r="N64" i="5"/>
  <c r="O64" i="5"/>
  <c r="P64" i="5"/>
  <c r="Q64" i="5"/>
  <c r="R64" i="5"/>
  <c r="S64" i="5"/>
  <c r="F65" i="5"/>
  <c r="U65" i="5" s="1"/>
  <c r="G65" i="5"/>
  <c r="H65" i="5"/>
  <c r="I65" i="5"/>
  <c r="J65" i="5"/>
  <c r="K65" i="5"/>
  <c r="L65" i="5"/>
  <c r="M65" i="5"/>
  <c r="N65" i="5"/>
  <c r="O65" i="5"/>
  <c r="P65" i="5"/>
  <c r="Q65" i="5"/>
  <c r="R65" i="5"/>
  <c r="S65" i="5"/>
  <c r="F66" i="5"/>
  <c r="G66" i="5"/>
  <c r="H66" i="5"/>
  <c r="I66" i="5"/>
  <c r="J66" i="5"/>
  <c r="K66" i="5"/>
  <c r="L66" i="5"/>
  <c r="M66" i="5"/>
  <c r="N66" i="5"/>
  <c r="O66" i="5"/>
  <c r="P66" i="5"/>
  <c r="Q66" i="5"/>
  <c r="R66" i="5"/>
  <c r="S66" i="5"/>
  <c r="S63" i="5"/>
  <c r="R63" i="5"/>
  <c r="Q63" i="5"/>
  <c r="P63" i="5"/>
  <c r="O63" i="5"/>
  <c r="N63" i="5"/>
  <c r="M63" i="5"/>
  <c r="L63" i="5"/>
  <c r="K63" i="5"/>
  <c r="J63" i="5"/>
  <c r="I63" i="5"/>
  <c r="H63" i="5"/>
  <c r="G63" i="5"/>
  <c r="F63" i="5"/>
  <c r="F53" i="5"/>
  <c r="G53" i="5"/>
  <c r="H53" i="5"/>
  <c r="I53" i="5"/>
  <c r="J53" i="5"/>
  <c r="K53" i="5"/>
  <c r="L53" i="5"/>
  <c r="M53" i="5"/>
  <c r="T53" i="5" s="1"/>
  <c r="N53" i="5"/>
  <c r="O53" i="5"/>
  <c r="P53" i="5"/>
  <c r="Q53" i="5"/>
  <c r="R53" i="5"/>
  <c r="S53" i="5"/>
  <c r="F54" i="5"/>
  <c r="G54" i="5"/>
  <c r="T54" i="5" s="1"/>
  <c r="H54" i="5"/>
  <c r="I54" i="5"/>
  <c r="J54" i="5"/>
  <c r="K54" i="5"/>
  <c r="L54" i="5"/>
  <c r="M54" i="5"/>
  <c r="N54" i="5"/>
  <c r="O54" i="5"/>
  <c r="P54" i="5"/>
  <c r="Q54" i="5"/>
  <c r="R54" i="5"/>
  <c r="S54" i="5"/>
  <c r="F55" i="5"/>
  <c r="G55" i="5"/>
  <c r="T55" i="5" s="1"/>
  <c r="H55" i="5"/>
  <c r="I55" i="5"/>
  <c r="J55" i="5"/>
  <c r="K55" i="5"/>
  <c r="L55" i="5"/>
  <c r="M55" i="5"/>
  <c r="N55" i="5"/>
  <c r="O55" i="5"/>
  <c r="P55" i="5"/>
  <c r="Q55" i="5"/>
  <c r="R55" i="5"/>
  <c r="S55" i="5"/>
  <c r="F56" i="5"/>
  <c r="G56" i="5"/>
  <c r="H56" i="5"/>
  <c r="I56" i="5"/>
  <c r="J56" i="5"/>
  <c r="K56" i="5"/>
  <c r="T56" i="5" s="1"/>
  <c r="L56" i="5"/>
  <c r="M56" i="5"/>
  <c r="N56" i="5"/>
  <c r="O56" i="5"/>
  <c r="P56" i="5"/>
  <c r="Q56" i="5"/>
  <c r="R56" i="5"/>
  <c r="S56" i="5"/>
  <c r="F57" i="5"/>
  <c r="T57" i="5" s="1"/>
  <c r="G57" i="5"/>
  <c r="H57" i="5"/>
  <c r="I57" i="5"/>
  <c r="J57" i="5"/>
  <c r="K57" i="5"/>
  <c r="L57" i="5"/>
  <c r="M57" i="5"/>
  <c r="N57" i="5"/>
  <c r="O57" i="5"/>
  <c r="P57" i="5"/>
  <c r="Q57" i="5"/>
  <c r="R57" i="5"/>
  <c r="S57" i="5"/>
  <c r="F58" i="5"/>
  <c r="G58" i="5"/>
  <c r="H58" i="5"/>
  <c r="I58" i="5"/>
  <c r="J58" i="5"/>
  <c r="K58" i="5"/>
  <c r="L58" i="5"/>
  <c r="M58" i="5"/>
  <c r="N58" i="5"/>
  <c r="O58" i="5"/>
  <c r="P58" i="5"/>
  <c r="Q58" i="5"/>
  <c r="R58" i="5"/>
  <c r="S58" i="5"/>
  <c r="F59" i="5"/>
  <c r="G59" i="5"/>
  <c r="H59" i="5"/>
  <c r="I59" i="5"/>
  <c r="T59" i="5" s="1"/>
  <c r="J59" i="5"/>
  <c r="K59" i="5"/>
  <c r="L59" i="5"/>
  <c r="M59" i="5"/>
  <c r="N59" i="5"/>
  <c r="O59" i="5"/>
  <c r="P59" i="5"/>
  <c r="Q59" i="5"/>
  <c r="R59" i="5"/>
  <c r="S59" i="5"/>
  <c r="F60" i="5"/>
  <c r="G60" i="5"/>
  <c r="H60" i="5"/>
  <c r="I60" i="5"/>
  <c r="J60" i="5"/>
  <c r="K60" i="5"/>
  <c r="T60" i="5" s="1"/>
  <c r="L60" i="5"/>
  <c r="M60" i="5"/>
  <c r="N60" i="5"/>
  <c r="O60" i="5"/>
  <c r="P60" i="5"/>
  <c r="Q60" i="5"/>
  <c r="R60" i="5"/>
  <c r="S60" i="5"/>
  <c r="F61" i="5"/>
  <c r="G61" i="5"/>
  <c r="H61" i="5"/>
  <c r="I61" i="5"/>
  <c r="J61" i="5"/>
  <c r="K61" i="5"/>
  <c r="L61" i="5"/>
  <c r="M61" i="5"/>
  <c r="T61" i="5" s="1"/>
  <c r="N61" i="5"/>
  <c r="O61" i="5"/>
  <c r="P61" i="5"/>
  <c r="Q61" i="5"/>
  <c r="R61" i="5"/>
  <c r="S61" i="5"/>
  <c r="S52" i="5"/>
  <c r="R52" i="5"/>
  <c r="Q52" i="5"/>
  <c r="P52" i="5"/>
  <c r="O52" i="5"/>
  <c r="N52" i="5"/>
  <c r="M52" i="5"/>
  <c r="L52" i="5"/>
  <c r="K52" i="5"/>
  <c r="J52" i="5"/>
  <c r="I52" i="5"/>
  <c r="H52" i="5"/>
  <c r="G52" i="5"/>
  <c r="F52" i="5"/>
  <c r="F47" i="5"/>
  <c r="G47" i="5"/>
  <c r="H47" i="5"/>
  <c r="I47" i="5"/>
  <c r="J47" i="5"/>
  <c r="K47" i="5"/>
  <c r="L47" i="5"/>
  <c r="M47" i="5"/>
  <c r="U47" i="5" s="1"/>
  <c r="N47" i="5"/>
  <c r="O47" i="5"/>
  <c r="P47" i="5"/>
  <c r="Q47" i="5"/>
  <c r="R47" i="5"/>
  <c r="S47" i="5"/>
  <c r="F48" i="5"/>
  <c r="G48" i="5"/>
  <c r="U48" i="5" s="1"/>
  <c r="H48" i="5"/>
  <c r="I48" i="5"/>
  <c r="J48" i="5"/>
  <c r="K48" i="5"/>
  <c r="L48" i="5"/>
  <c r="M48" i="5"/>
  <c r="N48" i="5"/>
  <c r="O48" i="5"/>
  <c r="P48" i="5"/>
  <c r="Q48" i="5"/>
  <c r="R48" i="5"/>
  <c r="S48" i="5"/>
  <c r="F49" i="5"/>
  <c r="G49" i="5"/>
  <c r="H49" i="5"/>
  <c r="I49" i="5"/>
  <c r="U49" i="5" s="1"/>
  <c r="J49" i="5"/>
  <c r="K49" i="5"/>
  <c r="L49" i="5"/>
  <c r="M49" i="5"/>
  <c r="N49" i="5"/>
  <c r="O49" i="5"/>
  <c r="P49" i="5"/>
  <c r="Q49" i="5"/>
  <c r="R49" i="5"/>
  <c r="S49" i="5"/>
  <c r="F50" i="5"/>
  <c r="G50" i="5"/>
  <c r="H50" i="5"/>
  <c r="I50" i="5"/>
  <c r="J50" i="5"/>
  <c r="K50" i="5"/>
  <c r="U50" i="5" s="1"/>
  <c r="L50" i="5"/>
  <c r="M50" i="5"/>
  <c r="N50" i="5"/>
  <c r="O50" i="5"/>
  <c r="P50" i="5"/>
  <c r="Q50" i="5"/>
  <c r="R50" i="5"/>
  <c r="S50" i="5"/>
  <c r="S46" i="5"/>
  <c r="R46" i="5"/>
  <c r="Q46" i="5"/>
  <c r="P46" i="5"/>
  <c r="O46" i="5"/>
  <c r="N46" i="5"/>
  <c r="M46" i="5"/>
  <c r="L46" i="5"/>
  <c r="K46" i="5"/>
  <c r="J46" i="5"/>
  <c r="I46" i="5"/>
  <c r="H46" i="5"/>
  <c r="G46" i="5"/>
  <c r="F46" i="5"/>
  <c r="F44" i="5"/>
  <c r="G44" i="5"/>
  <c r="H44" i="5"/>
  <c r="I44" i="5"/>
  <c r="J44" i="5"/>
  <c r="K44" i="5"/>
  <c r="L44" i="5"/>
  <c r="U44" i="5" s="1"/>
  <c r="M44" i="5"/>
  <c r="N44" i="5"/>
  <c r="O44" i="5"/>
  <c r="P44" i="5"/>
  <c r="Q44" i="5"/>
  <c r="R44" i="5"/>
  <c r="S44" i="5"/>
  <c r="S43" i="5"/>
  <c r="R43" i="5"/>
  <c r="Q43" i="5"/>
  <c r="P43" i="5"/>
  <c r="O43" i="5"/>
  <c r="N43" i="5"/>
  <c r="M43" i="5"/>
  <c r="L43" i="5"/>
  <c r="K43" i="5"/>
  <c r="J43" i="5"/>
  <c r="I43" i="5"/>
  <c r="H43" i="5"/>
  <c r="G43" i="5"/>
  <c r="F43" i="5"/>
  <c r="F35" i="5"/>
  <c r="U35" i="5" s="1"/>
  <c r="G35" i="5"/>
  <c r="H35" i="5"/>
  <c r="I35" i="5"/>
  <c r="J35" i="5"/>
  <c r="K35" i="5"/>
  <c r="L35" i="5"/>
  <c r="M35" i="5"/>
  <c r="N35" i="5"/>
  <c r="O35" i="5"/>
  <c r="P35" i="5"/>
  <c r="Q35" i="5"/>
  <c r="R35" i="5"/>
  <c r="S35" i="5"/>
  <c r="F36" i="5"/>
  <c r="G36" i="5"/>
  <c r="H36" i="5"/>
  <c r="I36" i="5"/>
  <c r="J36" i="5"/>
  <c r="K36" i="5"/>
  <c r="L36" i="5"/>
  <c r="M36" i="5"/>
  <c r="N36" i="5"/>
  <c r="O36" i="5"/>
  <c r="P36" i="5"/>
  <c r="Q36" i="5"/>
  <c r="R36" i="5"/>
  <c r="S36" i="5"/>
  <c r="F37" i="5"/>
  <c r="U37" i="5" s="1"/>
  <c r="G37" i="5"/>
  <c r="H37" i="5"/>
  <c r="I37" i="5"/>
  <c r="J37" i="5"/>
  <c r="K37" i="5"/>
  <c r="L37" i="5"/>
  <c r="M37" i="5"/>
  <c r="N37" i="5"/>
  <c r="O37" i="5"/>
  <c r="P37" i="5"/>
  <c r="Q37" i="5"/>
  <c r="R37" i="5"/>
  <c r="S37" i="5"/>
  <c r="F38" i="5"/>
  <c r="G38" i="5"/>
  <c r="H38" i="5"/>
  <c r="I38" i="5"/>
  <c r="J38" i="5"/>
  <c r="U38" i="5" s="1"/>
  <c r="K38" i="5"/>
  <c r="L38" i="5"/>
  <c r="M38" i="5"/>
  <c r="N38" i="5"/>
  <c r="O38" i="5"/>
  <c r="P38" i="5"/>
  <c r="Q38" i="5"/>
  <c r="R38" i="5"/>
  <c r="S38" i="5"/>
  <c r="F39" i="5"/>
  <c r="U39" i="5" s="1"/>
  <c r="G39" i="5"/>
  <c r="H39" i="5"/>
  <c r="I39" i="5"/>
  <c r="J39" i="5"/>
  <c r="K39" i="5"/>
  <c r="L39" i="5"/>
  <c r="M39" i="5"/>
  <c r="N39" i="5"/>
  <c r="O39" i="5"/>
  <c r="P39" i="5"/>
  <c r="Q39" i="5"/>
  <c r="R39" i="5"/>
  <c r="S39" i="5"/>
  <c r="F40" i="5"/>
  <c r="U40" i="5" s="1"/>
  <c r="G40" i="5"/>
  <c r="H40" i="5"/>
  <c r="I40" i="5"/>
  <c r="J40" i="5"/>
  <c r="K40" i="5"/>
  <c r="L40" i="5"/>
  <c r="M40" i="5"/>
  <c r="N40" i="5"/>
  <c r="O40" i="5"/>
  <c r="P40" i="5"/>
  <c r="Q40" i="5"/>
  <c r="R40" i="5"/>
  <c r="S40" i="5"/>
  <c r="F41" i="5"/>
  <c r="U41" i="5" s="1"/>
  <c r="G41" i="5"/>
  <c r="H41" i="5"/>
  <c r="I41" i="5"/>
  <c r="J41" i="5"/>
  <c r="K41" i="5"/>
  <c r="L41" i="5"/>
  <c r="M41" i="5"/>
  <c r="N41" i="5"/>
  <c r="O41" i="5"/>
  <c r="P41" i="5"/>
  <c r="Q41" i="5"/>
  <c r="R41" i="5"/>
  <c r="S41" i="5"/>
  <c r="S34" i="5"/>
  <c r="R34" i="5"/>
  <c r="Q34" i="5"/>
  <c r="P34" i="5"/>
  <c r="O34" i="5"/>
  <c r="N34" i="5"/>
  <c r="M34" i="5"/>
  <c r="L34" i="5"/>
  <c r="K34" i="5"/>
  <c r="J34" i="5"/>
  <c r="I34" i="5"/>
  <c r="H34" i="5"/>
  <c r="G34" i="5"/>
  <c r="F34" i="5"/>
  <c r="F21" i="5"/>
  <c r="G21" i="5"/>
  <c r="H21" i="5"/>
  <c r="I21" i="5"/>
  <c r="J21" i="5"/>
  <c r="K21" i="5"/>
  <c r="V21" i="5" s="1"/>
  <c r="L21" i="5"/>
  <c r="M21" i="5"/>
  <c r="N21" i="5"/>
  <c r="O21" i="5"/>
  <c r="P21" i="5"/>
  <c r="Q21" i="5"/>
  <c r="R21" i="5"/>
  <c r="S21" i="5"/>
  <c r="F22" i="5"/>
  <c r="U22" i="5" s="1"/>
  <c r="G22" i="5"/>
  <c r="H22" i="5"/>
  <c r="I22" i="5"/>
  <c r="J22" i="5"/>
  <c r="K22" i="5"/>
  <c r="L22" i="5"/>
  <c r="M22" i="5"/>
  <c r="N22" i="5"/>
  <c r="O22" i="5"/>
  <c r="P22" i="5"/>
  <c r="Q22" i="5"/>
  <c r="R22" i="5"/>
  <c r="S22" i="5"/>
  <c r="F23" i="5"/>
  <c r="G23" i="5"/>
  <c r="U23" i="5" s="1"/>
  <c r="H23" i="5"/>
  <c r="I23" i="5"/>
  <c r="J23" i="5"/>
  <c r="K23" i="5"/>
  <c r="L23" i="5"/>
  <c r="M23" i="5"/>
  <c r="N23" i="5"/>
  <c r="O23" i="5"/>
  <c r="P23" i="5"/>
  <c r="Q23" i="5"/>
  <c r="R23" i="5"/>
  <c r="S23" i="5"/>
  <c r="F24" i="5"/>
  <c r="G24" i="5"/>
  <c r="H24" i="5"/>
  <c r="I24" i="5"/>
  <c r="U24" i="5" s="1"/>
  <c r="J24" i="5"/>
  <c r="K24" i="5"/>
  <c r="L24" i="5"/>
  <c r="M24" i="5"/>
  <c r="N24" i="5"/>
  <c r="O24" i="5"/>
  <c r="P24" i="5"/>
  <c r="Q24" i="5"/>
  <c r="R24" i="5"/>
  <c r="S24" i="5"/>
  <c r="F25" i="5"/>
  <c r="G25" i="5"/>
  <c r="H25" i="5"/>
  <c r="I25" i="5"/>
  <c r="J25" i="5"/>
  <c r="K25" i="5"/>
  <c r="U25" i="5" s="1"/>
  <c r="L25" i="5"/>
  <c r="M25" i="5"/>
  <c r="N25" i="5"/>
  <c r="O25" i="5"/>
  <c r="P25" i="5"/>
  <c r="Q25" i="5"/>
  <c r="R25" i="5"/>
  <c r="S25" i="5"/>
  <c r="F26" i="5"/>
  <c r="U26" i="5" s="1"/>
  <c r="G26" i="5"/>
  <c r="H26" i="5"/>
  <c r="I26" i="5"/>
  <c r="J26" i="5"/>
  <c r="K26" i="5"/>
  <c r="L26" i="5"/>
  <c r="M26" i="5"/>
  <c r="N26" i="5"/>
  <c r="O26" i="5"/>
  <c r="P26" i="5"/>
  <c r="Q26" i="5"/>
  <c r="R26" i="5"/>
  <c r="S26" i="5"/>
  <c r="F27" i="5"/>
  <c r="G27" i="5"/>
  <c r="U27" i="5" s="1"/>
  <c r="H27" i="5"/>
  <c r="I27" i="5"/>
  <c r="J27" i="5"/>
  <c r="K27" i="5"/>
  <c r="L27" i="5"/>
  <c r="M27" i="5"/>
  <c r="N27" i="5"/>
  <c r="O27" i="5"/>
  <c r="P27" i="5"/>
  <c r="Q27" i="5"/>
  <c r="R27" i="5"/>
  <c r="S27" i="5"/>
  <c r="F28" i="5"/>
  <c r="G28" i="5"/>
  <c r="H28" i="5"/>
  <c r="I28" i="5"/>
  <c r="U28" i="5" s="1"/>
  <c r="J28" i="5"/>
  <c r="K28" i="5"/>
  <c r="L28" i="5"/>
  <c r="M28" i="5"/>
  <c r="N28" i="5"/>
  <c r="O28" i="5"/>
  <c r="P28" i="5"/>
  <c r="Q28" i="5"/>
  <c r="R28" i="5"/>
  <c r="S28" i="5"/>
  <c r="F29" i="5"/>
  <c r="G29" i="5"/>
  <c r="H29" i="5"/>
  <c r="I29" i="5"/>
  <c r="J29" i="5"/>
  <c r="K29" i="5"/>
  <c r="U29" i="5" s="1"/>
  <c r="L29" i="5"/>
  <c r="M29" i="5"/>
  <c r="N29" i="5"/>
  <c r="O29" i="5"/>
  <c r="P29" i="5"/>
  <c r="Q29" i="5"/>
  <c r="R29" i="5"/>
  <c r="S29" i="5"/>
  <c r="F30" i="5"/>
  <c r="U30" i="5" s="1"/>
  <c r="G30" i="5"/>
  <c r="H30" i="5"/>
  <c r="I30" i="5"/>
  <c r="J30" i="5"/>
  <c r="K30" i="5"/>
  <c r="L30" i="5"/>
  <c r="M30" i="5"/>
  <c r="N30" i="5"/>
  <c r="O30" i="5"/>
  <c r="P30" i="5"/>
  <c r="Q30" i="5"/>
  <c r="R30" i="5"/>
  <c r="S30" i="5"/>
  <c r="F31" i="5"/>
  <c r="G31" i="5"/>
  <c r="U31" i="5" s="1"/>
  <c r="H31" i="5"/>
  <c r="I31" i="5"/>
  <c r="J31" i="5"/>
  <c r="K31" i="5"/>
  <c r="L31" i="5"/>
  <c r="M31" i="5"/>
  <c r="N31" i="5"/>
  <c r="O31" i="5"/>
  <c r="P31" i="5"/>
  <c r="Q31" i="5"/>
  <c r="R31" i="5"/>
  <c r="S31" i="5"/>
  <c r="F32" i="5"/>
  <c r="G32" i="5"/>
  <c r="H32" i="5"/>
  <c r="I32" i="5"/>
  <c r="U32" i="5" s="1"/>
  <c r="J32" i="5"/>
  <c r="V32" i="5" s="1"/>
  <c r="K32" i="5"/>
  <c r="L32" i="5"/>
  <c r="M32" i="5"/>
  <c r="N32" i="5"/>
  <c r="O32" i="5"/>
  <c r="P32" i="5"/>
  <c r="Q32" i="5"/>
  <c r="R32" i="5"/>
  <c r="S32" i="5"/>
  <c r="S20" i="5"/>
  <c r="R20" i="5"/>
  <c r="Q20" i="5"/>
  <c r="P20" i="5"/>
  <c r="O20" i="5"/>
  <c r="N20" i="5"/>
  <c r="M20" i="5"/>
  <c r="L20" i="5"/>
  <c r="K20" i="5"/>
  <c r="J20" i="5"/>
  <c r="I20" i="5"/>
  <c r="H20" i="5"/>
  <c r="G20" i="5"/>
  <c r="F20" i="5"/>
  <c r="F17" i="5"/>
  <c r="U17" i="5" s="1"/>
  <c r="G17" i="5"/>
  <c r="H17" i="5"/>
  <c r="I17" i="5"/>
  <c r="J17" i="5"/>
  <c r="K17" i="5"/>
  <c r="L17" i="5"/>
  <c r="M17" i="5"/>
  <c r="N17" i="5"/>
  <c r="O17" i="5"/>
  <c r="P17" i="5"/>
  <c r="Q17" i="5"/>
  <c r="R17" i="5"/>
  <c r="S17" i="5"/>
  <c r="F18" i="5"/>
  <c r="U18" i="5" s="1"/>
  <c r="G18" i="5"/>
  <c r="H18" i="5"/>
  <c r="I18" i="5"/>
  <c r="J18" i="5"/>
  <c r="K18" i="5"/>
  <c r="L18" i="5"/>
  <c r="M18" i="5"/>
  <c r="N18" i="5"/>
  <c r="O18" i="5"/>
  <c r="P18" i="5"/>
  <c r="Q18" i="5"/>
  <c r="R18" i="5"/>
  <c r="S18" i="5"/>
  <c r="S16" i="5"/>
  <c r="R16" i="5"/>
  <c r="Q16" i="5"/>
  <c r="P16" i="5"/>
  <c r="O16" i="5"/>
  <c r="N16" i="5"/>
  <c r="M16" i="5"/>
  <c r="L16" i="5"/>
  <c r="K16" i="5"/>
  <c r="J16" i="5"/>
  <c r="I16" i="5"/>
  <c r="H16" i="5"/>
  <c r="G16" i="5"/>
  <c r="F16" i="5"/>
  <c r="U109" i="5"/>
  <c r="F14" i="5"/>
  <c r="G14" i="5"/>
  <c r="H14" i="5"/>
  <c r="I14" i="5"/>
  <c r="J14" i="5"/>
  <c r="K14" i="5"/>
  <c r="L14" i="5"/>
  <c r="M14" i="5"/>
  <c r="N14" i="5"/>
  <c r="O14" i="5"/>
  <c r="P14" i="5"/>
  <c r="Q14" i="5"/>
  <c r="R14" i="5"/>
  <c r="S14" i="5"/>
  <c r="S13" i="5"/>
  <c r="R13" i="5"/>
  <c r="Q13" i="5"/>
  <c r="P13" i="5"/>
  <c r="O13" i="5"/>
  <c r="N13" i="5"/>
  <c r="M13" i="5"/>
  <c r="L13" i="5"/>
  <c r="K13" i="5"/>
  <c r="J13" i="5"/>
  <c r="I13" i="5"/>
  <c r="H13" i="5"/>
  <c r="G13" i="5"/>
  <c r="F13" i="5"/>
  <c r="V25" i="5"/>
  <c r="U36" i="5"/>
  <c r="T58" i="5"/>
  <c r="U66" i="5"/>
  <c r="W71" i="5"/>
  <c r="T81" i="5"/>
  <c r="W94" i="5"/>
  <c r="U107" i="5"/>
  <c r="U118" i="5"/>
  <c r="W80" i="5"/>
  <c r="W90" i="5"/>
  <c r="F4" i="5"/>
  <c r="G4" i="5"/>
  <c r="H4" i="5"/>
  <c r="I4" i="5"/>
  <c r="J4" i="5"/>
  <c r="K4" i="5"/>
  <c r="L4" i="5"/>
  <c r="M4" i="5"/>
  <c r="N4" i="5"/>
  <c r="O4" i="5"/>
  <c r="P4" i="5"/>
  <c r="Q4" i="5"/>
  <c r="R4" i="5"/>
  <c r="S4" i="5"/>
  <c r="F5" i="5"/>
  <c r="G5" i="5"/>
  <c r="H5" i="5"/>
  <c r="I5" i="5"/>
  <c r="J5" i="5"/>
  <c r="K5" i="5"/>
  <c r="L5" i="5"/>
  <c r="M5" i="5"/>
  <c r="N5" i="5"/>
  <c r="O5" i="5"/>
  <c r="P5" i="5"/>
  <c r="Q5" i="5"/>
  <c r="R5" i="5"/>
  <c r="S5" i="5"/>
  <c r="F6" i="5"/>
  <c r="G6" i="5"/>
  <c r="W6" i="5" s="1"/>
  <c r="H6" i="5"/>
  <c r="I6" i="5"/>
  <c r="J6" i="5"/>
  <c r="K6" i="5"/>
  <c r="L6" i="5"/>
  <c r="M6" i="5"/>
  <c r="N6" i="5"/>
  <c r="O6" i="5"/>
  <c r="P6" i="5"/>
  <c r="Q6" i="5"/>
  <c r="R6" i="5"/>
  <c r="S6" i="5"/>
  <c r="F7" i="5"/>
  <c r="G7" i="5"/>
  <c r="H7" i="5"/>
  <c r="I7" i="5"/>
  <c r="J7" i="5"/>
  <c r="K7" i="5"/>
  <c r="U7" i="5" s="1"/>
  <c r="L7" i="5"/>
  <c r="M7" i="5"/>
  <c r="N7" i="5"/>
  <c r="O7" i="5"/>
  <c r="P7" i="5"/>
  <c r="Q7" i="5"/>
  <c r="R7" i="5"/>
  <c r="S7" i="5"/>
  <c r="F8" i="5"/>
  <c r="G8" i="5"/>
  <c r="H8" i="5"/>
  <c r="I8" i="5"/>
  <c r="J8" i="5"/>
  <c r="K8" i="5"/>
  <c r="L8" i="5"/>
  <c r="M8" i="5"/>
  <c r="N8" i="5"/>
  <c r="O8" i="5"/>
  <c r="P8" i="5"/>
  <c r="Q8" i="5"/>
  <c r="R8" i="5"/>
  <c r="S8" i="5"/>
  <c r="F9" i="5"/>
  <c r="G9" i="5"/>
  <c r="U9" i="5" s="1"/>
  <c r="H9" i="5"/>
  <c r="I9" i="5"/>
  <c r="J9" i="5"/>
  <c r="K9" i="5"/>
  <c r="L9" i="5"/>
  <c r="M9" i="5"/>
  <c r="N9" i="5"/>
  <c r="O9" i="5"/>
  <c r="P9" i="5"/>
  <c r="Q9" i="5"/>
  <c r="R9" i="5"/>
  <c r="S9" i="5"/>
  <c r="F10" i="5"/>
  <c r="G10" i="5"/>
  <c r="H10" i="5"/>
  <c r="I10" i="5"/>
  <c r="U10" i="5" s="1"/>
  <c r="J10" i="5"/>
  <c r="K10" i="5"/>
  <c r="L10" i="5"/>
  <c r="M10" i="5"/>
  <c r="N10" i="5"/>
  <c r="O10" i="5"/>
  <c r="P10" i="5"/>
  <c r="Q10" i="5"/>
  <c r="R10" i="5"/>
  <c r="S10" i="5"/>
  <c r="F11" i="5"/>
  <c r="G11" i="5"/>
  <c r="H11" i="5"/>
  <c r="I11" i="5"/>
  <c r="J11" i="5"/>
  <c r="K11" i="5"/>
  <c r="U11" i="5" s="1"/>
  <c r="L11" i="5"/>
  <c r="M11" i="5"/>
  <c r="N11" i="5"/>
  <c r="O11" i="5"/>
  <c r="P11" i="5"/>
  <c r="Q11" i="5"/>
  <c r="R11" i="5"/>
  <c r="S11" i="5"/>
  <c r="S3" i="5"/>
  <c r="R3" i="5"/>
  <c r="Q3" i="5"/>
  <c r="P3" i="5"/>
  <c r="O3" i="5"/>
  <c r="N3" i="5"/>
  <c r="M3" i="5"/>
  <c r="L3" i="5"/>
  <c r="K3" i="5"/>
  <c r="J3" i="5"/>
  <c r="I3" i="5"/>
  <c r="H3" i="5"/>
  <c r="G3" i="5"/>
  <c r="F3" i="5"/>
  <c r="B3" i="5"/>
  <c r="C3" i="5"/>
  <c r="E3" i="5"/>
  <c r="Z3" i="5"/>
  <c r="AA3" i="5"/>
  <c r="AB3" i="5"/>
  <c r="B4" i="5"/>
  <c r="C4" i="5"/>
  <c r="E4" i="5"/>
  <c r="V4" i="5" s="1"/>
  <c r="Z4" i="5"/>
  <c r="AA4" i="5"/>
  <c r="AB4" i="5"/>
  <c r="B5" i="5"/>
  <c r="C5" i="5"/>
  <c r="E5" i="5"/>
  <c r="Z5" i="5"/>
  <c r="AA5" i="5"/>
  <c r="AB5" i="5"/>
  <c r="B6" i="5"/>
  <c r="C6" i="5"/>
  <c r="E6" i="5"/>
  <c r="Z6" i="5"/>
  <c r="AA6" i="5"/>
  <c r="AB6" i="5"/>
  <c r="B7" i="5"/>
  <c r="C7" i="5"/>
  <c r="E7" i="5"/>
  <c r="Z7" i="5"/>
  <c r="AA7" i="5"/>
  <c r="AB7" i="5"/>
  <c r="B8" i="5"/>
  <c r="C8" i="5"/>
  <c r="E8" i="5"/>
  <c r="U8" i="5"/>
  <c r="Z8" i="5"/>
  <c r="AA8" i="5"/>
  <c r="AB8" i="5"/>
  <c r="B9" i="5"/>
  <c r="C9" i="5"/>
  <c r="E9" i="5"/>
  <c r="Z9" i="5"/>
  <c r="AA9" i="5"/>
  <c r="AB9" i="5"/>
  <c r="AQ9" i="5"/>
  <c r="B10" i="5"/>
  <c r="C10" i="5"/>
  <c r="E10" i="5"/>
  <c r="Z10" i="5"/>
  <c r="AA10" i="5"/>
  <c r="AB10" i="5"/>
  <c r="B11" i="5"/>
  <c r="C11" i="5"/>
  <c r="E11" i="5"/>
  <c r="Z11" i="5"/>
  <c r="AA11" i="5"/>
  <c r="AB11" i="5"/>
  <c r="B13" i="5"/>
  <c r="C13" i="5"/>
  <c r="E13" i="5"/>
  <c r="Z13" i="5"/>
  <c r="AA13" i="5"/>
  <c r="AB13" i="5"/>
  <c r="B14" i="5"/>
  <c r="C14" i="5"/>
  <c r="E14" i="5"/>
  <c r="Z14" i="5"/>
  <c r="AA14" i="5"/>
  <c r="AB14" i="5"/>
  <c r="B16" i="5"/>
  <c r="C16" i="5"/>
  <c r="E16" i="5"/>
  <c r="Z16" i="5"/>
  <c r="AA16" i="5"/>
  <c r="AB16" i="5"/>
  <c r="B17" i="5"/>
  <c r="C17" i="5"/>
  <c r="E17" i="5"/>
  <c r="Z17" i="5"/>
  <c r="AA17" i="5"/>
  <c r="AB17" i="5"/>
  <c r="B18" i="5"/>
  <c r="C18" i="5"/>
  <c r="E18" i="5"/>
  <c r="Z18" i="5"/>
  <c r="AA18" i="5"/>
  <c r="AB18" i="5"/>
  <c r="AQ18" i="5" s="1"/>
  <c r="B20" i="5"/>
  <c r="C20" i="5"/>
  <c r="E20" i="5"/>
  <c r="Z20" i="5"/>
  <c r="AA20" i="5"/>
  <c r="AB20" i="5"/>
  <c r="B21" i="5"/>
  <c r="C21" i="5"/>
  <c r="E21" i="5"/>
  <c r="Z21" i="5"/>
  <c r="AA21" i="5"/>
  <c r="AB21" i="5"/>
  <c r="B22" i="5"/>
  <c r="C22" i="5"/>
  <c r="E22" i="5"/>
  <c r="Z22" i="5"/>
  <c r="AA22" i="5"/>
  <c r="AB22" i="5"/>
  <c r="B23" i="5"/>
  <c r="C23" i="5"/>
  <c r="E23" i="5"/>
  <c r="Z23" i="5"/>
  <c r="AA23" i="5"/>
  <c r="AB23" i="5"/>
  <c r="B24" i="5"/>
  <c r="C24" i="5"/>
  <c r="E24" i="5"/>
  <c r="Z24" i="5"/>
  <c r="AA24" i="5"/>
  <c r="AB24" i="5"/>
  <c r="B25" i="5"/>
  <c r="C25" i="5"/>
  <c r="E25" i="5"/>
  <c r="Z25" i="5"/>
  <c r="AA25" i="5"/>
  <c r="AB25" i="5"/>
  <c r="B26" i="5"/>
  <c r="C26" i="5"/>
  <c r="E26" i="5"/>
  <c r="Z26" i="5"/>
  <c r="AA26" i="5"/>
  <c r="AB26" i="5"/>
  <c r="B27" i="5"/>
  <c r="C27" i="5"/>
  <c r="E27" i="5"/>
  <c r="Z27" i="5"/>
  <c r="AA27" i="5"/>
  <c r="AB27" i="5"/>
  <c r="AQ27" i="5"/>
  <c r="B28" i="5"/>
  <c r="C28" i="5"/>
  <c r="E28" i="5"/>
  <c r="Z28" i="5"/>
  <c r="AA28" i="5"/>
  <c r="AB28" i="5"/>
  <c r="B29" i="5"/>
  <c r="C29" i="5"/>
  <c r="E29" i="5"/>
  <c r="Z29" i="5"/>
  <c r="AA29" i="5"/>
  <c r="AB29" i="5"/>
  <c r="B30" i="5"/>
  <c r="C30" i="5"/>
  <c r="E30" i="5"/>
  <c r="Z30" i="5"/>
  <c r="AA30" i="5"/>
  <c r="AB30" i="5"/>
  <c r="B31" i="5"/>
  <c r="C31" i="5"/>
  <c r="E31" i="5"/>
  <c r="Z31" i="5"/>
  <c r="AA31" i="5"/>
  <c r="AB31" i="5"/>
  <c r="B32" i="5"/>
  <c r="C32" i="5"/>
  <c r="E32" i="5"/>
  <c r="Z32" i="5"/>
  <c r="AA32" i="5"/>
  <c r="AB32" i="5"/>
  <c r="B34" i="5"/>
  <c r="C34" i="5"/>
  <c r="E34" i="5"/>
  <c r="Z34" i="5"/>
  <c r="AA34" i="5"/>
  <c r="AB34" i="5"/>
  <c r="B35" i="5"/>
  <c r="C35" i="5"/>
  <c r="E35" i="5"/>
  <c r="Z35" i="5"/>
  <c r="AA35" i="5"/>
  <c r="AB35" i="5"/>
  <c r="B36" i="5"/>
  <c r="C36" i="5"/>
  <c r="E36" i="5"/>
  <c r="Z36" i="5"/>
  <c r="AA36" i="5"/>
  <c r="AB36" i="5"/>
  <c r="B37" i="5"/>
  <c r="C37" i="5"/>
  <c r="E37" i="5"/>
  <c r="Z37" i="5"/>
  <c r="AA37" i="5"/>
  <c r="AB37" i="5"/>
  <c r="B38" i="5"/>
  <c r="C38" i="5"/>
  <c r="E38" i="5"/>
  <c r="Z38" i="5"/>
  <c r="AA38" i="5"/>
  <c r="AB38" i="5"/>
  <c r="AQ38" i="5" s="1"/>
  <c r="B39" i="5"/>
  <c r="C39" i="5"/>
  <c r="E39" i="5"/>
  <c r="Z39" i="5"/>
  <c r="AA39" i="5"/>
  <c r="AB39" i="5"/>
  <c r="B40" i="5"/>
  <c r="C40" i="5"/>
  <c r="E40" i="5"/>
  <c r="Z40" i="5"/>
  <c r="AA40" i="5"/>
  <c r="AB40" i="5"/>
  <c r="B41" i="5"/>
  <c r="C41" i="5"/>
  <c r="E41" i="5"/>
  <c r="Z41" i="5"/>
  <c r="AA41" i="5"/>
  <c r="AB41" i="5"/>
  <c r="B43" i="5"/>
  <c r="C43" i="5"/>
  <c r="E43" i="5"/>
  <c r="Z43" i="5"/>
  <c r="AA43" i="5"/>
  <c r="AB43" i="5"/>
  <c r="B44" i="5"/>
  <c r="C44" i="5"/>
  <c r="E44" i="5"/>
  <c r="Z44" i="5"/>
  <c r="AA44" i="5"/>
  <c r="AB44" i="5"/>
  <c r="B46" i="5"/>
  <c r="C46" i="5"/>
  <c r="E46" i="5"/>
  <c r="Z46" i="5"/>
  <c r="AA46" i="5"/>
  <c r="AB46" i="5"/>
  <c r="B47" i="5"/>
  <c r="C47" i="5"/>
  <c r="E47" i="5"/>
  <c r="Z47" i="5"/>
  <c r="AA47" i="5"/>
  <c r="AB47" i="5"/>
  <c r="AQ47" i="5" s="1"/>
  <c r="B48" i="5"/>
  <c r="C48" i="5"/>
  <c r="E48" i="5"/>
  <c r="Z48" i="5"/>
  <c r="AA48" i="5"/>
  <c r="AB48" i="5"/>
  <c r="B49" i="5"/>
  <c r="C49" i="5"/>
  <c r="E49" i="5"/>
  <c r="Z49" i="5"/>
  <c r="AA49" i="5"/>
  <c r="AB49" i="5"/>
  <c r="B50" i="5"/>
  <c r="C50" i="5"/>
  <c r="E50" i="5"/>
  <c r="Z50" i="5"/>
  <c r="AA50" i="5"/>
  <c r="AB50" i="5"/>
  <c r="B52" i="5"/>
  <c r="C52" i="5"/>
  <c r="E52" i="5"/>
  <c r="Z52" i="5"/>
  <c r="AA52" i="5"/>
  <c r="AB52" i="5"/>
  <c r="B53" i="5"/>
  <c r="C53" i="5"/>
  <c r="E53" i="5"/>
  <c r="Z53" i="5"/>
  <c r="AA53" i="5"/>
  <c r="AB53" i="5"/>
  <c r="B54" i="5"/>
  <c r="C54" i="5"/>
  <c r="E54" i="5"/>
  <c r="Z54" i="5"/>
  <c r="AA54" i="5"/>
  <c r="AB54" i="5"/>
  <c r="B55" i="5"/>
  <c r="C55" i="5"/>
  <c r="E55" i="5"/>
  <c r="Z55" i="5"/>
  <c r="AA55" i="5"/>
  <c r="AB55" i="5"/>
  <c r="B56" i="5"/>
  <c r="C56" i="5"/>
  <c r="E56" i="5"/>
  <c r="Z56" i="5"/>
  <c r="AA56" i="5"/>
  <c r="AB56" i="5"/>
  <c r="B57" i="5"/>
  <c r="C57" i="5"/>
  <c r="E57" i="5"/>
  <c r="Z57" i="5"/>
  <c r="AA57" i="5"/>
  <c r="AB57" i="5"/>
  <c r="B58" i="5"/>
  <c r="C58" i="5"/>
  <c r="E58" i="5"/>
  <c r="Z58" i="5"/>
  <c r="AA58" i="5"/>
  <c r="AB58" i="5"/>
  <c r="AQ58" i="5"/>
  <c r="B59" i="5"/>
  <c r="C59" i="5"/>
  <c r="E59" i="5"/>
  <c r="Z59" i="5"/>
  <c r="AA59" i="5"/>
  <c r="AB59" i="5"/>
  <c r="B60" i="5"/>
  <c r="C60" i="5"/>
  <c r="E60" i="5"/>
  <c r="Z60" i="5"/>
  <c r="AA60" i="5"/>
  <c r="AB60" i="5"/>
  <c r="B61" i="5"/>
  <c r="C61" i="5"/>
  <c r="E61" i="5"/>
  <c r="Z61" i="5"/>
  <c r="AA61" i="5"/>
  <c r="AB61" i="5"/>
  <c r="B63" i="5"/>
  <c r="C63" i="5"/>
  <c r="E63" i="5"/>
  <c r="Z63" i="5"/>
  <c r="AA63" i="5"/>
  <c r="B64" i="5"/>
  <c r="C64" i="5"/>
  <c r="E64" i="5"/>
  <c r="Z64" i="5"/>
  <c r="AA64" i="5"/>
  <c r="AB64" i="5"/>
  <c r="B65" i="5"/>
  <c r="C65" i="5"/>
  <c r="E65" i="5"/>
  <c r="Z65" i="5"/>
  <c r="AA65" i="5"/>
  <c r="AB65" i="5"/>
  <c r="B66" i="5"/>
  <c r="C66" i="5"/>
  <c r="E66" i="5"/>
  <c r="Z66" i="5"/>
  <c r="AA66" i="5"/>
  <c r="AB66" i="5"/>
  <c r="AQ66" i="5"/>
  <c r="B68" i="5"/>
  <c r="C68" i="5"/>
  <c r="E68" i="5"/>
  <c r="Z68" i="5"/>
  <c r="AA68" i="5"/>
  <c r="AB68" i="5"/>
  <c r="B69" i="5"/>
  <c r="C69" i="5"/>
  <c r="E69" i="5"/>
  <c r="Z69" i="5"/>
  <c r="AA69" i="5"/>
  <c r="AB69" i="5"/>
  <c r="B70" i="5"/>
  <c r="C70" i="5"/>
  <c r="E70" i="5"/>
  <c r="Z70" i="5"/>
  <c r="AA70" i="5"/>
  <c r="AB70" i="5"/>
  <c r="B71" i="5"/>
  <c r="C71" i="5"/>
  <c r="E71" i="5"/>
  <c r="Z71" i="5"/>
  <c r="AA71" i="5"/>
  <c r="AB71" i="5"/>
  <c r="B72" i="5"/>
  <c r="C72" i="5"/>
  <c r="E72" i="5"/>
  <c r="Z72" i="5"/>
  <c r="AA72" i="5"/>
  <c r="AB72" i="5"/>
  <c r="AQ72" i="5"/>
  <c r="B73" i="5"/>
  <c r="C73" i="5"/>
  <c r="E73" i="5"/>
  <c r="Z73" i="5"/>
  <c r="AA73" i="5"/>
  <c r="AB73" i="5"/>
  <c r="B74" i="5"/>
  <c r="C74" i="5"/>
  <c r="E74" i="5"/>
  <c r="Z74" i="5"/>
  <c r="AA74" i="5"/>
  <c r="AB74" i="5"/>
  <c r="B75" i="5"/>
  <c r="C75" i="5"/>
  <c r="E75" i="5"/>
  <c r="Z75" i="5"/>
  <c r="AA75" i="5"/>
  <c r="AB75" i="5"/>
  <c r="B76" i="5"/>
  <c r="C76" i="5"/>
  <c r="E76" i="5"/>
  <c r="Z76" i="5"/>
  <c r="AA76" i="5"/>
  <c r="AB76" i="5"/>
  <c r="B77" i="5"/>
  <c r="C77" i="5"/>
  <c r="E77" i="5"/>
  <c r="Z77" i="5"/>
  <c r="AA77" i="5"/>
  <c r="AB77" i="5"/>
  <c r="B78" i="5"/>
  <c r="C78" i="5"/>
  <c r="E78" i="5"/>
  <c r="Z78" i="5"/>
  <c r="AA78" i="5"/>
  <c r="AB78" i="5"/>
  <c r="B79" i="5"/>
  <c r="C79" i="5"/>
  <c r="E79" i="5"/>
  <c r="Z79" i="5"/>
  <c r="AA79" i="5"/>
  <c r="AB79" i="5"/>
  <c r="B80" i="5"/>
  <c r="C80" i="5"/>
  <c r="E80" i="5"/>
  <c r="Z80" i="5"/>
  <c r="AA80" i="5"/>
  <c r="AB80" i="5"/>
  <c r="AQ80" i="5"/>
  <c r="B81" i="5"/>
  <c r="C81" i="5"/>
  <c r="E81" i="5"/>
  <c r="Z81" i="5"/>
  <c r="AA81" i="5"/>
  <c r="AB81" i="5"/>
  <c r="B83" i="5"/>
  <c r="C83" i="5"/>
  <c r="Z83" i="5"/>
  <c r="AA83" i="5"/>
  <c r="B84" i="5"/>
  <c r="C84" i="5"/>
  <c r="E84" i="5"/>
  <c r="Z84" i="5"/>
  <c r="AA84" i="5"/>
  <c r="AB84" i="5"/>
  <c r="AQ84" i="5" s="1"/>
  <c r="B85" i="5"/>
  <c r="C85" i="5"/>
  <c r="E85" i="5"/>
  <c r="Z85" i="5"/>
  <c r="AA85" i="5"/>
  <c r="AB85" i="5"/>
  <c r="B86" i="5"/>
  <c r="C86" i="5"/>
  <c r="E86" i="5"/>
  <c r="Z86" i="5"/>
  <c r="AA86" i="5"/>
  <c r="AB86" i="5"/>
  <c r="B87" i="5"/>
  <c r="C87" i="5"/>
  <c r="E87" i="5"/>
  <c r="Z87" i="5"/>
  <c r="AA87" i="5"/>
  <c r="AB87" i="5"/>
  <c r="B88" i="5"/>
  <c r="C88" i="5"/>
  <c r="E88" i="5"/>
  <c r="Z88" i="5"/>
  <c r="AA88" i="5"/>
  <c r="AB88" i="5"/>
  <c r="B89" i="5"/>
  <c r="C89" i="5"/>
  <c r="E89" i="5"/>
  <c r="Z89" i="5"/>
  <c r="AA89" i="5"/>
  <c r="AB89" i="5"/>
  <c r="B90" i="5"/>
  <c r="C90" i="5"/>
  <c r="E90" i="5"/>
  <c r="Z90" i="5"/>
  <c r="AA90" i="5"/>
  <c r="AB90" i="5"/>
  <c r="AQ90" i="5"/>
  <c r="B91" i="5"/>
  <c r="C91" i="5"/>
  <c r="E91" i="5"/>
  <c r="Z91" i="5"/>
  <c r="AA91" i="5"/>
  <c r="AB91" i="5"/>
  <c r="B92" i="5"/>
  <c r="C92" i="5"/>
  <c r="E92" i="5"/>
  <c r="Z92" i="5"/>
  <c r="AA92" i="5"/>
  <c r="AB92" i="5"/>
  <c r="B93" i="5"/>
  <c r="C93" i="5"/>
  <c r="E93" i="5"/>
  <c r="Z93" i="5"/>
  <c r="AA93" i="5"/>
  <c r="AB93" i="5"/>
  <c r="B94" i="5"/>
  <c r="C94" i="5"/>
  <c r="E94" i="5"/>
  <c r="Z94" i="5"/>
  <c r="AA94" i="5"/>
  <c r="AB94" i="5"/>
  <c r="B95" i="5"/>
  <c r="C95" i="5"/>
  <c r="E95" i="5"/>
  <c r="Z95" i="5"/>
  <c r="AA95" i="5"/>
  <c r="AB95" i="5"/>
  <c r="B97" i="5"/>
  <c r="C97" i="5"/>
  <c r="E97" i="5"/>
  <c r="Z97" i="5"/>
  <c r="AA97" i="5"/>
  <c r="AB97" i="5"/>
  <c r="B98" i="5"/>
  <c r="C98" i="5"/>
  <c r="E98" i="5"/>
  <c r="Z98" i="5"/>
  <c r="AA98" i="5"/>
  <c r="AB98" i="5"/>
  <c r="B99" i="5"/>
  <c r="C99" i="5"/>
  <c r="E99" i="5"/>
  <c r="Z99" i="5"/>
  <c r="AA99" i="5"/>
  <c r="AB99" i="5"/>
  <c r="B100" i="5"/>
  <c r="C100" i="5"/>
  <c r="E100" i="5"/>
  <c r="Z100" i="5"/>
  <c r="AA100" i="5"/>
  <c r="AB100" i="5"/>
  <c r="B101" i="5"/>
  <c r="C101" i="5"/>
  <c r="E101" i="5"/>
  <c r="Z101" i="5"/>
  <c r="AA101" i="5"/>
  <c r="AB101" i="5"/>
  <c r="AQ101" i="5"/>
  <c r="B102" i="5"/>
  <c r="C102" i="5"/>
  <c r="E102" i="5"/>
  <c r="Z102" i="5"/>
  <c r="AA102" i="5"/>
  <c r="AB102" i="5"/>
  <c r="B103" i="5"/>
  <c r="C103" i="5"/>
  <c r="E103" i="5"/>
  <c r="Z103" i="5"/>
  <c r="AA103" i="5"/>
  <c r="AB103" i="5"/>
  <c r="B104" i="5"/>
  <c r="C104" i="5"/>
  <c r="E104" i="5"/>
  <c r="Z104" i="5"/>
  <c r="AA104" i="5"/>
  <c r="AB104" i="5"/>
  <c r="B105" i="5"/>
  <c r="C105" i="5"/>
  <c r="E105" i="5"/>
  <c r="Z105" i="5"/>
  <c r="AA105" i="5"/>
  <c r="AB105" i="5"/>
  <c r="B106" i="5"/>
  <c r="C106" i="5"/>
  <c r="E106" i="5"/>
  <c r="Z106" i="5"/>
  <c r="AA106" i="5"/>
  <c r="AB106" i="5"/>
  <c r="B107" i="5"/>
  <c r="C107" i="5"/>
  <c r="E107" i="5"/>
  <c r="Z107" i="5"/>
  <c r="AA107" i="5"/>
  <c r="AB107" i="5"/>
  <c r="B109" i="5"/>
  <c r="C109" i="5"/>
  <c r="E109" i="5"/>
  <c r="Z109" i="5"/>
  <c r="AA109" i="5"/>
  <c r="B110" i="5"/>
  <c r="C110" i="5"/>
  <c r="E110" i="5"/>
  <c r="Z110" i="5"/>
  <c r="AA110" i="5"/>
  <c r="AB110" i="5"/>
  <c r="B111" i="5"/>
  <c r="C111" i="5"/>
  <c r="E111" i="5"/>
  <c r="Z111" i="5"/>
  <c r="AA111" i="5"/>
  <c r="AB111" i="5"/>
  <c r="B112" i="5"/>
  <c r="C112" i="5"/>
  <c r="E112" i="5"/>
  <c r="Z112" i="5"/>
  <c r="AA112" i="5"/>
  <c r="AB112" i="5"/>
  <c r="B113" i="5"/>
  <c r="C113" i="5"/>
  <c r="E113" i="5"/>
  <c r="Z113" i="5"/>
  <c r="AA113" i="5"/>
  <c r="AB113" i="5"/>
  <c r="B114" i="5"/>
  <c r="C114" i="5"/>
  <c r="E114" i="5"/>
  <c r="Z114" i="5"/>
  <c r="AA114" i="5"/>
  <c r="AB114" i="5"/>
  <c r="B115" i="5"/>
  <c r="C115" i="5"/>
  <c r="E115" i="5"/>
  <c r="Z115" i="5"/>
  <c r="AA115" i="5"/>
  <c r="AB115" i="5"/>
  <c r="B116" i="5"/>
  <c r="C116" i="5"/>
  <c r="E116" i="5"/>
  <c r="Z116" i="5"/>
  <c r="AA116" i="5"/>
  <c r="AB116" i="5"/>
  <c r="B117" i="5"/>
  <c r="C117" i="5"/>
  <c r="E117" i="5"/>
  <c r="Z117" i="5"/>
  <c r="AA117" i="5"/>
  <c r="AB117" i="5"/>
  <c r="B118" i="5"/>
  <c r="C118" i="5"/>
  <c r="E118" i="5"/>
  <c r="Z118" i="5"/>
  <c r="AA118" i="5"/>
  <c r="AB118" i="5"/>
  <c r="B119" i="5"/>
  <c r="C119" i="5"/>
  <c r="E119" i="5"/>
  <c r="Z119" i="5"/>
  <c r="AA119" i="5"/>
  <c r="AB119" i="5"/>
  <c r="B120" i="5"/>
  <c r="C120" i="5"/>
  <c r="E120" i="5"/>
  <c r="Z120" i="5"/>
  <c r="AA120" i="5"/>
  <c r="AB120" i="5"/>
  <c r="E122" i="5"/>
  <c r="E125" i="5" s="1"/>
  <c r="E123" i="5"/>
  <c r="E124" i="5"/>
  <c r="T125" i="5"/>
  <c r="AQ31" i="5" l="1"/>
  <c r="AQ118" i="5"/>
  <c r="AQ115" i="5"/>
  <c r="AQ119" i="5"/>
  <c r="AQ116" i="5"/>
  <c r="AQ120" i="5"/>
  <c r="AQ117" i="5"/>
  <c r="AQ113" i="5"/>
  <c r="AQ97" i="5"/>
  <c r="AQ108" i="5" s="1"/>
  <c r="AQ68" i="5"/>
  <c r="AQ82" i="5" s="1"/>
  <c r="AQ52" i="5"/>
  <c r="AQ62" i="5" s="1"/>
  <c r="AQ48" i="5"/>
  <c r="AQ49" i="5"/>
  <c r="AQ50" i="5"/>
  <c r="AQ44" i="5"/>
  <c r="AQ39" i="5"/>
  <c r="AQ35" i="5"/>
  <c r="AQ40" i="5"/>
  <c r="AQ36" i="5"/>
  <c r="AQ41" i="5"/>
  <c r="AQ37" i="5"/>
  <c r="AQ20" i="5"/>
  <c r="AQ17" i="5"/>
  <c r="AQ15" i="5"/>
  <c r="AQ83" i="5"/>
  <c r="AQ46" i="5"/>
  <c r="AQ43" i="5"/>
  <c r="AQ34" i="5"/>
  <c r="AQ16" i="5"/>
  <c r="AQ3" i="5"/>
  <c r="AQ12" i="5" s="1"/>
  <c r="U83" i="5"/>
  <c r="W68" i="5"/>
  <c r="U63" i="5"/>
  <c r="U67" i="5" s="1"/>
  <c r="V61" i="5"/>
  <c r="V53" i="5"/>
  <c r="T52" i="5"/>
  <c r="T62" i="5" s="1"/>
  <c r="W48" i="5"/>
  <c r="U46" i="5"/>
  <c r="U51" i="5" s="1"/>
  <c r="P124" i="5"/>
  <c r="P122" i="5"/>
  <c r="U43" i="5"/>
  <c r="U45" i="5" s="1"/>
  <c r="I124" i="5"/>
  <c r="U34" i="5"/>
  <c r="U42" i="5" s="1"/>
  <c r="U20" i="5"/>
  <c r="H124" i="5"/>
  <c r="U16" i="5"/>
  <c r="U19" i="5" s="1"/>
  <c r="S124" i="5"/>
  <c r="L123" i="5"/>
  <c r="L122" i="5"/>
  <c r="R123" i="5"/>
  <c r="N122" i="5"/>
  <c r="R122" i="5"/>
  <c r="N124" i="5"/>
  <c r="J124" i="5"/>
  <c r="T13" i="5"/>
  <c r="J122" i="5"/>
  <c r="H122" i="5"/>
  <c r="V119" i="5"/>
  <c r="T91" i="5"/>
  <c r="W69" i="5"/>
  <c r="W36" i="5"/>
  <c r="P123" i="5"/>
  <c r="W86" i="5"/>
  <c r="T77" i="5"/>
  <c r="T43" i="5"/>
  <c r="N123" i="5"/>
  <c r="T20" i="5"/>
  <c r="J123" i="5"/>
  <c r="V57" i="5"/>
  <c r="U21" i="5"/>
  <c r="T14" i="5"/>
  <c r="T24" i="5"/>
  <c r="R124" i="5"/>
  <c r="W73" i="5"/>
  <c r="W120" i="5"/>
  <c r="T31" i="5"/>
  <c r="H123" i="5"/>
  <c r="T47" i="5"/>
  <c r="T97" i="5"/>
  <c r="T86" i="5"/>
  <c r="W83" i="5"/>
  <c r="V81" i="5"/>
  <c r="T78" i="5"/>
  <c r="V77" i="5"/>
  <c r="T74" i="5"/>
  <c r="V73" i="5"/>
  <c r="T70" i="5"/>
  <c r="V69" i="5"/>
  <c r="T65" i="5"/>
  <c r="W61" i="5"/>
  <c r="V58" i="5"/>
  <c r="W57" i="5"/>
  <c r="V54" i="5"/>
  <c r="W49" i="5"/>
  <c r="X49" i="5" s="1"/>
  <c r="T48" i="5"/>
  <c r="X48" i="5" s="1"/>
  <c r="W39" i="5"/>
  <c r="T32" i="5"/>
  <c r="V26" i="5"/>
  <c r="V120" i="5"/>
  <c r="U114" i="5"/>
  <c r="T94" i="5"/>
  <c r="T44" i="5"/>
  <c r="W43" i="5"/>
  <c r="W34" i="5"/>
  <c r="V27" i="5"/>
  <c r="T25" i="5"/>
  <c r="V22" i="5"/>
  <c r="T21" i="5"/>
  <c r="T17" i="5"/>
  <c r="S122" i="5"/>
  <c r="Q123" i="5"/>
  <c r="I122" i="5"/>
  <c r="O124" i="5"/>
  <c r="G123" i="5"/>
  <c r="M123" i="5"/>
  <c r="T87" i="5"/>
  <c r="W84" i="5"/>
  <c r="T83" i="5"/>
  <c r="T79" i="5"/>
  <c r="V78" i="5"/>
  <c r="T75" i="5"/>
  <c r="V74" i="5"/>
  <c r="T71" i="5"/>
  <c r="V70" i="5"/>
  <c r="T63" i="5"/>
  <c r="V59" i="5"/>
  <c r="W58" i="5"/>
  <c r="V55" i="5"/>
  <c r="W50" i="5"/>
  <c r="T49" i="5"/>
  <c r="W37" i="5"/>
  <c r="V28" i="5"/>
  <c r="T26" i="5"/>
  <c r="V13" i="5"/>
  <c r="W118" i="5"/>
  <c r="U106" i="5"/>
  <c r="T66" i="5"/>
  <c r="W46" i="5"/>
  <c r="W44" i="5"/>
  <c r="W40" i="5"/>
  <c r="V29" i="5"/>
  <c r="T27" i="5"/>
  <c r="V23" i="5"/>
  <c r="T22" i="5"/>
  <c r="T95" i="5"/>
  <c r="T90" i="5"/>
  <c r="W85" i="5"/>
  <c r="T84" i="5"/>
  <c r="T80" i="5"/>
  <c r="V79" i="5"/>
  <c r="T76" i="5"/>
  <c r="V75" i="5"/>
  <c r="T72" i="5"/>
  <c r="V71" i="5"/>
  <c r="T68" i="5"/>
  <c r="V60" i="5"/>
  <c r="W59" i="5"/>
  <c r="V56" i="5"/>
  <c r="W55" i="5"/>
  <c r="V52" i="5"/>
  <c r="V50" i="5"/>
  <c r="W47" i="5"/>
  <c r="W35" i="5"/>
  <c r="V30" i="5"/>
  <c r="T28" i="5"/>
  <c r="T18" i="5"/>
  <c r="V14" i="5"/>
  <c r="W119" i="5"/>
  <c r="T64" i="5"/>
  <c r="V47" i="5"/>
  <c r="T46" i="5"/>
  <c r="W38" i="5"/>
  <c r="V31" i="5"/>
  <c r="T29" i="5"/>
  <c r="V24" i="5"/>
  <c r="T23" i="5"/>
  <c r="V20" i="5"/>
  <c r="V118" i="5"/>
  <c r="T85" i="5"/>
  <c r="X85" i="5" s="1"/>
  <c r="V80" i="5"/>
  <c r="V76" i="5"/>
  <c r="V72" i="5"/>
  <c r="V68" i="5"/>
  <c r="W60" i="5"/>
  <c r="W56" i="5"/>
  <c r="W41" i="5"/>
  <c r="T30" i="5"/>
  <c r="T16" i="5"/>
  <c r="K123" i="5"/>
  <c r="Q122" i="5"/>
  <c r="G122" i="5"/>
  <c r="T8" i="5"/>
  <c r="W5" i="5"/>
  <c r="Q124" i="5"/>
  <c r="G124" i="5"/>
  <c r="W9" i="5"/>
  <c r="V5" i="5"/>
  <c r="I123" i="5"/>
  <c r="O122" i="5"/>
  <c r="O123" i="5"/>
  <c r="W10" i="5"/>
  <c r="T6" i="5"/>
  <c r="S123" i="5"/>
  <c r="K122" i="5"/>
  <c r="W7" i="5"/>
  <c r="V6" i="5"/>
  <c r="K124" i="5"/>
  <c r="T10" i="5"/>
  <c r="W4" i="5"/>
  <c r="V7" i="5"/>
  <c r="T4" i="5"/>
  <c r="T9" i="5"/>
  <c r="X9" i="5" s="1"/>
  <c r="T5" i="5"/>
  <c r="T11" i="5"/>
  <c r="W11" i="5"/>
  <c r="X11" i="5" s="1"/>
  <c r="T7" i="5"/>
  <c r="W3" i="5"/>
  <c r="L124" i="5"/>
  <c r="M124" i="5"/>
  <c r="M122" i="5"/>
  <c r="F122" i="5"/>
  <c r="T3" i="5"/>
  <c r="F123" i="5"/>
  <c r="F124" i="5"/>
  <c r="T120" i="5"/>
  <c r="X120" i="5" s="1"/>
  <c r="T119" i="5"/>
  <c r="T118" i="5"/>
  <c r="X118" i="5" s="1"/>
  <c r="W112" i="5"/>
  <c r="T112" i="5"/>
  <c r="V112" i="5"/>
  <c r="W110" i="5"/>
  <c r="T110" i="5"/>
  <c r="V110" i="5"/>
  <c r="T102" i="5"/>
  <c r="U101" i="5"/>
  <c r="AQ92" i="5"/>
  <c r="U90" i="5"/>
  <c r="X90" i="5" s="1"/>
  <c r="T88" i="5"/>
  <c r="T115" i="5"/>
  <c r="V115" i="5"/>
  <c r="AQ111" i="5"/>
  <c r="AQ109" i="5"/>
  <c r="T104" i="5"/>
  <c r="V104" i="5"/>
  <c r="W104" i="5"/>
  <c r="T99" i="5"/>
  <c r="U98" i="5"/>
  <c r="U95" i="5"/>
  <c r="T93" i="5"/>
  <c r="AQ89" i="5"/>
  <c r="U87" i="5"/>
  <c r="U115" i="5"/>
  <c r="T107" i="5"/>
  <c r="X107" i="5" s="1"/>
  <c r="V107" i="5"/>
  <c r="W107" i="5"/>
  <c r="U104" i="5"/>
  <c r="U92" i="5"/>
  <c r="X7" i="5"/>
  <c r="W116" i="5"/>
  <c r="T116" i="5"/>
  <c r="V116" i="5"/>
  <c r="T101" i="5"/>
  <c r="U100" i="5"/>
  <c r="U89" i="5"/>
  <c r="X89" i="5" s="1"/>
  <c r="W113" i="5"/>
  <c r="T113" i="5"/>
  <c r="V113" i="5"/>
  <c r="W111" i="5"/>
  <c r="T111" i="5"/>
  <c r="V111" i="5"/>
  <c r="W109" i="5"/>
  <c r="T109" i="5"/>
  <c r="V109" i="5"/>
  <c r="T105" i="5"/>
  <c r="V105" i="5"/>
  <c r="W105" i="5"/>
  <c r="T98" i="5"/>
  <c r="U97" i="5"/>
  <c r="W95" i="5"/>
  <c r="U94" i="5"/>
  <c r="T92" i="5"/>
  <c r="AQ88" i="5"/>
  <c r="W87" i="5"/>
  <c r="X86" i="5"/>
  <c r="T117" i="5"/>
  <c r="V117" i="5"/>
  <c r="AQ112" i="5"/>
  <c r="AQ110" i="5"/>
  <c r="U105" i="5"/>
  <c r="T103" i="5"/>
  <c r="U102" i="5"/>
  <c r="AQ93" i="5"/>
  <c r="W92" i="5"/>
  <c r="U91" i="5"/>
  <c r="X91" i="5" s="1"/>
  <c r="T89" i="5"/>
  <c r="U117" i="5"/>
  <c r="X117" i="5" s="1"/>
  <c r="T100" i="5"/>
  <c r="U88" i="5"/>
  <c r="T114" i="5"/>
  <c r="X114" i="5" s="1"/>
  <c r="V114" i="5"/>
  <c r="T106" i="5"/>
  <c r="X106" i="5" s="1"/>
  <c r="V106" i="5"/>
  <c r="W106" i="5"/>
  <c r="U93" i="5"/>
  <c r="X93" i="5" s="1"/>
  <c r="AQ67" i="5"/>
  <c r="X10" i="5"/>
  <c r="U81" i="5"/>
  <c r="X81" i="5" s="1"/>
  <c r="U80" i="5"/>
  <c r="X80" i="5" s="1"/>
  <c r="U78" i="5"/>
  <c r="X78" i="5" s="1"/>
  <c r="U77" i="5"/>
  <c r="X77" i="5" s="1"/>
  <c r="U76" i="5"/>
  <c r="X76" i="5" s="1"/>
  <c r="U75" i="5"/>
  <c r="U74" i="5"/>
  <c r="X74" i="5" s="1"/>
  <c r="U73" i="5"/>
  <c r="X73" i="5" s="1"/>
  <c r="U72" i="5"/>
  <c r="U71" i="5"/>
  <c r="X71" i="5" s="1"/>
  <c r="U70" i="5"/>
  <c r="X70" i="5" s="1"/>
  <c r="U69" i="5"/>
  <c r="X69" i="5" s="1"/>
  <c r="U68" i="5"/>
  <c r="W54" i="5"/>
  <c r="W53" i="5"/>
  <c r="W52" i="5"/>
  <c r="T50" i="5"/>
  <c r="X50" i="5" s="1"/>
  <c r="V41" i="5"/>
  <c r="V40" i="5"/>
  <c r="V39" i="5"/>
  <c r="V38" i="5"/>
  <c r="V37" i="5"/>
  <c r="V36" i="5"/>
  <c r="V35" i="5"/>
  <c r="V34" i="5"/>
  <c r="U14" i="5"/>
  <c r="U13" i="5"/>
  <c r="W18" i="5"/>
  <c r="X18" i="5" s="1"/>
  <c r="W17" i="5"/>
  <c r="W16" i="5"/>
  <c r="V95" i="5"/>
  <c r="V94" i="5"/>
  <c r="V93" i="5"/>
  <c r="V92" i="5"/>
  <c r="V91" i="5"/>
  <c r="V90" i="5"/>
  <c r="V89" i="5"/>
  <c r="V88" i="5"/>
  <c r="V87" i="5"/>
  <c r="V86" i="5"/>
  <c r="V85" i="5"/>
  <c r="V84" i="5"/>
  <c r="V83" i="5"/>
  <c r="U61" i="5"/>
  <c r="U60" i="5"/>
  <c r="U59" i="5"/>
  <c r="X59" i="5" s="1"/>
  <c r="U58" i="5"/>
  <c r="X58" i="5" s="1"/>
  <c r="U57" i="5"/>
  <c r="X57" i="5" s="1"/>
  <c r="U56" i="5"/>
  <c r="X56" i="5" s="1"/>
  <c r="U55" i="5"/>
  <c r="X55" i="5" s="1"/>
  <c r="U54" i="5"/>
  <c r="U53" i="5"/>
  <c r="X53" i="5" s="1"/>
  <c r="U52" i="5"/>
  <c r="T41" i="5"/>
  <c r="T40" i="5"/>
  <c r="X40" i="5" s="1"/>
  <c r="T39" i="5"/>
  <c r="X39" i="5" s="1"/>
  <c r="T38" i="5"/>
  <c r="T37" i="5"/>
  <c r="X37" i="5" s="1"/>
  <c r="T36" i="5"/>
  <c r="X36" i="5" s="1"/>
  <c r="T35" i="5"/>
  <c r="T34" i="5"/>
  <c r="V18" i="5"/>
  <c r="V17" i="5"/>
  <c r="V16" i="5"/>
  <c r="W66" i="5"/>
  <c r="W65" i="5"/>
  <c r="X65" i="5" s="1"/>
  <c r="W64" i="5"/>
  <c r="X64" i="5" s="1"/>
  <c r="W63" i="5"/>
  <c r="W67" i="5" s="1"/>
  <c r="V44" i="5"/>
  <c r="V43" i="5"/>
  <c r="W8" i="5"/>
  <c r="X8" i="5" s="1"/>
  <c r="W103" i="5"/>
  <c r="W102" i="5"/>
  <c r="W101" i="5"/>
  <c r="W100" i="5"/>
  <c r="W99" i="5"/>
  <c r="W98" i="5"/>
  <c r="W97" i="5"/>
  <c r="V66" i="5"/>
  <c r="V65" i="5"/>
  <c r="V64" i="5"/>
  <c r="V63" i="5"/>
  <c r="W32" i="5"/>
  <c r="W31" i="5"/>
  <c r="X31" i="5" s="1"/>
  <c r="W30" i="5"/>
  <c r="W29" i="5"/>
  <c r="X29" i="5" s="1"/>
  <c r="W28" i="5"/>
  <c r="X28" i="5" s="1"/>
  <c r="W27" i="5"/>
  <c r="X27" i="5" s="1"/>
  <c r="W26" i="5"/>
  <c r="X26" i="5" s="1"/>
  <c r="W25" i="5"/>
  <c r="W24" i="5"/>
  <c r="X24" i="5" s="1"/>
  <c r="W23" i="5"/>
  <c r="W22" i="5"/>
  <c r="W21" i="5"/>
  <c r="W20" i="5"/>
  <c r="V11" i="5"/>
  <c r="V10" i="5"/>
  <c r="V9" i="5"/>
  <c r="V8" i="5"/>
  <c r="V3" i="5"/>
  <c r="V103" i="5"/>
  <c r="V102" i="5"/>
  <c r="V101" i="5"/>
  <c r="V100" i="5"/>
  <c r="V99" i="5"/>
  <c r="V98" i="5"/>
  <c r="V97" i="5"/>
  <c r="U6" i="5"/>
  <c r="U5" i="5"/>
  <c r="U4" i="5"/>
  <c r="X4" i="5" s="1"/>
  <c r="U3" i="5"/>
  <c r="W79" i="5"/>
  <c r="X79" i="5" s="1"/>
  <c r="V49" i="5"/>
  <c r="V48" i="5"/>
  <c r="V46" i="5"/>
  <c r="V51" i="5" s="1"/>
  <c r="W14" i="5"/>
  <c r="W13" i="5"/>
  <c r="AQ33" i="5" l="1"/>
  <c r="AQ51" i="5"/>
  <c r="AQ45" i="5"/>
  <c r="AQ42" i="5"/>
  <c r="AQ19" i="5"/>
  <c r="X113" i="5"/>
  <c r="X115" i="5"/>
  <c r="X111" i="5"/>
  <c r="X99" i="5"/>
  <c r="X104" i="5"/>
  <c r="X84" i="5"/>
  <c r="X83" i="5"/>
  <c r="V82" i="5"/>
  <c r="X72" i="5"/>
  <c r="T67" i="5"/>
  <c r="P125" i="5"/>
  <c r="X46" i="5"/>
  <c r="W45" i="5"/>
  <c r="X43" i="5"/>
  <c r="T45" i="5"/>
  <c r="X41" i="5"/>
  <c r="X22" i="5"/>
  <c r="X32" i="5"/>
  <c r="U33" i="5"/>
  <c r="X20" i="5"/>
  <c r="R125" i="5"/>
  <c r="H125" i="5"/>
  <c r="L125" i="5"/>
  <c r="S125" i="5"/>
  <c r="N125" i="5"/>
  <c r="M125" i="5"/>
  <c r="J125" i="5"/>
  <c r="T15" i="5"/>
  <c r="Q125" i="5"/>
  <c r="I125" i="5"/>
  <c r="O125" i="5"/>
  <c r="X61" i="5"/>
  <c r="X25" i="5"/>
  <c r="X66" i="5"/>
  <c r="X38" i="5"/>
  <c r="X112" i="5"/>
  <c r="G125" i="5"/>
  <c r="T108" i="5"/>
  <c r="X21" i="5"/>
  <c r="X75" i="5"/>
  <c r="X105" i="5"/>
  <c r="X119" i="5"/>
  <c r="X23" i="5"/>
  <c r="T33" i="5"/>
  <c r="W42" i="5"/>
  <c r="T82" i="5"/>
  <c r="V33" i="5"/>
  <c r="T19" i="5"/>
  <c r="X60" i="5"/>
  <c r="X47" i="5"/>
  <c r="X44" i="5"/>
  <c r="U96" i="5"/>
  <c r="W15" i="5"/>
  <c r="X30" i="5"/>
  <c r="X88" i="5"/>
  <c r="W96" i="5"/>
  <c r="X35" i="5"/>
  <c r="X17" i="5"/>
  <c r="X116" i="5"/>
  <c r="V62" i="5"/>
  <c r="X94" i="5"/>
  <c r="T96" i="5"/>
  <c r="W121" i="5"/>
  <c r="W51" i="5"/>
  <c r="X110" i="5"/>
  <c r="V15" i="5"/>
  <c r="V19" i="5"/>
  <c r="X6" i="5"/>
  <c r="F125" i="5"/>
  <c r="K125" i="5"/>
  <c r="X5" i="5"/>
  <c r="V12" i="5"/>
  <c r="T12" i="5"/>
  <c r="T42" i="5"/>
  <c r="W19" i="5"/>
  <c r="T121" i="5"/>
  <c r="X101" i="5"/>
  <c r="X52" i="5"/>
  <c r="U62" i="5"/>
  <c r="X34" i="5"/>
  <c r="V108" i="5"/>
  <c r="X68" i="5"/>
  <c r="U82" i="5"/>
  <c r="W12" i="5"/>
  <c r="U108" i="5"/>
  <c r="X97" i="5"/>
  <c r="X100" i="5"/>
  <c r="X87" i="5"/>
  <c r="V67" i="5"/>
  <c r="X54" i="5"/>
  <c r="V96" i="5"/>
  <c r="X13" i="5"/>
  <c r="U15" i="5"/>
  <c r="W82" i="5"/>
  <c r="AQ121" i="5"/>
  <c r="U121" i="5"/>
  <c r="X14" i="5"/>
  <c r="X92" i="5"/>
  <c r="X109" i="5"/>
  <c r="X16" i="5"/>
  <c r="X63" i="5"/>
  <c r="T51" i="5"/>
  <c r="X95" i="5"/>
  <c r="W33" i="5"/>
  <c r="V42" i="5"/>
  <c r="X102" i="5"/>
  <c r="AQ96" i="5"/>
  <c r="X98" i="5"/>
  <c r="U12" i="5"/>
  <c r="X3" i="5"/>
  <c r="W108" i="5"/>
  <c r="V45" i="5"/>
  <c r="W62" i="5"/>
  <c r="X103" i="5"/>
  <c r="V121" i="5"/>
  <c r="C109" i="20" l="1"/>
  <c r="B109" i="20"/>
  <c r="C108" i="20"/>
  <c r="B108" i="20"/>
  <c r="C107" i="20"/>
  <c r="B107" i="20"/>
  <c r="C106" i="20"/>
  <c r="B106" i="20"/>
  <c r="C105" i="20"/>
  <c r="B105" i="20"/>
  <c r="C104" i="20"/>
  <c r="B104" i="20"/>
  <c r="C103" i="20"/>
  <c r="B103" i="20"/>
  <c r="C102" i="20"/>
  <c r="B102" i="20"/>
  <c r="C101" i="20"/>
  <c r="B101" i="20"/>
  <c r="C100" i="20"/>
  <c r="B100" i="20"/>
  <c r="C99" i="20"/>
  <c r="B99" i="20"/>
  <c r="C98" i="20"/>
  <c r="B98" i="20"/>
  <c r="A98" i="20"/>
  <c r="C97" i="20"/>
  <c r="B97" i="20"/>
  <c r="C96" i="20"/>
  <c r="B96" i="20"/>
  <c r="C95" i="20"/>
  <c r="B95" i="20"/>
  <c r="C94" i="20"/>
  <c r="B94" i="20"/>
  <c r="C93" i="20"/>
  <c r="B93" i="20"/>
  <c r="C92" i="20"/>
  <c r="B92" i="20"/>
  <c r="C91" i="20"/>
  <c r="B91" i="20"/>
  <c r="C90" i="20"/>
  <c r="B90" i="20"/>
  <c r="C89" i="20"/>
  <c r="B89" i="20"/>
  <c r="C88" i="20"/>
  <c r="B88" i="20"/>
  <c r="C87" i="20"/>
  <c r="B87" i="20"/>
  <c r="A87" i="20"/>
  <c r="C86" i="20"/>
  <c r="B86" i="20"/>
  <c r="C85" i="20"/>
  <c r="B85" i="20"/>
  <c r="C84" i="20"/>
  <c r="B84" i="20"/>
  <c r="C83" i="20"/>
  <c r="B83" i="20"/>
  <c r="C82" i="20"/>
  <c r="B82" i="20"/>
  <c r="C81" i="20"/>
  <c r="B81" i="20"/>
  <c r="C80" i="20"/>
  <c r="B80" i="20"/>
  <c r="C79" i="20"/>
  <c r="B79" i="20"/>
  <c r="C78" i="20"/>
  <c r="B78" i="20"/>
  <c r="C77" i="20"/>
  <c r="B77" i="20"/>
  <c r="C76" i="20"/>
  <c r="B76" i="20"/>
  <c r="C75" i="20"/>
  <c r="B75" i="20"/>
  <c r="C74" i="20"/>
  <c r="B74" i="20"/>
  <c r="A74" i="20"/>
  <c r="C73" i="20"/>
  <c r="B73" i="20"/>
  <c r="C72" i="20"/>
  <c r="B72" i="20"/>
  <c r="C71" i="20"/>
  <c r="B71" i="20"/>
  <c r="C70" i="20"/>
  <c r="B70" i="20"/>
  <c r="C69" i="20"/>
  <c r="B69" i="20"/>
  <c r="C68" i="20"/>
  <c r="B68" i="20"/>
  <c r="C67" i="20"/>
  <c r="B67" i="20"/>
  <c r="C66" i="20"/>
  <c r="B66" i="20"/>
  <c r="C65" i="20"/>
  <c r="B65" i="20"/>
  <c r="C64" i="20"/>
  <c r="B64" i="20"/>
  <c r="C63" i="20"/>
  <c r="B63" i="20"/>
  <c r="C62" i="20"/>
  <c r="B62" i="20"/>
  <c r="C61" i="20"/>
  <c r="B61" i="20"/>
  <c r="C60" i="20"/>
  <c r="B60" i="20"/>
  <c r="A60" i="20"/>
  <c r="C59" i="20"/>
  <c r="B59" i="20"/>
  <c r="C58" i="20"/>
  <c r="B58" i="20"/>
  <c r="C57" i="20"/>
  <c r="B57" i="20"/>
  <c r="C56" i="20"/>
  <c r="B56" i="20"/>
  <c r="A56" i="20"/>
  <c r="C55" i="20"/>
  <c r="B55" i="20"/>
  <c r="C54" i="20"/>
  <c r="B54" i="20"/>
  <c r="C53" i="20"/>
  <c r="B53" i="20"/>
  <c r="C52" i="20"/>
  <c r="B52" i="20"/>
  <c r="C51" i="20"/>
  <c r="B51" i="20"/>
  <c r="C50" i="20"/>
  <c r="B50" i="20"/>
  <c r="C49" i="20"/>
  <c r="B49" i="20"/>
  <c r="C48" i="20"/>
  <c r="B48" i="20"/>
  <c r="C47" i="20"/>
  <c r="B47" i="20"/>
  <c r="C46" i="20"/>
  <c r="B46" i="20"/>
  <c r="A46" i="20"/>
  <c r="C45" i="20"/>
  <c r="B45" i="20"/>
  <c r="C44" i="20"/>
  <c r="B44" i="20"/>
  <c r="C43" i="20"/>
  <c r="B43" i="20"/>
  <c r="C42" i="20"/>
  <c r="B42" i="20"/>
  <c r="C41" i="20"/>
  <c r="B41" i="20"/>
  <c r="A41" i="20"/>
  <c r="C40" i="20"/>
  <c r="B40" i="20"/>
  <c r="C39" i="20"/>
  <c r="B39" i="20"/>
  <c r="A39" i="20"/>
  <c r="C38" i="20"/>
  <c r="B38" i="20"/>
  <c r="C37" i="20"/>
  <c r="B37" i="20"/>
  <c r="C36" i="20"/>
  <c r="B36" i="20"/>
  <c r="C35" i="20"/>
  <c r="B35" i="20"/>
  <c r="C34" i="20"/>
  <c r="B34" i="20"/>
  <c r="C33" i="20"/>
  <c r="B33" i="20"/>
  <c r="C32" i="20"/>
  <c r="B32" i="20"/>
  <c r="C31" i="20"/>
  <c r="B31" i="20"/>
  <c r="A31" i="20"/>
  <c r="C30" i="20"/>
  <c r="B30" i="20"/>
  <c r="C29" i="20"/>
  <c r="B29" i="20"/>
  <c r="C28" i="20"/>
  <c r="B28" i="20"/>
  <c r="C27" i="20"/>
  <c r="B27" i="20"/>
  <c r="C26" i="20"/>
  <c r="B26" i="20"/>
  <c r="C25" i="20"/>
  <c r="B25" i="20"/>
  <c r="C24" i="20"/>
  <c r="B24" i="20"/>
  <c r="C23" i="20"/>
  <c r="B23" i="20"/>
  <c r="C22" i="20"/>
  <c r="B22" i="20"/>
  <c r="C21" i="20"/>
  <c r="B21" i="20"/>
  <c r="C20" i="20"/>
  <c r="B20" i="20"/>
  <c r="C19" i="20"/>
  <c r="B19" i="20"/>
  <c r="C18" i="20"/>
  <c r="B18" i="20"/>
  <c r="A18" i="20"/>
  <c r="C17" i="20"/>
  <c r="B17" i="20"/>
  <c r="C16" i="20"/>
  <c r="B16" i="20"/>
  <c r="C15" i="20"/>
  <c r="B15" i="20"/>
  <c r="A15" i="20"/>
  <c r="C14" i="20"/>
  <c r="B14" i="20"/>
  <c r="C13" i="20"/>
  <c r="B13" i="20"/>
  <c r="A13" i="20"/>
  <c r="C12" i="20"/>
  <c r="B12" i="20"/>
  <c r="C11" i="20"/>
  <c r="B11" i="20"/>
  <c r="C10" i="20"/>
  <c r="B10" i="20"/>
  <c r="C9" i="20"/>
  <c r="B9" i="20"/>
  <c r="C8" i="20"/>
  <c r="B8" i="20"/>
  <c r="C7" i="20"/>
  <c r="B7" i="20"/>
  <c r="C6" i="20"/>
  <c r="B6" i="20"/>
  <c r="C5" i="20"/>
  <c r="B5" i="20"/>
  <c r="C4" i="20"/>
  <c r="B4" i="20"/>
  <c r="A4" i="20"/>
  <c r="C109" i="19"/>
  <c r="B109" i="19"/>
  <c r="C108" i="19"/>
  <c r="B108" i="19"/>
  <c r="C107" i="19"/>
  <c r="B107" i="19"/>
  <c r="C106" i="19"/>
  <c r="B106" i="19"/>
  <c r="C105" i="19"/>
  <c r="B105" i="19"/>
  <c r="C104" i="19"/>
  <c r="B104" i="19"/>
  <c r="C103" i="19"/>
  <c r="B103" i="19"/>
  <c r="C102" i="19"/>
  <c r="B102" i="19"/>
  <c r="C101" i="19"/>
  <c r="B101" i="19"/>
  <c r="C100" i="19"/>
  <c r="B100" i="19"/>
  <c r="C99" i="19"/>
  <c r="B99" i="19"/>
  <c r="C98" i="19"/>
  <c r="B98" i="19"/>
  <c r="A98" i="19"/>
  <c r="C97" i="19"/>
  <c r="B97" i="19"/>
  <c r="C96" i="19"/>
  <c r="B96" i="19"/>
  <c r="C95" i="19"/>
  <c r="B95" i="19"/>
  <c r="C94" i="19"/>
  <c r="B94" i="19"/>
  <c r="C93" i="19"/>
  <c r="B93" i="19"/>
  <c r="C92" i="19"/>
  <c r="B92" i="19"/>
  <c r="C91" i="19"/>
  <c r="B91" i="19"/>
  <c r="C90" i="19"/>
  <c r="B90" i="19"/>
  <c r="C89" i="19"/>
  <c r="B89" i="19"/>
  <c r="C88" i="19"/>
  <c r="B88" i="19"/>
  <c r="C87" i="19"/>
  <c r="B87" i="19"/>
  <c r="A87" i="19"/>
  <c r="C86" i="19"/>
  <c r="B86" i="19"/>
  <c r="C85" i="19"/>
  <c r="B85" i="19"/>
  <c r="C84" i="19"/>
  <c r="B84" i="19"/>
  <c r="C83" i="19"/>
  <c r="B83" i="19"/>
  <c r="C82" i="19"/>
  <c r="B82" i="19"/>
  <c r="C81" i="19"/>
  <c r="B81" i="19"/>
  <c r="C80" i="19"/>
  <c r="B80" i="19"/>
  <c r="C79" i="19"/>
  <c r="B79" i="19"/>
  <c r="C78" i="19"/>
  <c r="B78" i="19"/>
  <c r="C77" i="19"/>
  <c r="B77" i="19"/>
  <c r="C76" i="19"/>
  <c r="B76" i="19"/>
  <c r="C75" i="19"/>
  <c r="B75" i="19"/>
  <c r="C74" i="19"/>
  <c r="B74" i="19"/>
  <c r="A74" i="19"/>
  <c r="C73" i="19"/>
  <c r="B73" i="19"/>
  <c r="C72" i="19"/>
  <c r="B72" i="19"/>
  <c r="C71" i="19"/>
  <c r="B71" i="19"/>
  <c r="C70" i="19"/>
  <c r="B70" i="19"/>
  <c r="C69" i="19"/>
  <c r="B69" i="19"/>
  <c r="C68" i="19"/>
  <c r="B68" i="19"/>
  <c r="C67" i="19"/>
  <c r="B67" i="19"/>
  <c r="C66" i="19"/>
  <c r="B66" i="19"/>
  <c r="C65" i="19"/>
  <c r="B65" i="19"/>
  <c r="C64" i="19"/>
  <c r="B64" i="19"/>
  <c r="C63" i="19"/>
  <c r="B63" i="19"/>
  <c r="C62" i="19"/>
  <c r="B62" i="19"/>
  <c r="C61" i="19"/>
  <c r="B61" i="19"/>
  <c r="C60" i="19"/>
  <c r="B60" i="19"/>
  <c r="A60" i="19"/>
  <c r="C59" i="19"/>
  <c r="B59" i="19"/>
  <c r="C58" i="19"/>
  <c r="B58" i="19"/>
  <c r="C57" i="19"/>
  <c r="B57" i="19"/>
  <c r="C56" i="19"/>
  <c r="B56" i="19"/>
  <c r="A56" i="19"/>
  <c r="C55" i="19"/>
  <c r="B55" i="19"/>
  <c r="C54" i="19"/>
  <c r="B54" i="19"/>
  <c r="C53" i="19"/>
  <c r="B53" i="19"/>
  <c r="C52" i="19"/>
  <c r="B52" i="19"/>
  <c r="C51" i="19"/>
  <c r="B51" i="19"/>
  <c r="C50" i="19"/>
  <c r="B50" i="19"/>
  <c r="C49" i="19"/>
  <c r="B49" i="19"/>
  <c r="C48" i="19"/>
  <c r="B48" i="19"/>
  <c r="C47" i="19"/>
  <c r="B47" i="19"/>
  <c r="C46" i="19"/>
  <c r="B46" i="19"/>
  <c r="A46" i="19"/>
  <c r="C45" i="19"/>
  <c r="B45" i="19"/>
  <c r="C44" i="19"/>
  <c r="B44" i="19"/>
  <c r="C43" i="19"/>
  <c r="B43" i="19"/>
  <c r="C42" i="19"/>
  <c r="B42" i="19"/>
  <c r="C41" i="19"/>
  <c r="B41" i="19"/>
  <c r="A41" i="19"/>
  <c r="C40" i="19"/>
  <c r="B40" i="19"/>
  <c r="C39" i="19"/>
  <c r="B39" i="19"/>
  <c r="A39" i="19"/>
  <c r="C38" i="19"/>
  <c r="B38" i="19"/>
  <c r="C37" i="19"/>
  <c r="B37" i="19"/>
  <c r="C36" i="19"/>
  <c r="B36" i="19"/>
  <c r="C35" i="19"/>
  <c r="B35" i="19"/>
  <c r="C34" i="19"/>
  <c r="B34" i="19"/>
  <c r="C33" i="19"/>
  <c r="B33" i="19"/>
  <c r="C32" i="19"/>
  <c r="B32" i="19"/>
  <c r="C31" i="19"/>
  <c r="B31" i="19"/>
  <c r="A31" i="19"/>
  <c r="C30" i="19"/>
  <c r="B30" i="19"/>
  <c r="C29" i="19"/>
  <c r="B29" i="19"/>
  <c r="C28" i="19"/>
  <c r="B28" i="19"/>
  <c r="C27" i="19"/>
  <c r="B27" i="19"/>
  <c r="C26" i="19"/>
  <c r="B26" i="19"/>
  <c r="C25" i="19"/>
  <c r="B25" i="19"/>
  <c r="C24" i="19"/>
  <c r="B24" i="19"/>
  <c r="C23" i="19"/>
  <c r="B23" i="19"/>
  <c r="C22" i="19"/>
  <c r="B22" i="19"/>
  <c r="C21" i="19"/>
  <c r="B21" i="19"/>
  <c r="C20" i="19"/>
  <c r="B20" i="19"/>
  <c r="C19" i="19"/>
  <c r="B19" i="19"/>
  <c r="C18" i="19"/>
  <c r="B18" i="19"/>
  <c r="A18" i="19"/>
  <c r="C17" i="19"/>
  <c r="B17" i="19"/>
  <c r="C16" i="19"/>
  <c r="B16" i="19"/>
  <c r="C15" i="19"/>
  <c r="B15" i="19"/>
  <c r="A15" i="19"/>
  <c r="C14" i="19"/>
  <c r="B14" i="19"/>
  <c r="C13" i="19"/>
  <c r="B13" i="19"/>
  <c r="A13" i="19"/>
  <c r="C12" i="19"/>
  <c r="B12" i="19"/>
  <c r="C11" i="19"/>
  <c r="B11" i="19"/>
  <c r="C10" i="19"/>
  <c r="B10" i="19"/>
  <c r="C9" i="19"/>
  <c r="B9" i="19"/>
  <c r="C8" i="19"/>
  <c r="B8" i="19"/>
  <c r="C7" i="19"/>
  <c r="B7" i="19"/>
  <c r="C6" i="19"/>
  <c r="B6" i="19"/>
  <c r="C5" i="19"/>
  <c r="B5" i="19"/>
  <c r="C4" i="19"/>
  <c r="B4" i="19"/>
  <c r="A4" i="19"/>
  <c r="C109" i="18"/>
  <c r="B109" i="18"/>
  <c r="C108" i="18"/>
  <c r="B108" i="18"/>
  <c r="C107" i="18"/>
  <c r="B107" i="18"/>
  <c r="C106" i="18"/>
  <c r="B106" i="18"/>
  <c r="C105" i="18"/>
  <c r="B105" i="18"/>
  <c r="C104" i="18"/>
  <c r="B104" i="18"/>
  <c r="C103" i="18"/>
  <c r="B103" i="18"/>
  <c r="C102" i="18"/>
  <c r="B102" i="18"/>
  <c r="C101" i="18"/>
  <c r="B101" i="18"/>
  <c r="C100" i="18"/>
  <c r="B100" i="18"/>
  <c r="C99" i="18"/>
  <c r="B99" i="18"/>
  <c r="C98" i="18"/>
  <c r="B98" i="18"/>
  <c r="A98" i="18"/>
  <c r="C97" i="18"/>
  <c r="B97" i="18"/>
  <c r="C96" i="18"/>
  <c r="B96" i="18"/>
  <c r="C95" i="18"/>
  <c r="B95" i="18"/>
  <c r="C94" i="18"/>
  <c r="B94" i="18"/>
  <c r="C93" i="18"/>
  <c r="B93" i="18"/>
  <c r="C92" i="18"/>
  <c r="B92" i="18"/>
  <c r="C91" i="18"/>
  <c r="B91" i="18"/>
  <c r="C90" i="18"/>
  <c r="B90" i="18"/>
  <c r="C89" i="18"/>
  <c r="B89" i="18"/>
  <c r="C88" i="18"/>
  <c r="B88" i="18"/>
  <c r="C87" i="18"/>
  <c r="B87" i="18"/>
  <c r="A87" i="18"/>
  <c r="C86" i="18"/>
  <c r="B86" i="18"/>
  <c r="C85" i="18"/>
  <c r="B85" i="18"/>
  <c r="C84" i="18"/>
  <c r="B84" i="18"/>
  <c r="C83" i="18"/>
  <c r="B83" i="18"/>
  <c r="C82" i="18"/>
  <c r="B82" i="18"/>
  <c r="C81" i="18"/>
  <c r="B81" i="18"/>
  <c r="C80" i="18"/>
  <c r="B80" i="18"/>
  <c r="C79" i="18"/>
  <c r="B79" i="18"/>
  <c r="C78" i="18"/>
  <c r="B78" i="18"/>
  <c r="C77" i="18"/>
  <c r="B77" i="18"/>
  <c r="C76" i="18"/>
  <c r="B76" i="18"/>
  <c r="C75" i="18"/>
  <c r="B75" i="18"/>
  <c r="C74" i="18"/>
  <c r="B74" i="18"/>
  <c r="A74" i="18"/>
  <c r="C73" i="18"/>
  <c r="B73" i="18"/>
  <c r="C72" i="18"/>
  <c r="B72" i="18"/>
  <c r="C71" i="18"/>
  <c r="B71" i="18"/>
  <c r="C70" i="18"/>
  <c r="B70" i="18"/>
  <c r="C69" i="18"/>
  <c r="B69" i="18"/>
  <c r="C68" i="18"/>
  <c r="B68" i="18"/>
  <c r="C67" i="18"/>
  <c r="B67" i="18"/>
  <c r="C66" i="18"/>
  <c r="B66" i="18"/>
  <c r="C65" i="18"/>
  <c r="B65" i="18"/>
  <c r="C64" i="18"/>
  <c r="B64" i="18"/>
  <c r="C63" i="18"/>
  <c r="B63" i="18"/>
  <c r="C62" i="18"/>
  <c r="B62" i="18"/>
  <c r="C61" i="18"/>
  <c r="B61" i="18"/>
  <c r="C60" i="18"/>
  <c r="B60" i="18"/>
  <c r="A60" i="18"/>
  <c r="C59" i="18"/>
  <c r="B59" i="18"/>
  <c r="C58" i="18"/>
  <c r="B58" i="18"/>
  <c r="C57" i="18"/>
  <c r="B57" i="18"/>
  <c r="C56" i="18"/>
  <c r="B56" i="18"/>
  <c r="A56" i="18"/>
  <c r="C55" i="18"/>
  <c r="B55" i="18"/>
  <c r="C54" i="18"/>
  <c r="B54" i="18"/>
  <c r="C53" i="18"/>
  <c r="B53" i="18"/>
  <c r="C52" i="18"/>
  <c r="B52" i="18"/>
  <c r="C51" i="18"/>
  <c r="B51" i="18"/>
  <c r="C50" i="18"/>
  <c r="B50" i="18"/>
  <c r="C49" i="18"/>
  <c r="B49" i="18"/>
  <c r="C48" i="18"/>
  <c r="B48" i="18"/>
  <c r="C47" i="18"/>
  <c r="B47" i="18"/>
  <c r="C46" i="18"/>
  <c r="B46" i="18"/>
  <c r="A46" i="18"/>
  <c r="C45" i="18"/>
  <c r="B45" i="18"/>
  <c r="C44" i="18"/>
  <c r="B44" i="18"/>
  <c r="C43" i="18"/>
  <c r="B43" i="18"/>
  <c r="C42" i="18"/>
  <c r="B42" i="18"/>
  <c r="C41" i="18"/>
  <c r="B41" i="18"/>
  <c r="A41" i="18"/>
  <c r="C40" i="18"/>
  <c r="B40" i="18"/>
  <c r="C39" i="18"/>
  <c r="B39" i="18"/>
  <c r="A39" i="18"/>
  <c r="C38" i="18"/>
  <c r="B38" i="18"/>
  <c r="C37" i="18"/>
  <c r="B37" i="18"/>
  <c r="C36" i="18"/>
  <c r="B36" i="18"/>
  <c r="C35" i="18"/>
  <c r="B35" i="18"/>
  <c r="C34" i="18"/>
  <c r="B34" i="18"/>
  <c r="C33" i="18"/>
  <c r="B33" i="18"/>
  <c r="C32" i="18"/>
  <c r="B32" i="18"/>
  <c r="C31" i="18"/>
  <c r="B31" i="18"/>
  <c r="A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A18" i="18"/>
  <c r="C17" i="18"/>
  <c r="B17" i="18"/>
  <c r="C16" i="18"/>
  <c r="B16" i="18"/>
  <c r="C15" i="18"/>
  <c r="B15" i="18"/>
  <c r="A15" i="18"/>
  <c r="C14" i="18"/>
  <c r="B14" i="18"/>
  <c r="C13" i="18"/>
  <c r="B13" i="18"/>
  <c r="A13" i="18"/>
  <c r="C12" i="18"/>
  <c r="B12" i="18"/>
  <c r="C11" i="18"/>
  <c r="B11" i="18"/>
  <c r="C10" i="18"/>
  <c r="B10" i="18"/>
  <c r="C9" i="18"/>
  <c r="B9" i="18"/>
  <c r="C8" i="18"/>
  <c r="B8" i="18"/>
  <c r="C7" i="18"/>
  <c r="B7" i="18"/>
  <c r="C6" i="18"/>
  <c r="B6" i="18"/>
  <c r="C5" i="18"/>
  <c r="B5" i="18"/>
  <c r="C4" i="18"/>
  <c r="B4" i="18"/>
  <c r="A4" i="18"/>
  <c r="C109" i="17"/>
  <c r="B109" i="17"/>
  <c r="C108" i="17"/>
  <c r="B108" i="17"/>
  <c r="C107" i="17"/>
  <c r="B107" i="17"/>
  <c r="C106" i="17"/>
  <c r="B106" i="17"/>
  <c r="C105" i="17"/>
  <c r="B105" i="17"/>
  <c r="C104" i="17"/>
  <c r="B104" i="17"/>
  <c r="C103" i="17"/>
  <c r="B103" i="17"/>
  <c r="C102" i="17"/>
  <c r="B102" i="17"/>
  <c r="C101" i="17"/>
  <c r="B101" i="17"/>
  <c r="C100" i="17"/>
  <c r="B100" i="17"/>
  <c r="C99" i="17"/>
  <c r="B99" i="17"/>
  <c r="C98" i="17"/>
  <c r="B98" i="17"/>
  <c r="A98" i="17"/>
  <c r="C97" i="17"/>
  <c r="B97" i="17"/>
  <c r="C96" i="17"/>
  <c r="B96" i="17"/>
  <c r="C95" i="17"/>
  <c r="B95" i="17"/>
  <c r="C94" i="17"/>
  <c r="B94" i="17"/>
  <c r="C93" i="17"/>
  <c r="B93" i="17"/>
  <c r="C92" i="17"/>
  <c r="B92" i="17"/>
  <c r="C91" i="17"/>
  <c r="B91" i="17"/>
  <c r="C90" i="17"/>
  <c r="B90" i="17"/>
  <c r="C89" i="17"/>
  <c r="B89" i="17"/>
  <c r="C88" i="17"/>
  <c r="B88" i="17"/>
  <c r="C87" i="17"/>
  <c r="B87" i="17"/>
  <c r="A87" i="17"/>
  <c r="C86" i="17"/>
  <c r="B86" i="17"/>
  <c r="C85" i="17"/>
  <c r="B85" i="17"/>
  <c r="C84" i="17"/>
  <c r="B84" i="17"/>
  <c r="C83" i="17"/>
  <c r="B83" i="17"/>
  <c r="C82" i="17"/>
  <c r="B82" i="17"/>
  <c r="C81" i="17"/>
  <c r="B81" i="17"/>
  <c r="C80" i="17"/>
  <c r="B80" i="17"/>
  <c r="C79" i="17"/>
  <c r="B79" i="17"/>
  <c r="C78" i="17"/>
  <c r="B78" i="17"/>
  <c r="C77" i="17"/>
  <c r="B77" i="17"/>
  <c r="C76" i="17"/>
  <c r="B76" i="17"/>
  <c r="C75" i="17"/>
  <c r="B75" i="17"/>
  <c r="C74" i="17"/>
  <c r="B74" i="17"/>
  <c r="A74" i="17"/>
  <c r="C73" i="17"/>
  <c r="B73" i="17"/>
  <c r="C72" i="17"/>
  <c r="B72" i="17"/>
  <c r="C71" i="17"/>
  <c r="B71" i="17"/>
  <c r="C70" i="17"/>
  <c r="B70" i="17"/>
  <c r="C69" i="17"/>
  <c r="B69" i="17"/>
  <c r="C68" i="17"/>
  <c r="B68" i="17"/>
  <c r="C67" i="17"/>
  <c r="B67" i="17"/>
  <c r="C66" i="17"/>
  <c r="B66" i="17"/>
  <c r="C65" i="17"/>
  <c r="B65" i="17"/>
  <c r="C64" i="17"/>
  <c r="B64" i="17"/>
  <c r="C63" i="17"/>
  <c r="B63" i="17"/>
  <c r="C62" i="17"/>
  <c r="B62" i="17"/>
  <c r="C61" i="17"/>
  <c r="B61" i="17"/>
  <c r="C60" i="17"/>
  <c r="B60" i="17"/>
  <c r="A60" i="17"/>
  <c r="C59" i="17"/>
  <c r="B59" i="17"/>
  <c r="C58" i="17"/>
  <c r="B58" i="17"/>
  <c r="C57" i="17"/>
  <c r="B57" i="17"/>
  <c r="C56" i="17"/>
  <c r="B56" i="17"/>
  <c r="A56" i="17"/>
  <c r="C55" i="17"/>
  <c r="B55" i="17"/>
  <c r="C54" i="17"/>
  <c r="B54" i="17"/>
  <c r="C53" i="17"/>
  <c r="B53" i="17"/>
  <c r="C52" i="17"/>
  <c r="B52" i="17"/>
  <c r="C51" i="17"/>
  <c r="B51" i="17"/>
  <c r="C50" i="17"/>
  <c r="B50" i="17"/>
  <c r="C49" i="17"/>
  <c r="B49" i="17"/>
  <c r="C48" i="17"/>
  <c r="B48" i="17"/>
  <c r="C47" i="17"/>
  <c r="B47" i="17"/>
  <c r="C46" i="17"/>
  <c r="B46" i="17"/>
  <c r="A46" i="17"/>
  <c r="C45" i="17"/>
  <c r="B45" i="17"/>
  <c r="C44" i="17"/>
  <c r="B44" i="17"/>
  <c r="C43" i="17"/>
  <c r="B43" i="17"/>
  <c r="C42" i="17"/>
  <c r="B42" i="17"/>
  <c r="C41" i="17"/>
  <c r="B41" i="17"/>
  <c r="A41" i="17"/>
  <c r="C40" i="17"/>
  <c r="B40" i="17"/>
  <c r="C39" i="17"/>
  <c r="B39" i="17"/>
  <c r="A39" i="17"/>
  <c r="C38" i="17"/>
  <c r="B38" i="17"/>
  <c r="C37" i="17"/>
  <c r="B37" i="17"/>
  <c r="C36" i="17"/>
  <c r="B36" i="17"/>
  <c r="C35" i="17"/>
  <c r="B35" i="17"/>
  <c r="C34" i="17"/>
  <c r="B34" i="17"/>
  <c r="C33" i="17"/>
  <c r="B33" i="17"/>
  <c r="C32" i="17"/>
  <c r="B32" i="17"/>
  <c r="C31" i="17"/>
  <c r="B31" i="17"/>
  <c r="A31" i="17"/>
  <c r="C30" i="17"/>
  <c r="B30" i="17"/>
  <c r="C29" i="17"/>
  <c r="B29" i="17"/>
  <c r="C28" i="17"/>
  <c r="B28" i="17"/>
  <c r="C27" i="17"/>
  <c r="B27" i="17"/>
  <c r="C26" i="17"/>
  <c r="B26" i="17"/>
  <c r="C25" i="17"/>
  <c r="B25" i="17"/>
  <c r="C24" i="17"/>
  <c r="B24" i="17"/>
  <c r="C23" i="17"/>
  <c r="B23" i="17"/>
  <c r="C22" i="17"/>
  <c r="B22" i="17"/>
  <c r="C21" i="17"/>
  <c r="B21" i="17"/>
  <c r="C20" i="17"/>
  <c r="B20" i="17"/>
  <c r="C19" i="17"/>
  <c r="B19" i="17"/>
  <c r="C18" i="17"/>
  <c r="B18" i="17"/>
  <c r="A18" i="17"/>
  <c r="C17" i="17"/>
  <c r="B17" i="17"/>
  <c r="C16" i="17"/>
  <c r="B16" i="17"/>
  <c r="C15" i="17"/>
  <c r="B15" i="17"/>
  <c r="A15" i="17"/>
  <c r="C14" i="17"/>
  <c r="B14" i="17"/>
  <c r="C13" i="17"/>
  <c r="B13" i="17"/>
  <c r="A13" i="17"/>
  <c r="C12" i="17"/>
  <c r="B12" i="17"/>
  <c r="C11" i="17"/>
  <c r="B11" i="17"/>
  <c r="C10" i="17"/>
  <c r="B10" i="17"/>
  <c r="C9" i="17"/>
  <c r="B9" i="17"/>
  <c r="C8" i="17"/>
  <c r="B8" i="17"/>
  <c r="C7" i="17"/>
  <c r="B7" i="17"/>
  <c r="C6" i="17"/>
  <c r="B6" i="17"/>
  <c r="C5" i="17"/>
  <c r="B5" i="17"/>
  <c r="C4" i="17"/>
  <c r="B4" i="17"/>
  <c r="A4" i="17"/>
  <c r="C109" i="16"/>
  <c r="B109" i="16"/>
  <c r="C108" i="16"/>
  <c r="B108" i="16"/>
  <c r="C107" i="16"/>
  <c r="B107" i="16"/>
  <c r="C106" i="16"/>
  <c r="B106" i="16"/>
  <c r="C105" i="16"/>
  <c r="B105" i="16"/>
  <c r="C104" i="16"/>
  <c r="B104" i="16"/>
  <c r="C103" i="16"/>
  <c r="B103" i="16"/>
  <c r="C102" i="16"/>
  <c r="B102" i="16"/>
  <c r="C101" i="16"/>
  <c r="B101" i="16"/>
  <c r="C100" i="16"/>
  <c r="B100" i="16"/>
  <c r="C99" i="16"/>
  <c r="B99" i="16"/>
  <c r="C98" i="16"/>
  <c r="B98" i="16"/>
  <c r="A98" i="16"/>
  <c r="C97" i="16"/>
  <c r="B97" i="16"/>
  <c r="C96" i="16"/>
  <c r="B96" i="16"/>
  <c r="C95" i="16"/>
  <c r="B95" i="16"/>
  <c r="C94" i="16"/>
  <c r="B94" i="16"/>
  <c r="C93" i="16"/>
  <c r="B93" i="16"/>
  <c r="C92" i="16"/>
  <c r="B92" i="16"/>
  <c r="C91" i="16"/>
  <c r="B91" i="16"/>
  <c r="C90" i="16"/>
  <c r="B90" i="16"/>
  <c r="C89" i="16"/>
  <c r="B89" i="16"/>
  <c r="C88" i="16"/>
  <c r="B88" i="16"/>
  <c r="C87" i="16"/>
  <c r="B87" i="16"/>
  <c r="A87" i="16"/>
  <c r="C86" i="16"/>
  <c r="B86" i="16"/>
  <c r="C85" i="16"/>
  <c r="B85" i="16"/>
  <c r="C84" i="16"/>
  <c r="B84" i="16"/>
  <c r="C83" i="16"/>
  <c r="B83" i="16"/>
  <c r="C82" i="16"/>
  <c r="B82" i="16"/>
  <c r="C81" i="16"/>
  <c r="B81" i="16"/>
  <c r="C80" i="16"/>
  <c r="B80" i="16"/>
  <c r="C79" i="16"/>
  <c r="B79" i="16"/>
  <c r="C78" i="16"/>
  <c r="B78" i="16"/>
  <c r="C77" i="16"/>
  <c r="B77" i="16"/>
  <c r="C76" i="16"/>
  <c r="B76" i="16"/>
  <c r="C75" i="16"/>
  <c r="B75" i="16"/>
  <c r="C74" i="16"/>
  <c r="B74" i="16"/>
  <c r="A74" i="16"/>
  <c r="C73" i="16"/>
  <c r="B73" i="16"/>
  <c r="C72" i="16"/>
  <c r="B72" i="16"/>
  <c r="C71" i="16"/>
  <c r="B71" i="16"/>
  <c r="C70" i="16"/>
  <c r="B70" i="16"/>
  <c r="C69" i="16"/>
  <c r="B69" i="16"/>
  <c r="C68" i="16"/>
  <c r="B68" i="16"/>
  <c r="C67" i="16"/>
  <c r="B67" i="16"/>
  <c r="C66" i="16"/>
  <c r="B66" i="16"/>
  <c r="C65" i="16"/>
  <c r="B65" i="16"/>
  <c r="C64" i="16"/>
  <c r="B64" i="16"/>
  <c r="C63" i="16"/>
  <c r="B63" i="16"/>
  <c r="C62" i="16"/>
  <c r="B62" i="16"/>
  <c r="C61" i="16"/>
  <c r="B61" i="16"/>
  <c r="C60" i="16"/>
  <c r="B60" i="16"/>
  <c r="A60" i="16"/>
  <c r="C59" i="16"/>
  <c r="B59" i="16"/>
  <c r="C58" i="16"/>
  <c r="B58" i="16"/>
  <c r="C57" i="16"/>
  <c r="B57" i="16"/>
  <c r="C56" i="16"/>
  <c r="B56" i="16"/>
  <c r="A56" i="16"/>
  <c r="C55" i="16"/>
  <c r="B55" i="16"/>
  <c r="C54" i="16"/>
  <c r="B54" i="16"/>
  <c r="C53" i="16"/>
  <c r="B53" i="16"/>
  <c r="C52" i="16"/>
  <c r="B52" i="16"/>
  <c r="C51" i="16"/>
  <c r="B51" i="16"/>
  <c r="C50" i="16"/>
  <c r="B50" i="16"/>
  <c r="C49" i="16"/>
  <c r="B49" i="16"/>
  <c r="C48" i="16"/>
  <c r="B48" i="16"/>
  <c r="C47" i="16"/>
  <c r="B47" i="16"/>
  <c r="C46" i="16"/>
  <c r="B46" i="16"/>
  <c r="A46" i="16"/>
  <c r="C45" i="16"/>
  <c r="B45" i="16"/>
  <c r="C44" i="16"/>
  <c r="B44" i="16"/>
  <c r="C43" i="16"/>
  <c r="B43" i="16"/>
  <c r="C42" i="16"/>
  <c r="B42" i="16"/>
  <c r="C41" i="16"/>
  <c r="B41" i="16"/>
  <c r="A41" i="16"/>
  <c r="C40" i="16"/>
  <c r="B40" i="16"/>
  <c r="C39" i="16"/>
  <c r="B39" i="16"/>
  <c r="A39" i="16"/>
  <c r="C38" i="16"/>
  <c r="B38" i="16"/>
  <c r="C37" i="16"/>
  <c r="B37" i="16"/>
  <c r="C36" i="16"/>
  <c r="B36" i="16"/>
  <c r="C35" i="16"/>
  <c r="B35" i="16"/>
  <c r="C34" i="16"/>
  <c r="B34" i="16"/>
  <c r="C33" i="16"/>
  <c r="B33" i="16"/>
  <c r="C32" i="16"/>
  <c r="B32" i="16"/>
  <c r="C31" i="16"/>
  <c r="B31" i="16"/>
  <c r="A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A18" i="16"/>
  <c r="C17" i="16"/>
  <c r="B17" i="16"/>
  <c r="C16" i="16"/>
  <c r="B16" i="16"/>
  <c r="C15" i="16"/>
  <c r="B15" i="16"/>
  <c r="A15" i="16"/>
  <c r="C14" i="16"/>
  <c r="B14" i="16"/>
  <c r="C13" i="16"/>
  <c r="B13" i="16"/>
  <c r="A13" i="16"/>
  <c r="C12" i="16"/>
  <c r="B12" i="16"/>
  <c r="C11" i="16"/>
  <c r="B11" i="16"/>
  <c r="C10" i="16"/>
  <c r="B10" i="16"/>
  <c r="C9" i="16"/>
  <c r="B9" i="16"/>
  <c r="C8" i="16"/>
  <c r="B8" i="16"/>
  <c r="C7" i="16"/>
  <c r="B7" i="16"/>
  <c r="C6" i="16"/>
  <c r="B6" i="16"/>
  <c r="C5" i="16"/>
  <c r="B5" i="16"/>
  <c r="C4" i="16"/>
  <c r="B4" i="16"/>
  <c r="A4" i="16"/>
  <c r="C109" i="15"/>
  <c r="B109" i="15"/>
  <c r="C108" i="15"/>
  <c r="B108" i="15"/>
  <c r="C107" i="15"/>
  <c r="B107" i="15"/>
  <c r="C106" i="15"/>
  <c r="B106" i="15"/>
  <c r="C105" i="15"/>
  <c r="B105" i="15"/>
  <c r="C104" i="15"/>
  <c r="B104" i="15"/>
  <c r="C103" i="15"/>
  <c r="B103" i="15"/>
  <c r="C102" i="15"/>
  <c r="B102" i="15"/>
  <c r="C101" i="15"/>
  <c r="B101" i="15"/>
  <c r="C100" i="15"/>
  <c r="B100" i="15"/>
  <c r="C99" i="15"/>
  <c r="B99" i="15"/>
  <c r="C98" i="15"/>
  <c r="B98" i="15"/>
  <c r="A98" i="15"/>
  <c r="C97" i="15"/>
  <c r="B97" i="15"/>
  <c r="C96" i="15"/>
  <c r="B96" i="15"/>
  <c r="C95" i="15"/>
  <c r="B95" i="15"/>
  <c r="C94" i="15"/>
  <c r="B94" i="15"/>
  <c r="C93" i="15"/>
  <c r="B93" i="15"/>
  <c r="C92" i="15"/>
  <c r="B92" i="15"/>
  <c r="C91" i="15"/>
  <c r="B91" i="15"/>
  <c r="C90" i="15"/>
  <c r="B90" i="15"/>
  <c r="C89" i="15"/>
  <c r="B89" i="15"/>
  <c r="C88" i="15"/>
  <c r="B88" i="15"/>
  <c r="C87" i="15"/>
  <c r="B87" i="15"/>
  <c r="A87" i="15"/>
  <c r="C86" i="15"/>
  <c r="B86" i="15"/>
  <c r="C85" i="15"/>
  <c r="B85" i="15"/>
  <c r="C84" i="15"/>
  <c r="B84" i="15"/>
  <c r="C83" i="15"/>
  <c r="B83" i="15"/>
  <c r="C82" i="15"/>
  <c r="B82" i="15"/>
  <c r="C81" i="15"/>
  <c r="B81" i="15"/>
  <c r="C80" i="15"/>
  <c r="B80" i="15"/>
  <c r="C79" i="15"/>
  <c r="B79" i="15"/>
  <c r="C78" i="15"/>
  <c r="B78" i="15"/>
  <c r="C77" i="15"/>
  <c r="B77" i="15"/>
  <c r="C76" i="15"/>
  <c r="B76" i="15"/>
  <c r="C75" i="15"/>
  <c r="B75" i="15"/>
  <c r="C74" i="15"/>
  <c r="B74" i="15"/>
  <c r="A74" i="15"/>
  <c r="C73" i="15"/>
  <c r="B73" i="15"/>
  <c r="C72" i="15"/>
  <c r="B72" i="15"/>
  <c r="C71" i="15"/>
  <c r="B71" i="15"/>
  <c r="C70" i="15"/>
  <c r="B70" i="15"/>
  <c r="C69" i="15"/>
  <c r="B69" i="15"/>
  <c r="C68" i="15"/>
  <c r="B68" i="15"/>
  <c r="C67" i="15"/>
  <c r="B67" i="15"/>
  <c r="C66" i="15"/>
  <c r="B66" i="15"/>
  <c r="C65" i="15"/>
  <c r="B65" i="15"/>
  <c r="C64" i="15"/>
  <c r="B64" i="15"/>
  <c r="C63" i="15"/>
  <c r="B63" i="15"/>
  <c r="C62" i="15"/>
  <c r="B62" i="15"/>
  <c r="C61" i="15"/>
  <c r="B61" i="15"/>
  <c r="C60" i="15"/>
  <c r="B60" i="15"/>
  <c r="A60" i="15"/>
  <c r="C59" i="15"/>
  <c r="B59" i="15"/>
  <c r="C58" i="15"/>
  <c r="B58" i="15"/>
  <c r="C57" i="15"/>
  <c r="B57" i="15"/>
  <c r="C56" i="15"/>
  <c r="B56" i="15"/>
  <c r="A56" i="15"/>
  <c r="C55" i="15"/>
  <c r="B55" i="15"/>
  <c r="C54" i="15"/>
  <c r="B54" i="15"/>
  <c r="C53" i="15"/>
  <c r="B53" i="15"/>
  <c r="C52" i="15"/>
  <c r="B52" i="15"/>
  <c r="C51" i="15"/>
  <c r="B51" i="15"/>
  <c r="C50" i="15"/>
  <c r="B50" i="15"/>
  <c r="C49" i="15"/>
  <c r="B49" i="15"/>
  <c r="C48" i="15"/>
  <c r="B48" i="15"/>
  <c r="C47" i="15"/>
  <c r="B47" i="15"/>
  <c r="C46" i="15"/>
  <c r="B46" i="15"/>
  <c r="A46" i="15"/>
  <c r="C45" i="15"/>
  <c r="B45" i="15"/>
  <c r="C44" i="15"/>
  <c r="B44" i="15"/>
  <c r="C43" i="15"/>
  <c r="B43" i="15"/>
  <c r="C42" i="15"/>
  <c r="B42" i="15"/>
  <c r="C41" i="15"/>
  <c r="B41" i="15"/>
  <c r="A41" i="15"/>
  <c r="C40" i="15"/>
  <c r="B40" i="15"/>
  <c r="C39" i="15"/>
  <c r="B39" i="15"/>
  <c r="A39" i="15"/>
  <c r="C38" i="15"/>
  <c r="B38" i="15"/>
  <c r="C37" i="15"/>
  <c r="B37" i="15"/>
  <c r="C36" i="15"/>
  <c r="B36" i="15"/>
  <c r="C35" i="15"/>
  <c r="B35" i="15"/>
  <c r="C34" i="15"/>
  <c r="B34" i="15"/>
  <c r="C33" i="15"/>
  <c r="B33" i="15"/>
  <c r="C32" i="15"/>
  <c r="B32" i="15"/>
  <c r="C31" i="15"/>
  <c r="B31" i="15"/>
  <c r="A31" i="15"/>
  <c r="C30" i="15"/>
  <c r="B30" i="15"/>
  <c r="C29" i="15"/>
  <c r="B29" i="15"/>
  <c r="C28" i="15"/>
  <c r="B28" i="15"/>
  <c r="C27" i="15"/>
  <c r="B27" i="15"/>
  <c r="C26" i="15"/>
  <c r="B26" i="15"/>
  <c r="C25" i="15"/>
  <c r="B25" i="15"/>
  <c r="C24" i="15"/>
  <c r="B24" i="15"/>
  <c r="C23" i="15"/>
  <c r="B23" i="15"/>
  <c r="C22" i="15"/>
  <c r="B22" i="15"/>
  <c r="C21" i="15"/>
  <c r="B21" i="15"/>
  <c r="C20" i="15"/>
  <c r="B20" i="15"/>
  <c r="C19" i="15"/>
  <c r="B19" i="15"/>
  <c r="C18" i="15"/>
  <c r="B18" i="15"/>
  <c r="A18" i="15"/>
  <c r="C17" i="15"/>
  <c r="B17" i="15"/>
  <c r="C16" i="15"/>
  <c r="B16" i="15"/>
  <c r="C15" i="15"/>
  <c r="B15" i="15"/>
  <c r="A15" i="15"/>
  <c r="C14" i="15"/>
  <c r="B14" i="15"/>
  <c r="C13" i="15"/>
  <c r="B13" i="15"/>
  <c r="A13" i="15"/>
  <c r="C12" i="15"/>
  <c r="B12" i="15"/>
  <c r="C11" i="15"/>
  <c r="B11" i="15"/>
  <c r="C10" i="15"/>
  <c r="B10" i="15"/>
  <c r="C9" i="15"/>
  <c r="B9" i="15"/>
  <c r="C8" i="15"/>
  <c r="B8" i="15"/>
  <c r="C7" i="15"/>
  <c r="B7" i="15"/>
  <c r="C6" i="15"/>
  <c r="B6" i="15"/>
  <c r="C5" i="15"/>
  <c r="B5" i="15"/>
  <c r="C4" i="15"/>
  <c r="B4" i="15"/>
  <c r="A4" i="15"/>
  <c r="C109" i="14"/>
  <c r="B109" i="14"/>
  <c r="C108" i="14"/>
  <c r="B108" i="14"/>
  <c r="C107" i="14"/>
  <c r="B107" i="14"/>
  <c r="C106" i="14"/>
  <c r="B106" i="14"/>
  <c r="C105" i="14"/>
  <c r="B105" i="14"/>
  <c r="C104" i="14"/>
  <c r="B104" i="14"/>
  <c r="C103" i="14"/>
  <c r="B103" i="14"/>
  <c r="C102" i="14"/>
  <c r="B102" i="14"/>
  <c r="C101" i="14"/>
  <c r="B101" i="14"/>
  <c r="C100" i="14"/>
  <c r="B100" i="14"/>
  <c r="C99" i="14"/>
  <c r="B99" i="14"/>
  <c r="C98" i="14"/>
  <c r="B98" i="14"/>
  <c r="A98" i="14"/>
  <c r="C97" i="14"/>
  <c r="B97" i="14"/>
  <c r="C96" i="14"/>
  <c r="B96" i="14"/>
  <c r="C95" i="14"/>
  <c r="B95" i="14"/>
  <c r="C94" i="14"/>
  <c r="B94" i="14"/>
  <c r="C93" i="14"/>
  <c r="B93" i="14"/>
  <c r="C92" i="14"/>
  <c r="B92" i="14"/>
  <c r="C91" i="14"/>
  <c r="B91" i="14"/>
  <c r="C90" i="14"/>
  <c r="B90" i="14"/>
  <c r="C89" i="14"/>
  <c r="B89" i="14"/>
  <c r="C88" i="14"/>
  <c r="B88" i="14"/>
  <c r="C87" i="14"/>
  <c r="B87" i="14"/>
  <c r="A87" i="14"/>
  <c r="C86" i="14"/>
  <c r="B86" i="14"/>
  <c r="C85" i="14"/>
  <c r="B85" i="14"/>
  <c r="C84" i="14"/>
  <c r="B84" i="14"/>
  <c r="C83" i="14"/>
  <c r="B83" i="14"/>
  <c r="C82" i="14"/>
  <c r="B82" i="14"/>
  <c r="C81" i="14"/>
  <c r="B81" i="14"/>
  <c r="C80" i="14"/>
  <c r="B80" i="14"/>
  <c r="C79" i="14"/>
  <c r="B79" i="14"/>
  <c r="C78" i="14"/>
  <c r="B78" i="14"/>
  <c r="C77" i="14"/>
  <c r="B77" i="14"/>
  <c r="C76" i="14"/>
  <c r="B76" i="14"/>
  <c r="C75" i="14"/>
  <c r="B75" i="14"/>
  <c r="C74" i="14"/>
  <c r="B74" i="14"/>
  <c r="A74" i="14"/>
  <c r="C73" i="14"/>
  <c r="B73" i="14"/>
  <c r="C72" i="14"/>
  <c r="B72" i="14"/>
  <c r="C71" i="14"/>
  <c r="B71" i="14"/>
  <c r="C70" i="14"/>
  <c r="B70" i="14"/>
  <c r="C69" i="14"/>
  <c r="B69" i="14"/>
  <c r="C68" i="14"/>
  <c r="B68" i="14"/>
  <c r="C67" i="14"/>
  <c r="B67" i="14"/>
  <c r="C66" i="14"/>
  <c r="B66" i="14"/>
  <c r="C65" i="14"/>
  <c r="B65" i="14"/>
  <c r="C64" i="14"/>
  <c r="B64" i="14"/>
  <c r="C63" i="14"/>
  <c r="B63" i="14"/>
  <c r="C62" i="14"/>
  <c r="B62" i="14"/>
  <c r="C61" i="14"/>
  <c r="B61" i="14"/>
  <c r="C60" i="14"/>
  <c r="B60" i="14"/>
  <c r="A60" i="14"/>
  <c r="C59" i="14"/>
  <c r="B59" i="14"/>
  <c r="C58" i="14"/>
  <c r="B58" i="14"/>
  <c r="C57" i="14"/>
  <c r="B57" i="14"/>
  <c r="C56" i="14"/>
  <c r="B56" i="14"/>
  <c r="A56" i="14"/>
  <c r="C55" i="14"/>
  <c r="B55" i="14"/>
  <c r="C54" i="14"/>
  <c r="B54" i="14"/>
  <c r="C53" i="14"/>
  <c r="B53" i="14"/>
  <c r="C52" i="14"/>
  <c r="B52" i="14"/>
  <c r="C51" i="14"/>
  <c r="B51" i="14"/>
  <c r="C50" i="14"/>
  <c r="B50" i="14"/>
  <c r="C49" i="14"/>
  <c r="B49" i="14"/>
  <c r="C48" i="14"/>
  <c r="B48" i="14"/>
  <c r="C47" i="14"/>
  <c r="B47" i="14"/>
  <c r="C46" i="14"/>
  <c r="B46" i="14"/>
  <c r="A46" i="14"/>
  <c r="C45" i="14"/>
  <c r="B45" i="14"/>
  <c r="C44" i="14"/>
  <c r="B44" i="14"/>
  <c r="C43" i="14"/>
  <c r="B43" i="14"/>
  <c r="C42" i="14"/>
  <c r="B42" i="14"/>
  <c r="C41" i="14"/>
  <c r="B41" i="14"/>
  <c r="A41" i="14"/>
  <c r="C40" i="14"/>
  <c r="B40" i="14"/>
  <c r="C39" i="14"/>
  <c r="B39" i="14"/>
  <c r="A39" i="14"/>
  <c r="C38" i="14"/>
  <c r="B38" i="14"/>
  <c r="C37" i="14"/>
  <c r="B37" i="14"/>
  <c r="C36" i="14"/>
  <c r="B36" i="14"/>
  <c r="C35" i="14"/>
  <c r="B35" i="14"/>
  <c r="C34" i="14"/>
  <c r="B34" i="14"/>
  <c r="C33" i="14"/>
  <c r="B33" i="14"/>
  <c r="C32" i="14"/>
  <c r="B32" i="14"/>
  <c r="C31" i="14"/>
  <c r="B31" i="14"/>
  <c r="A31" i="14"/>
  <c r="C30" i="14"/>
  <c r="B30" i="14"/>
  <c r="C29" i="14"/>
  <c r="B29" i="14"/>
  <c r="C28" i="14"/>
  <c r="B28" i="14"/>
  <c r="C27" i="14"/>
  <c r="B27" i="14"/>
  <c r="C26" i="14"/>
  <c r="B26" i="14"/>
  <c r="C25" i="14"/>
  <c r="B25" i="14"/>
  <c r="C24" i="14"/>
  <c r="B24" i="14"/>
  <c r="C23" i="14"/>
  <c r="B23" i="14"/>
  <c r="C22" i="14"/>
  <c r="B22" i="14"/>
  <c r="C21" i="14"/>
  <c r="B21" i="14"/>
  <c r="C20" i="14"/>
  <c r="B20" i="14"/>
  <c r="C19" i="14"/>
  <c r="B19" i="14"/>
  <c r="C18" i="14"/>
  <c r="B18" i="14"/>
  <c r="A18" i="14"/>
  <c r="C17" i="14"/>
  <c r="B17" i="14"/>
  <c r="C16" i="14"/>
  <c r="B16" i="14"/>
  <c r="C15" i="14"/>
  <c r="B15" i="14"/>
  <c r="A15" i="14"/>
  <c r="C14" i="14"/>
  <c r="B14" i="14"/>
  <c r="C13" i="14"/>
  <c r="B13" i="14"/>
  <c r="A13" i="14"/>
  <c r="C12" i="14"/>
  <c r="B12" i="14"/>
  <c r="C11" i="14"/>
  <c r="B11" i="14"/>
  <c r="C10" i="14"/>
  <c r="B10" i="14"/>
  <c r="C9" i="14"/>
  <c r="B9" i="14"/>
  <c r="C8" i="14"/>
  <c r="B8" i="14"/>
  <c r="C7" i="14"/>
  <c r="B7" i="14"/>
  <c r="C6" i="14"/>
  <c r="B6" i="14"/>
  <c r="C5" i="14"/>
  <c r="B5" i="14"/>
  <c r="C4" i="14"/>
  <c r="B4" i="14"/>
  <c r="A4" i="14"/>
  <c r="C109" i="13"/>
  <c r="B109" i="13"/>
  <c r="C108" i="13"/>
  <c r="B108" i="13"/>
  <c r="C107" i="13"/>
  <c r="B107" i="13"/>
  <c r="C106" i="13"/>
  <c r="B106" i="13"/>
  <c r="C105" i="13"/>
  <c r="B105" i="13"/>
  <c r="C104" i="13"/>
  <c r="B104" i="13"/>
  <c r="C103" i="13"/>
  <c r="B103" i="13"/>
  <c r="C102" i="13"/>
  <c r="B102" i="13"/>
  <c r="C101" i="13"/>
  <c r="B101" i="13"/>
  <c r="C100" i="13"/>
  <c r="B100" i="13"/>
  <c r="C99" i="13"/>
  <c r="B99" i="13"/>
  <c r="C98" i="13"/>
  <c r="B98" i="13"/>
  <c r="A98" i="13"/>
  <c r="C97" i="13"/>
  <c r="B97" i="13"/>
  <c r="C96" i="13"/>
  <c r="B96" i="13"/>
  <c r="C95" i="13"/>
  <c r="B95" i="13"/>
  <c r="C94" i="13"/>
  <c r="B94" i="13"/>
  <c r="C93" i="13"/>
  <c r="B93" i="13"/>
  <c r="C92" i="13"/>
  <c r="B92" i="13"/>
  <c r="C91" i="13"/>
  <c r="B91" i="13"/>
  <c r="C90" i="13"/>
  <c r="B90" i="13"/>
  <c r="C89" i="13"/>
  <c r="B89" i="13"/>
  <c r="C88" i="13"/>
  <c r="B88" i="13"/>
  <c r="C87" i="13"/>
  <c r="B87" i="13"/>
  <c r="A87" i="13"/>
  <c r="C86" i="13"/>
  <c r="B86" i="13"/>
  <c r="C85" i="13"/>
  <c r="B85" i="13"/>
  <c r="C84" i="13"/>
  <c r="B84" i="13"/>
  <c r="C83" i="13"/>
  <c r="B83" i="13"/>
  <c r="C82" i="13"/>
  <c r="B82" i="13"/>
  <c r="C81" i="13"/>
  <c r="B81" i="13"/>
  <c r="C80" i="13"/>
  <c r="B80" i="13"/>
  <c r="C79" i="13"/>
  <c r="B79" i="13"/>
  <c r="C78" i="13"/>
  <c r="B78" i="13"/>
  <c r="C77" i="13"/>
  <c r="B77" i="13"/>
  <c r="C76" i="13"/>
  <c r="B76" i="13"/>
  <c r="C75" i="13"/>
  <c r="B75" i="13"/>
  <c r="C74" i="13"/>
  <c r="B74" i="13"/>
  <c r="A74" i="13"/>
  <c r="C73" i="13"/>
  <c r="B73" i="13"/>
  <c r="C72" i="13"/>
  <c r="B72" i="13"/>
  <c r="C71" i="13"/>
  <c r="B71" i="13"/>
  <c r="C70" i="13"/>
  <c r="B70" i="13"/>
  <c r="C69" i="13"/>
  <c r="B69" i="13"/>
  <c r="C68" i="13"/>
  <c r="B68" i="13"/>
  <c r="C67" i="13"/>
  <c r="B67" i="13"/>
  <c r="C66" i="13"/>
  <c r="B66" i="13"/>
  <c r="C65" i="13"/>
  <c r="B65" i="13"/>
  <c r="C64" i="13"/>
  <c r="B64" i="13"/>
  <c r="C63" i="13"/>
  <c r="B63" i="13"/>
  <c r="C62" i="13"/>
  <c r="B62" i="13"/>
  <c r="C61" i="13"/>
  <c r="B61" i="13"/>
  <c r="C60" i="13"/>
  <c r="B60" i="13"/>
  <c r="A60" i="13"/>
  <c r="C59" i="13"/>
  <c r="B59" i="13"/>
  <c r="C58" i="13"/>
  <c r="B58" i="13"/>
  <c r="C57" i="13"/>
  <c r="B57" i="13"/>
  <c r="C56" i="13"/>
  <c r="B56" i="13"/>
  <c r="A56" i="13"/>
  <c r="C55" i="13"/>
  <c r="B55" i="13"/>
  <c r="C54" i="13"/>
  <c r="B54" i="13"/>
  <c r="C53" i="13"/>
  <c r="B53" i="13"/>
  <c r="C52" i="13"/>
  <c r="B52" i="13"/>
  <c r="C51" i="13"/>
  <c r="B51" i="13"/>
  <c r="C50" i="13"/>
  <c r="B50" i="13"/>
  <c r="C49" i="13"/>
  <c r="B49" i="13"/>
  <c r="C48" i="13"/>
  <c r="B48" i="13"/>
  <c r="C47" i="13"/>
  <c r="B47" i="13"/>
  <c r="C46" i="13"/>
  <c r="B46" i="13"/>
  <c r="A46" i="13"/>
  <c r="C45" i="13"/>
  <c r="B45" i="13"/>
  <c r="C44" i="13"/>
  <c r="B44" i="13"/>
  <c r="C43" i="13"/>
  <c r="B43" i="13"/>
  <c r="C42" i="13"/>
  <c r="B42" i="13"/>
  <c r="C41" i="13"/>
  <c r="B41" i="13"/>
  <c r="A41" i="13"/>
  <c r="C40" i="13"/>
  <c r="B40" i="13"/>
  <c r="C39" i="13"/>
  <c r="B39" i="13"/>
  <c r="A39" i="13"/>
  <c r="C38" i="13"/>
  <c r="B38" i="13"/>
  <c r="C37" i="13"/>
  <c r="B37" i="13"/>
  <c r="C36" i="13"/>
  <c r="B36" i="13"/>
  <c r="C35" i="13"/>
  <c r="B35" i="13"/>
  <c r="C34" i="13"/>
  <c r="B34" i="13"/>
  <c r="C33" i="13"/>
  <c r="B33" i="13"/>
  <c r="C32" i="13"/>
  <c r="B32" i="13"/>
  <c r="C31" i="13"/>
  <c r="B31" i="13"/>
  <c r="A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A18" i="13"/>
  <c r="C17" i="13"/>
  <c r="B17" i="13"/>
  <c r="C16" i="13"/>
  <c r="B16" i="13"/>
  <c r="C15" i="13"/>
  <c r="B15" i="13"/>
  <c r="A15" i="13"/>
  <c r="C14" i="13"/>
  <c r="B14" i="13"/>
  <c r="C13" i="13"/>
  <c r="B13" i="13"/>
  <c r="A13" i="13"/>
  <c r="C12" i="13"/>
  <c r="B12" i="13"/>
  <c r="C11" i="13"/>
  <c r="B11" i="13"/>
  <c r="C10" i="13"/>
  <c r="B10" i="13"/>
  <c r="C9" i="13"/>
  <c r="B9" i="13"/>
  <c r="C8" i="13"/>
  <c r="B8" i="13"/>
  <c r="C7" i="13"/>
  <c r="B7" i="13"/>
  <c r="C6" i="13"/>
  <c r="B6" i="13"/>
  <c r="C5" i="13"/>
  <c r="B5" i="13"/>
  <c r="C4" i="13"/>
  <c r="B4" i="13"/>
  <c r="A4" i="13"/>
  <c r="C109" i="12"/>
  <c r="B109" i="12"/>
  <c r="C108" i="12"/>
  <c r="B108" i="12"/>
  <c r="C107" i="12"/>
  <c r="B107" i="12"/>
  <c r="C106" i="12"/>
  <c r="B106" i="12"/>
  <c r="C105" i="12"/>
  <c r="B105" i="12"/>
  <c r="C104" i="12"/>
  <c r="B104" i="12"/>
  <c r="C103" i="12"/>
  <c r="B103" i="12"/>
  <c r="C102" i="12"/>
  <c r="B102" i="12"/>
  <c r="C101" i="12"/>
  <c r="B101" i="12"/>
  <c r="C100" i="12"/>
  <c r="B100" i="12"/>
  <c r="C99" i="12"/>
  <c r="B99" i="12"/>
  <c r="C98" i="12"/>
  <c r="B98" i="12"/>
  <c r="A98" i="12"/>
  <c r="C97" i="12"/>
  <c r="B97" i="12"/>
  <c r="C96" i="12"/>
  <c r="B96" i="12"/>
  <c r="C95" i="12"/>
  <c r="B95" i="12"/>
  <c r="C94" i="12"/>
  <c r="B94" i="12"/>
  <c r="C93" i="12"/>
  <c r="B93" i="12"/>
  <c r="C92" i="12"/>
  <c r="B92" i="12"/>
  <c r="C91" i="12"/>
  <c r="B91" i="12"/>
  <c r="C90" i="12"/>
  <c r="B90" i="12"/>
  <c r="C89" i="12"/>
  <c r="B89" i="12"/>
  <c r="C88" i="12"/>
  <c r="B88" i="12"/>
  <c r="C87" i="12"/>
  <c r="B87" i="12"/>
  <c r="A87" i="12"/>
  <c r="C86" i="12"/>
  <c r="B86" i="12"/>
  <c r="C85" i="12"/>
  <c r="B85" i="12"/>
  <c r="C84" i="12"/>
  <c r="B84" i="12"/>
  <c r="C83" i="12"/>
  <c r="B83" i="12"/>
  <c r="C82" i="12"/>
  <c r="B82" i="12"/>
  <c r="C81" i="12"/>
  <c r="B81" i="12"/>
  <c r="C80" i="12"/>
  <c r="B80" i="12"/>
  <c r="C79" i="12"/>
  <c r="B79" i="12"/>
  <c r="C78" i="12"/>
  <c r="B78" i="12"/>
  <c r="C77" i="12"/>
  <c r="B77" i="12"/>
  <c r="C76" i="12"/>
  <c r="B76" i="12"/>
  <c r="C75" i="12"/>
  <c r="B75" i="12"/>
  <c r="C74" i="12"/>
  <c r="B74" i="12"/>
  <c r="A74" i="12"/>
  <c r="C73" i="12"/>
  <c r="B73" i="12"/>
  <c r="C72" i="12"/>
  <c r="B72" i="12"/>
  <c r="C71" i="12"/>
  <c r="B71" i="12"/>
  <c r="C70" i="12"/>
  <c r="B70" i="12"/>
  <c r="C69" i="12"/>
  <c r="B69" i="12"/>
  <c r="C68" i="12"/>
  <c r="B68" i="12"/>
  <c r="C67" i="12"/>
  <c r="B67" i="12"/>
  <c r="C66" i="12"/>
  <c r="B66" i="12"/>
  <c r="C65" i="12"/>
  <c r="B65" i="12"/>
  <c r="C64" i="12"/>
  <c r="B64" i="12"/>
  <c r="C63" i="12"/>
  <c r="B63" i="12"/>
  <c r="C62" i="12"/>
  <c r="B62" i="12"/>
  <c r="C61" i="12"/>
  <c r="B61" i="12"/>
  <c r="C60" i="12"/>
  <c r="B60" i="12"/>
  <c r="A60" i="12"/>
  <c r="C59" i="12"/>
  <c r="B59" i="12"/>
  <c r="C58" i="12"/>
  <c r="B58" i="12"/>
  <c r="C57" i="12"/>
  <c r="B57" i="12"/>
  <c r="C56" i="12"/>
  <c r="B56" i="12"/>
  <c r="A56" i="12"/>
  <c r="C55" i="12"/>
  <c r="B55" i="12"/>
  <c r="C54" i="12"/>
  <c r="B54" i="12"/>
  <c r="C53" i="12"/>
  <c r="B53" i="12"/>
  <c r="C52" i="12"/>
  <c r="B52" i="12"/>
  <c r="C51" i="12"/>
  <c r="B51" i="12"/>
  <c r="C50" i="12"/>
  <c r="B50" i="12"/>
  <c r="C49" i="12"/>
  <c r="B49" i="12"/>
  <c r="C48" i="12"/>
  <c r="B48" i="12"/>
  <c r="C47" i="12"/>
  <c r="B47" i="12"/>
  <c r="C46" i="12"/>
  <c r="B46" i="12"/>
  <c r="A46" i="12"/>
  <c r="C45" i="12"/>
  <c r="B45" i="12"/>
  <c r="C44" i="12"/>
  <c r="B44" i="12"/>
  <c r="C43" i="12"/>
  <c r="B43" i="12"/>
  <c r="C42" i="12"/>
  <c r="B42" i="12"/>
  <c r="C41" i="12"/>
  <c r="B41" i="12"/>
  <c r="A41" i="12"/>
  <c r="C40" i="12"/>
  <c r="B40" i="12"/>
  <c r="C39" i="12"/>
  <c r="B39" i="12"/>
  <c r="A39" i="12"/>
  <c r="C38" i="12"/>
  <c r="B38" i="12"/>
  <c r="C37" i="12"/>
  <c r="B37" i="12"/>
  <c r="C36" i="12"/>
  <c r="B36" i="12"/>
  <c r="C35" i="12"/>
  <c r="B35" i="12"/>
  <c r="C34" i="12"/>
  <c r="B34" i="12"/>
  <c r="C33" i="12"/>
  <c r="B33" i="12"/>
  <c r="C32" i="12"/>
  <c r="B32" i="12"/>
  <c r="C31" i="12"/>
  <c r="B31" i="12"/>
  <c r="A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A18" i="12"/>
  <c r="C17" i="12"/>
  <c r="B17" i="12"/>
  <c r="C16" i="12"/>
  <c r="B16" i="12"/>
  <c r="C15" i="12"/>
  <c r="B15" i="12"/>
  <c r="A15" i="12"/>
  <c r="C14" i="12"/>
  <c r="B14" i="12"/>
  <c r="C13" i="12"/>
  <c r="B13" i="12"/>
  <c r="A13" i="12"/>
  <c r="C12" i="12"/>
  <c r="B12" i="12"/>
  <c r="C11" i="12"/>
  <c r="B11" i="12"/>
  <c r="C10" i="12"/>
  <c r="B10" i="12"/>
  <c r="C9" i="12"/>
  <c r="B9" i="12"/>
  <c r="C8" i="12"/>
  <c r="B8" i="12"/>
  <c r="C7" i="12"/>
  <c r="B7" i="12"/>
  <c r="C6" i="12"/>
  <c r="B6" i="12"/>
  <c r="C5" i="12"/>
  <c r="B5" i="12"/>
  <c r="C4" i="12"/>
  <c r="B4" i="12"/>
  <c r="A4" i="12"/>
  <c r="C109" i="11"/>
  <c r="B109" i="11"/>
  <c r="C108" i="11"/>
  <c r="B108" i="11"/>
  <c r="C107" i="11"/>
  <c r="B107" i="11"/>
  <c r="C106" i="11"/>
  <c r="B106" i="11"/>
  <c r="C105" i="11"/>
  <c r="B105" i="11"/>
  <c r="C104" i="11"/>
  <c r="B104" i="11"/>
  <c r="C103" i="11"/>
  <c r="B103" i="11"/>
  <c r="C102" i="11"/>
  <c r="B102" i="11"/>
  <c r="C101" i="11"/>
  <c r="B101" i="11"/>
  <c r="C100" i="11"/>
  <c r="B100" i="11"/>
  <c r="C99" i="11"/>
  <c r="B99" i="11"/>
  <c r="C98" i="11"/>
  <c r="B98" i="11"/>
  <c r="A98" i="11"/>
  <c r="C97" i="11"/>
  <c r="B97" i="11"/>
  <c r="C96" i="11"/>
  <c r="B96" i="11"/>
  <c r="C95" i="11"/>
  <c r="B95" i="11"/>
  <c r="C94" i="11"/>
  <c r="B94" i="11"/>
  <c r="C93" i="11"/>
  <c r="B93" i="11"/>
  <c r="C92" i="11"/>
  <c r="B92" i="11"/>
  <c r="C91" i="11"/>
  <c r="B91" i="11"/>
  <c r="C90" i="11"/>
  <c r="B90" i="11"/>
  <c r="C89" i="11"/>
  <c r="B89" i="11"/>
  <c r="C88" i="11"/>
  <c r="B88" i="11"/>
  <c r="C87" i="11"/>
  <c r="B87" i="11"/>
  <c r="A87" i="11"/>
  <c r="C86" i="11"/>
  <c r="B86" i="11"/>
  <c r="C85" i="11"/>
  <c r="B85" i="11"/>
  <c r="C84" i="11"/>
  <c r="B84" i="11"/>
  <c r="C83" i="11"/>
  <c r="B83" i="11"/>
  <c r="C82" i="11"/>
  <c r="B82" i="11"/>
  <c r="C81" i="11"/>
  <c r="B81" i="11"/>
  <c r="C80" i="11"/>
  <c r="B80" i="11"/>
  <c r="C79" i="11"/>
  <c r="B79" i="11"/>
  <c r="C78" i="11"/>
  <c r="B78" i="11"/>
  <c r="C77" i="11"/>
  <c r="B77" i="11"/>
  <c r="C76" i="11"/>
  <c r="B76" i="11"/>
  <c r="C75" i="11"/>
  <c r="B75" i="11"/>
  <c r="C74" i="11"/>
  <c r="B74" i="11"/>
  <c r="A74" i="11"/>
  <c r="C73" i="11"/>
  <c r="B73" i="11"/>
  <c r="C72" i="11"/>
  <c r="B72" i="11"/>
  <c r="C71" i="11"/>
  <c r="B71" i="11"/>
  <c r="C70" i="11"/>
  <c r="B70" i="11"/>
  <c r="C69" i="11"/>
  <c r="B69" i="11"/>
  <c r="C68" i="11"/>
  <c r="B68" i="11"/>
  <c r="C67" i="11"/>
  <c r="B67" i="11"/>
  <c r="C66" i="11"/>
  <c r="B66" i="11"/>
  <c r="C65" i="11"/>
  <c r="B65" i="11"/>
  <c r="C64" i="11"/>
  <c r="B64" i="11"/>
  <c r="C63" i="11"/>
  <c r="B63" i="11"/>
  <c r="C62" i="11"/>
  <c r="B62" i="11"/>
  <c r="C61" i="11"/>
  <c r="B61" i="11"/>
  <c r="C60" i="11"/>
  <c r="B60" i="11"/>
  <c r="A60" i="11"/>
  <c r="C59" i="11"/>
  <c r="B59" i="11"/>
  <c r="C58" i="11"/>
  <c r="B58" i="11"/>
  <c r="C57" i="11"/>
  <c r="B57" i="11"/>
  <c r="C56" i="11"/>
  <c r="B56" i="11"/>
  <c r="A56" i="11"/>
  <c r="C55" i="11"/>
  <c r="B55" i="11"/>
  <c r="C54" i="11"/>
  <c r="B54" i="11"/>
  <c r="C53" i="11"/>
  <c r="B53" i="11"/>
  <c r="C52" i="11"/>
  <c r="B52" i="11"/>
  <c r="C51" i="11"/>
  <c r="B51" i="11"/>
  <c r="C50" i="11"/>
  <c r="B50" i="11"/>
  <c r="C49" i="11"/>
  <c r="B49" i="11"/>
  <c r="C48" i="11"/>
  <c r="B48" i="11"/>
  <c r="C47" i="11"/>
  <c r="B47" i="11"/>
  <c r="C46" i="11"/>
  <c r="B46" i="11"/>
  <c r="A46" i="11"/>
  <c r="C45" i="11"/>
  <c r="B45" i="11"/>
  <c r="C44" i="11"/>
  <c r="B44" i="11"/>
  <c r="C43" i="11"/>
  <c r="B43" i="11"/>
  <c r="C42" i="11"/>
  <c r="B42" i="11"/>
  <c r="C41" i="11"/>
  <c r="B41" i="11"/>
  <c r="A41" i="11"/>
  <c r="C40" i="11"/>
  <c r="B40" i="11"/>
  <c r="C39" i="11"/>
  <c r="B39" i="11"/>
  <c r="A39" i="11"/>
  <c r="C38" i="11"/>
  <c r="B38" i="11"/>
  <c r="C37" i="11"/>
  <c r="B37" i="11"/>
  <c r="C36" i="11"/>
  <c r="B36" i="11"/>
  <c r="C35" i="11"/>
  <c r="B35" i="11"/>
  <c r="C34" i="11"/>
  <c r="B34" i="11"/>
  <c r="C33" i="11"/>
  <c r="B33" i="11"/>
  <c r="C32" i="11"/>
  <c r="B32" i="11"/>
  <c r="C31" i="11"/>
  <c r="B31" i="11"/>
  <c r="A31" i="1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A18" i="11"/>
  <c r="C17" i="11"/>
  <c r="B17" i="11"/>
  <c r="C16" i="11"/>
  <c r="B16" i="11"/>
  <c r="C15" i="11"/>
  <c r="B15" i="11"/>
  <c r="A15" i="11"/>
  <c r="C14" i="11"/>
  <c r="B14" i="11"/>
  <c r="C13" i="11"/>
  <c r="B13" i="11"/>
  <c r="A13" i="11"/>
  <c r="C12" i="11"/>
  <c r="B12" i="11"/>
  <c r="C11" i="11"/>
  <c r="B11" i="11"/>
  <c r="C10" i="11"/>
  <c r="B10" i="11"/>
  <c r="C9" i="11"/>
  <c r="B9" i="11"/>
  <c r="C8" i="11"/>
  <c r="B8" i="11"/>
  <c r="C7" i="11"/>
  <c r="B7" i="11"/>
  <c r="C6" i="11"/>
  <c r="B6" i="11"/>
  <c r="C5" i="11"/>
  <c r="B5" i="11"/>
  <c r="C4" i="11"/>
  <c r="B4" i="11"/>
  <c r="A4" i="11"/>
  <c r="C109" i="10"/>
  <c r="B109" i="10"/>
  <c r="C108" i="10"/>
  <c r="B108" i="10"/>
  <c r="C107" i="10"/>
  <c r="B107" i="10"/>
  <c r="C106" i="10"/>
  <c r="B106" i="10"/>
  <c r="C105" i="10"/>
  <c r="B105" i="10"/>
  <c r="C104" i="10"/>
  <c r="B104" i="10"/>
  <c r="C103" i="10"/>
  <c r="B103" i="10"/>
  <c r="C102" i="10"/>
  <c r="B102" i="10"/>
  <c r="C101" i="10"/>
  <c r="B101" i="10"/>
  <c r="C100" i="10"/>
  <c r="B100" i="10"/>
  <c r="C99" i="10"/>
  <c r="B99" i="10"/>
  <c r="C98" i="10"/>
  <c r="B98" i="10"/>
  <c r="A98" i="10"/>
  <c r="C97" i="10"/>
  <c r="B97" i="10"/>
  <c r="C96" i="10"/>
  <c r="B96" i="10"/>
  <c r="C95" i="10"/>
  <c r="B95" i="10"/>
  <c r="C94" i="10"/>
  <c r="B94" i="10"/>
  <c r="C93" i="10"/>
  <c r="B93" i="10"/>
  <c r="C92" i="10"/>
  <c r="B92" i="10"/>
  <c r="C91" i="10"/>
  <c r="B91" i="10"/>
  <c r="C90" i="10"/>
  <c r="B90" i="10"/>
  <c r="C89" i="10"/>
  <c r="B89" i="10"/>
  <c r="C88" i="10"/>
  <c r="B88" i="10"/>
  <c r="C87" i="10"/>
  <c r="B87" i="10"/>
  <c r="A87" i="10"/>
  <c r="C86" i="10"/>
  <c r="B86" i="10"/>
  <c r="C85" i="10"/>
  <c r="B85" i="10"/>
  <c r="C84" i="10"/>
  <c r="B84" i="10"/>
  <c r="C83" i="10"/>
  <c r="B83" i="10"/>
  <c r="C82" i="10"/>
  <c r="B82" i="10"/>
  <c r="C81" i="10"/>
  <c r="B81" i="10"/>
  <c r="C80" i="10"/>
  <c r="B80" i="10"/>
  <c r="C79" i="10"/>
  <c r="B79" i="10"/>
  <c r="C78" i="10"/>
  <c r="B78" i="10"/>
  <c r="C77" i="10"/>
  <c r="B77" i="10"/>
  <c r="C76" i="10"/>
  <c r="B76" i="10"/>
  <c r="C75" i="10"/>
  <c r="B75" i="10"/>
  <c r="C74" i="10"/>
  <c r="B74" i="10"/>
  <c r="A74" i="10"/>
  <c r="C73" i="10"/>
  <c r="B73" i="10"/>
  <c r="C72" i="10"/>
  <c r="B72" i="10"/>
  <c r="C71" i="10"/>
  <c r="B71" i="10"/>
  <c r="C70" i="10"/>
  <c r="B70" i="10"/>
  <c r="C69" i="10"/>
  <c r="B69" i="10"/>
  <c r="C68" i="10"/>
  <c r="B68" i="10"/>
  <c r="C67" i="10"/>
  <c r="B67" i="10"/>
  <c r="C66" i="10"/>
  <c r="B66" i="10"/>
  <c r="C65" i="10"/>
  <c r="B65" i="10"/>
  <c r="C64" i="10"/>
  <c r="B64" i="10"/>
  <c r="C63" i="10"/>
  <c r="B63" i="10"/>
  <c r="C62" i="10"/>
  <c r="B62" i="10"/>
  <c r="C61" i="10"/>
  <c r="B61" i="10"/>
  <c r="C60" i="10"/>
  <c r="B60" i="10"/>
  <c r="A60" i="10"/>
  <c r="C59" i="10"/>
  <c r="B59" i="10"/>
  <c r="C58" i="10"/>
  <c r="B58" i="10"/>
  <c r="C57" i="10"/>
  <c r="B57" i="10"/>
  <c r="C56" i="10"/>
  <c r="B56" i="10"/>
  <c r="A56" i="10"/>
  <c r="C55" i="10"/>
  <c r="B55" i="10"/>
  <c r="C54" i="10"/>
  <c r="B54" i="10"/>
  <c r="C53" i="10"/>
  <c r="B53" i="10"/>
  <c r="C52" i="10"/>
  <c r="B52" i="10"/>
  <c r="C51" i="10"/>
  <c r="B51" i="10"/>
  <c r="C50" i="10"/>
  <c r="B50" i="10"/>
  <c r="C49" i="10"/>
  <c r="B49" i="10"/>
  <c r="C48" i="10"/>
  <c r="B48" i="10"/>
  <c r="C47" i="10"/>
  <c r="B47" i="10"/>
  <c r="C46" i="10"/>
  <c r="B46" i="10"/>
  <c r="A46" i="10"/>
  <c r="C45" i="10"/>
  <c r="B45" i="10"/>
  <c r="C44" i="10"/>
  <c r="B44" i="10"/>
  <c r="C43" i="10"/>
  <c r="B43" i="10"/>
  <c r="C42" i="10"/>
  <c r="B42" i="10"/>
  <c r="C41" i="10"/>
  <c r="B41" i="10"/>
  <c r="A41" i="10"/>
  <c r="C40" i="10"/>
  <c r="B40" i="10"/>
  <c r="C39" i="10"/>
  <c r="B39" i="10"/>
  <c r="A39" i="10"/>
  <c r="C38" i="10"/>
  <c r="B38" i="10"/>
  <c r="C37" i="10"/>
  <c r="B37" i="10"/>
  <c r="C36" i="10"/>
  <c r="B36" i="10"/>
  <c r="C35" i="10"/>
  <c r="B35" i="10"/>
  <c r="C34" i="10"/>
  <c r="B34" i="10"/>
  <c r="C33" i="10"/>
  <c r="B33" i="10"/>
  <c r="C32" i="10"/>
  <c r="B32" i="10"/>
  <c r="C31" i="10"/>
  <c r="B31" i="10"/>
  <c r="A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A18" i="10"/>
  <c r="C17" i="10"/>
  <c r="B17" i="10"/>
  <c r="C16" i="10"/>
  <c r="B16" i="10"/>
  <c r="C15" i="10"/>
  <c r="B15" i="10"/>
  <c r="A15" i="10"/>
  <c r="C14" i="10"/>
  <c r="B14" i="10"/>
  <c r="C13" i="10"/>
  <c r="B13" i="10"/>
  <c r="A13" i="10"/>
  <c r="C12" i="10"/>
  <c r="B12" i="10"/>
  <c r="C11" i="10"/>
  <c r="B11" i="10"/>
  <c r="C10" i="10"/>
  <c r="B10" i="10"/>
  <c r="C9" i="10"/>
  <c r="B9" i="10"/>
  <c r="C8" i="10"/>
  <c r="B8" i="10"/>
  <c r="C7" i="10"/>
  <c r="B7" i="10"/>
  <c r="C6" i="10"/>
  <c r="B6" i="10"/>
  <c r="C5" i="10"/>
  <c r="B5" i="10"/>
  <c r="C4" i="10"/>
  <c r="B4" i="10"/>
  <c r="A4" i="10"/>
  <c r="C109" i="9"/>
  <c r="B109" i="9"/>
  <c r="C108" i="9"/>
  <c r="B108" i="9"/>
  <c r="C107" i="9"/>
  <c r="B107" i="9"/>
  <c r="C106" i="9"/>
  <c r="B106" i="9"/>
  <c r="C105" i="9"/>
  <c r="B105" i="9"/>
  <c r="C104" i="9"/>
  <c r="B104" i="9"/>
  <c r="C103" i="9"/>
  <c r="B103" i="9"/>
  <c r="C102" i="9"/>
  <c r="B102" i="9"/>
  <c r="C101" i="9"/>
  <c r="B101" i="9"/>
  <c r="C100" i="9"/>
  <c r="B100" i="9"/>
  <c r="C99" i="9"/>
  <c r="B99" i="9"/>
  <c r="C98" i="9"/>
  <c r="B98" i="9"/>
  <c r="A98" i="9"/>
  <c r="C97" i="9"/>
  <c r="B97" i="9"/>
  <c r="C96" i="9"/>
  <c r="B96" i="9"/>
  <c r="C95" i="9"/>
  <c r="B95" i="9"/>
  <c r="C94" i="9"/>
  <c r="B94" i="9"/>
  <c r="C93" i="9"/>
  <c r="B93" i="9"/>
  <c r="C92" i="9"/>
  <c r="B92" i="9"/>
  <c r="C91" i="9"/>
  <c r="B91" i="9"/>
  <c r="C90" i="9"/>
  <c r="B90" i="9"/>
  <c r="C89" i="9"/>
  <c r="B89" i="9"/>
  <c r="C88" i="9"/>
  <c r="B88" i="9"/>
  <c r="C87" i="9"/>
  <c r="B87" i="9"/>
  <c r="A87" i="9"/>
  <c r="C86" i="9"/>
  <c r="B86" i="9"/>
  <c r="C85" i="9"/>
  <c r="B85" i="9"/>
  <c r="C84" i="9"/>
  <c r="B84" i="9"/>
  <c r="C83" i="9"/>
  <c r="B83" i="9"/>
  <c r="C82" i="9"/>
  <c r="B82" i="9"/>
  <c r="C81" i="9"/>
  <c r="B81" i="9"/>
  <c r="C80" i="9"/>
  <c r="B80" i="9"/>
  <c r="C79" i="9"/>
  <c r="B79" i="9"/>
  <c r="C78" i="9"/>
  <c r="B78" i="9"/>
  <c r="C77" i="9"/>
  <c r="B77" i="9"/>
  <c r="C76" i="9"/>
  <c r="B76" i="9"/>
  <c r="C75" i="9"/>
  <c r="B75" i="9"/>
  <c r="C74" i="9"/>
  <c r="B74" i="9"/>
  <c r="A74" i="9"/>
  <c r="C73" i="9"/>
  <c r="B73" i="9"/>
  <c r="C72" i="9"/>
  <c r="B72" i="9"/>
  <c r="C71" i="9"/>
  <c r="B71" i="9"/>
  <c r="C70" i="9"/>
  <c r="B70" i="9"/>
  <c r="C69" i="9"/>
  <c r="B69" i="9"/>
  <c r="C68" i="9"/>
  <c r="B68" i="9"/>
  <c r="C67" i="9"/>
  <c r="B67" i="9"/>
  <c r="C66" i="9"/>
  <c r="B66" i="9"/>
  <c r="C65" i="9"/>
  <c r="B65" i="9"/>
  <c r="C64" i="9"/>
  <c r="B64" i="9"/>
  <c r="C63" i="9"/>
  <c r="B63" i="9"/>
  <c r="C62" i="9"/>
  <c r="B62" i="9"/>
  <c r="C61" i="9"/>
  <c r="B61" i="9"/>
  <c r="C60" i="9"/>
  <c r="B60" i="9"/>
  <c r="A60" i="9"/>
  <c r="C59" i="9"/>
  <c r="B59" i="9"/>
  <c r="C58" i="9"/>
  <c r="B58" i="9"/>
  <c r="C57" i="9"/>
  <c r="B57" i="9"/>
  <c r="C56" i="9"/>
  <c r="B56" i="9"/>
  <c r="A56" i="9"/>
  <c r="C55" i="9"/>
  <c r="B55" i="9"/>
  <c r="C54" i="9"/>
  <c r="B54" i="9"/>
  <c r="C53" i="9"/>
  <c r="B53" i="9"/>
  <c r="C52" i="9"/>
  <c r="B52" i="9"/>
  <c r="C51" i="9"/>
  <c r="B51" i="9"/>
  <c r="C50" i="9"/>
  <c r="B50" i="9"/>
  <c r="C49" i="9"/>
  <c r="B49" i="9"/>
  <c r="C48" i="9"/>
  <c r="B48" i="9"/>
  <c r="C47" i="9"/>
  <c r="B47" i="9"/>
  <c r="C46" i="9"/>
  <c r="B46" i="9"/>
  <c r="A46" i="9"/>
  <c r="C45" i="9"/>
  <c r="B45" i="9"/>
  <c r="C44" i="9"/>
  <c r="B44" i="9"/>
  <c r="C43" i="9"/>
  <c r="B43" i="9"/>
  <c r="C42" i="9"/>
  <c r="B42" i="9"/>
  <c r="C41" i="9"/>
  <c r="B41" i="9"/>
  <c r="A41" i="9"/>
  <c r="C40" i="9"/>
  <c r="B40" i="9"/>
  <c r="C39" i="9"/>
  <c r="B39" i="9"/>
  <c r="A39" i="9"/>
  <c r="C38" i="9"/>
  <c r="B38" i="9"/>
  <c r="C37" i="9"/>
  <c r="B37" i="9"/>
  <c r="C36" i="9"/>
  <c r="B36" i="9"/>
  <c r="C35" i="9"/>
  <c r="B35" i="9"/>
  <c r="C34" i="9"/>
  <c r="B34" i="9"/>
  <c r="C33" i="9"/>
  <c r="B33" i="9"/>
  <c r="C32" i="9"/>
  <c r="B32" i="9"/>
  <c r="C31" i="9"/>
  <c r="B31" i="9"/>
  <c r="A31" i="9"/>
  <c r="C30" i="9"/>
  <c r="B30" i="9"/>
  <c r="C29" i="9"/>
  <c r="B29" i="9"/>
  <c r="C28" i="9"/>
  <c r="B28" i="9"/>
  <c r="C27" i="9"/>
  <c r="B27" i="9"/>
  <c r="C26" i="9"/>
  <c r="B26" i="9"/>
  <c r="C25" i="9"/>
  <c r="B25" i="9"/>
  <c r="C24" i="9"/>
  <c r="B24" i="9"/>
  <c r="C23" i="9"/>
  <c r="B23" i="9"/>
  <c r="C22" i="9"/>
  <c r="B22" i="9"/>
  <c r="C21" i="9"/>
  <c r="B21" i="9"/>
  <c r="C20" i="9"/>
  <c r="B20" i="9"/>
  <c r="C19" i="9"/>
  <c r="B19" i="9"/>
  <c r="C18" i="9"/>
  <c r="B18" i="9"/>
  <c r="A18" i="9"/>
  <c r="C17" i="9"/>
  <c r="B17" i="9"/>
  <c r="C16" i="9"/>
  <c r="B16" i="9"/>
  <c r="C15" i="9"/>
  <c r="B15" i="9"/>
  <c r="A15" i="9"/>
  <c r="C14" i="9"/>
  <c r="B14" i="9"/>
  <c r="C13" i="9"/>
  <c r="B13" i="9"/>
  <c r="A13" i="9"/>
  <c r="C12" i="9"/>
  <c r="B12" i="9"/>
  <c r="C11" i="9"/>
  <c r="B11" i="9"/>
  <c r="C10" i="9"/>
  <c r="B10" i="9"/>
  <c r="C9" i="9"/>
  <c r="B9" i="9"/>
  <c r="C8" i="9"/>
  <c r="B8" i="9"/>
  <c r="C7" i="9"/>
  <c r="B7" i="9"/>
  <c r="C6" i="9"/>
  <c r="B6" i="9"/>
  <c r="C5" i="9"/>
  <c r="B5" i="9"/>
  <c r="C4" i="9"/>
  <c r="B4" i="9"/>
  <c r="A4" i="9"/>
  <c r="C109" i="8"/>
  <c r="B109" i="8"/>
  <c r="C108" i="8"/>
  <c r="B108" i="8"/>
  <c r="C107" i="8"/>
  <c r="B107" i="8"/>
  <c r="C106" i="8"/>
  <c r="B106" i="8"/>
  <c r="C105" i="8"/>
  <c r="B105" i="8"/>
  <c r="C104" i="8"/>
  <c r="B104" i="8"/>
  <c r="C103" i="8"/>
  <c r="B103" i="8"/>
  <c r="C102" i="8"/>
  <c r="B102" i="8"/>
  <c r="C101" i="8"/>
  <c r="B101" i="8"/>
  <c r="C100" i="8"/>
  <c r="B100" i="8"/>
  <c r="C99" i="8"/>
  <c r="B99" i="8"/>
  <c r="C98" i="8"/>
  <c r="B98" i="8"/>
  <c r="A98" i="8"/>
  <c r="C97" i="8"/>
  <c r="B97" i="8"/>
  <c r="C96" i="8"/>
  <c r="B96" i="8"/>
  <c r="C95" i="8"/>
  <c r="B95" i="8"/>
  <c r="C94" i="8"/>
  <c r="B94" i="8"/>
  <c r="C93" i="8"/>
  <c r="B93" i="8"/>
  <c r="C92" i="8"/>
  <c r="B92" i="8"/>
  <c r="C91" i="8"/>
  <c r="B91" i="8"/>
  <c r="C90" i="8"/>
  <c r="B90" i="8"/>
  <c r="C89" i="8"/>
  <c r="B89" i="8"/>
  <c r="C88" i="8"/>
  <c r="B88" i="8"/>
  <c r="C87" i="8"/>
  <c r="B87" i="8"/>
  <c r="A87" i="8"/>
  <c r="C86" i="8"/>
  <c r="B86" i="8"/>
  <c r="C85" i="8"/>
  <c r="B85" i="8"/>
  <c r="C84" i="8"/>
  <c r="B84" i="8"/>
  <c r="C83" i="8"/>
  <c r="B83" i="8"/>
  <c r="C82" i="8"/>
  <c r="B82" i="8"/>
  <c r="C81" i="8"/>
  <c r="B81" i="8"/>
  <c r="C80" i="8"/>
  <c r="B80" i="8"/>
  <c r="C79" i="8"/>
  <c r="B79" i="8"/>
  <c r="C78" i="8"/>
  <c r="B78" i="8"/>
  <c r="C77" i="8"/>
  <c r="B77" i="8"/>
  <c r="C76" i="8"/>
  <c r="B76" i="8"/>
  <c r="C75" i="8"/>
  <c r="B75" i="8"/>
  <c r="C74" i="8"/>
  <c r="B74" i="8"/>
  <c r="A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A60" i="8"/>
  <c r="C59" i="8"/>
  <c r="B59" i="8"/>
  <c r="C58" i="8"/>
  <c r="B58" i="8"/>
  <c r="C57" i="8"/>
  <c r="B57" i="8"/>
  <c r="C56" i="8"/>
  <c r="B56" i="8"/>
  <c r="A56" i="8"/>
  <c r="C55" i="8"/>
  <c r="B55" i="8"/>
  <c r="C54" i="8"/>
  <c r="B54" i="8"/>
  <c r="C53" i="8"/>
  <c r="B53" i="8"/>
  <c r="C52" i="8"/>
  <c r="B52" i="8"/>
  <c r="C51" i="8"/>
  <c r="B51" i="8"/>
  <c r="C50" i="8"/>
  <c r="B50" i="8"/>
  <c r="C49" i="8"/>
  <c r="B49" i="8"/>
  <c r="C48" i="8"/>
  <c r="B48" i="8"/>
  <c r="C47" i="8"/>
  <c r="B47" i="8"/>
  <c r="C46" i="8"/>
  <c r="B46" i="8"/>
  <c r="A46" i="8"/>
  <c r="C45" i="8"/>
  <c r="B45" i="8"/>
  <c r="C44" i="8"/>
  <c r="B44" i="8"/>
  <c r="C43" i="8"/>
  <c r="B43" i="8"/>
  <c r="C42" i="8"/>
  <c r="B42" i="8"/>
  <c r="C41" i="8"/>
  <c r="B41" i="8"/>
  <c r="A41" i="8"/>
  <c r="C40" i="8"/>
  <c r="B40" i="8"/>
  <c r="C39" i="8"/>
  <c r="B39" i="8"/>
  <c r="A39" i="8"/>
  <c r="C38" i="8"/>
  <c r="B38" i="8"/>
  <c r="C37" i="8"/>
  <c r="B37" i="8"/>
  <c r="C36" i="8"/>
  <c r="B36" i="8"/>
  <c r="C35" i="8"/>
  <c r="B35" i="8"/>
  <c r="C34" i="8"/>
  <c r="B34" i="8"/>
  <c r="C33" i="8"/>
  <c r="B33" i="8"/>
  <c r="C32" i="8"/>
  <c r="B32" i="8"/>
  <c r="C31" i="8"/>
  <c r="B31" i="8"/>
  <c r="A31" i="8"/>
  <c r="C30" i="8"/>
  <c r="B30" i="8"/>
  <c r="C29" i="8"/>
  <c r="B29" i="8"/>
  <c r="C28" i="8"/>
  <c r="B28" i="8"/>
  <c r="C27" i="8"/>
  <c r="B27" i="8"/>
  <c r="C26" i="8"/>
  <c r="B26" i="8"/>
  <c r="C25" i="8"/>
  <c r="B25" i="8"/>
  <c r="C24" i="8"/>
  <c r="B24" i="8"/>
  <c r="C23" i="8"/>
  <c r="B23" i="8"/>
  <c r="C22" i="8"/>
  <c r="B22" i="8"/>
  <c r="C21" i="8"/>
  <c r="B21" i="8"/>
  <c r="C20" i="8"/>
  <c r="B20" i="8"/>
  <c r="C19" i="8"/>
  <c r="B19" i="8"/>
  <c r="C18" i="8"/>
  <c r="B18" i="8"/>
  <c r="A18" i="8"/>
  <c r="C17" i="8"/>
  <c r="B17" i="8"/>
  <c r="C16" i="8"/>
  <c r="B16" i="8"/>
  <c r="C15" i="8"/>
  <c r="B15" i="8"/>
  <c r="A15" i="8"/>
  <c r="C14" i="8"/>
  <c r="B14" i="8"/>
  <c r="C13" i="8"/>
  <c r="B13" i="8"/>
  <c r="A13" i="8"/>
  <c r="C12" i="8"/>
  <c r="B12" i="8"/>
  <c r="C11" i="8"/>
  <c r="B11" i="8"/>
  <c r="C10" i="8"/>
  <c r="B10" i="8"/>
  <c r="C9" i="8"/>
  <c r="B9" i="8"/>
  <c r="C8" i="8"/>
  <c r="B8" i="8"/>
  <c r="C7" i="8"/>
  <c r="B7" i="8"/>
  <c r="C6" i="8"/>
  <c r="B6" i="8"/>
  <c r="C5" i="8"/>
  <c r="B5" i="8"/>
  <c r="C4" i="8"/>
  <c r="B4" i="8"/>
  <c r="A4" i="8"/>
  <c r="C109" i="7"/>
  <c r="B109" i="7"/>
  <c r="C108" i="7"/>
  <c r="B108" i="7"/>
  <c r="C107" i="7"/>
  <c r="B107" i="7"/>
  <c r="C106" i="7"/>
  <c r="B106" i="7"/>
  <c r="C105" i="7"/>
  <c r="B105" i="7"/>
  <c r="C104" i="7"/>
  <c r="B104" i="7"/>
  <c r="C103" i="7"/>
  <c r="B103" i="7"/>
  <c r="C102" i="7"/>
  <c r="B102" i="7"/>
  <c r="C101" i="7"/>
  <c r="B101" i="7"/>
  <c r="C100" i="7"/>
  <c r="B100" i="7"/>
  <c r="C99" i="7"/>
  <c r="B99" i="7"/>
  <c r="C98" i="7"/>
  <c r="B98" i="7"/>
  <c r="A98" i="7"/>
  <c r="C97" i="7"/>
  <c r="B97" i="7"/>
  <c r="C96" i="7"/>
  <c r="B96" i="7"/>
  <c r="C95" i="7"/>
  <c r="B95" i="7"/>
  <c r="C94" i="7"/>
  <c r="B94" i="7"/>
  <c r="C93" i="7"/>
  <c r="B93" i="7"/>
  <c r="C92" i="7"/>
  <c r="B92" i="7"/>
  <c r="C91" i="7"/>
  <c r="B91" i="7"/>
  <c r="C90" i="7"/>
  <c r="B90" i="7"/>
  <c r="C89" i="7"/>
  <c r="B89" i="7"/>
  <c r="C88" i="7"/>
  <c r="B88" i="7"/>
  <c r="C87" i="7"/>
  <c r="B87" i="7"/>
  <c r="A87" i="7"/>
  <c r="C86" i="7"/>
  <c r="B86" i="7"/>
  <c r="C85" i="7"/>
  <c r="B85" i="7"/>
  <c r="C84" i="7"/>
  <c r="B84" i="7"/>
  <c r="C83" i="7"/>
  <c r="B83" i="7"/>
  <c r="C82" i="7"/>
  <c r="B82" i="7"/>
  <c r="C81" i="7"/>
  <c r="B81" i="7"/>
  <c r="C80" i="7"/>
  <c r="B80" i="7"/>
  <c r="C79" i="7"/>
  <c r="B79" i="7"/>
  <c r="C78" i="7"/>
  <c r="B78" i="7"/>
  <c r="C77" i="7"/>
  <c r="B77" i="7"/>
  <c r="C76" i="7"/>
  <c r="B76" i="7"/>
  <c r="C75" i="7"/>
  <c r="B75" i="7"/>
  <c r="C74" i="7"/>
  <c r="B74" i="7"/>
  <c r="A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A60" i="7"/>
  <c r="C59" i="7"/>
  <c r="B59" i="7"/>
  <c r="C58" i="7"/>
  <c r="B58" i="7"/>
  <c r="C57" i="7"/>
  <c r="B57" i="7"/>
  <c r="C56" i="7"/>
  <c r="B56" i="7"/>
  <c r="A56" i="7"/>
  <c r="C55" i="7"/>
  <c r="B55" i="7"/>
  <c r="C54" i="7"/>
  <c r="B54" i="7"/>
  <c r="C53" i="7"/>
  <c r="B53" i="7"/>
  <c r="C52" i="7"/>
  <c r="B52" i="7"/>
  <c r="C51" i="7"/>
  <c r="B51" i="7"/>
  <c r="C50" i="7"/>
  <c r="B50" i="7"/>
  <c r="C49" i="7"/>
  <c r="B49" i="7"/>
  <c r="C48" i="7"/>
  <c r="B48" i="7"/>
  <c r="C47" i="7"/>
  <c r="B47" i="7"/>
  <c r="C46" i="7"/>
  <c r="B46" i="7"/>
  <c r="A46" i="7"/>
  <c r="C45" i="7"/>
  <c r="B45" i="7"/>
  <c r="C44" i="7"/>
  <c r="B44" i="7"/>
  <c r="C43" i="7"/>
  <c r="B43" i="7"/>
  <c r="C42" i="7"/>
  <c r="B42" i="7"/>
  <c r="C41" i="7"/>
  <c r="B41" i="7"/>
  <c r="A41" i="7"/>
  <c r="C40" i="7"/>
  <c r="B40" i="7"/>
  <c r="C39" i="7"/>
  <c r="B39" i="7"/>
  <c r="A39" i="7"/>
  <c r="C38" i="7"/>
  <c r="B38" i="7"/>
  <c r="C37" i="7"/>
  <c r="B37" i="7"/>
  <c r="C36" i="7"/>
  <c r="B36" i="7"/>
  <c r="C35" i="7"/>
  <c r="B35" i="7"/>
  <c r="C34" i="7"/>
  <c r="B34" i="7"/>
  <c r="C33" i="7"/>
  <c r="B33" i="7"/>
  <c r="C32" i="7"/>
  <c r="B32" i="7"/>
  <c r="C31" i="7"/>
  <c r="B31" i="7"/>
  <c r="A31" i="7"/>
  <c r="C30" i="7"/>
  <c r="B30" i="7"/>
  <c r="C29" i="7"/>
  <c r="B29" i="7"/>
  <c r="C28" i="7"/>
  <c r="B28" i="7"/>
  <c r="C27" i="7"/>
  <c r="B27" i="7"/>
  <c r="C26" i="7"/>
  <c r="B26" i="7"/>
  <c r="C25" i="7"/>
  <c r="B25" i="7"/>
  <c r="C24" i="7"/>
  <c r="B24" i="7"/>
  <c r="C23" i="7"/>
  <c r="B23" i="7"/>
  <c r="C22" i="7"/>
  <c r="B22" i="7"/>
  <c r="C21" i="7"/>
  <c r="B21" i="7"/>
  <c r="C20" i="7"/>
  <c r="B20" i="7"/>
  <c r="C19" i="7"/>
  <c r="B19" i="7"/>
  <c r="C18" i="7"/>
  <c r="B18" i="7"/>
  <c r="A18" i="7"/>
  <c r="C17" i="7"/>
  <c r="B17" i="7"/>
  <c r="C16" i="7"/>
  <c r="B16" i="7"/>
  <c r="C15" i="7"/>
  <c r="B15" i="7"/>
  <c r="A15" i="7"/>
  <c r="C14" i="7"/>
  <c r="B14" i="7"/>
  <c r="C13" i="7"/>
  <c r="B13" i="7"/>
  <c r="A13" i="7"/>
  <c r="C12" i="7"/>
  <c r="B12" i="7"/>
  <c r="C11" i="7"/>
  <c r="B11" i="7"/>
  <c r="C10" i="7"/>
  <c r="B10" i="7"/>
  <c r="C9" i="7"/>
  <c r="B9" i="7"/>
  <c r="C8" i="7"/>
  <c r="B8" i="7"/>
  <c r="C7" i="7"/>
  <c r="B7" i="7"/>
  <c r="C6" i="7"/>
  <c r="B6" i="7"/>
  <c r="C5" i="7"/>
  <c r="B5" i="7"/>
  <c r="C4" i="7"/>
  <c r="B4" i="7"/>
  <c r="A4" i="7"/>
  <c r="A2" i="18" l="1"/>
  <c r="F18" i="22" l="1"/>
  <c r="F19" i="22"/>
  <c r="F6" i="22"/>
  <c r="F7" i="22"/>
  <c r="F8" i="22"/>
  <c r="F9" i="22"/>
  <c r="F10" i="22"/>
  <c r="F11" i="22"/>
  <c r="F12" i="22"/>
  <c r="F13" i="22"/>
  <c r="F14" i="22"/>
  <c r="F15" i="22"/>
  <c r="F16" i="22"/>
  <c r="F17" i="22"/>
  <c r="F5" i="22"/>
  <c r="A2" i="13" l="1"/>
  <c r="A2" i="7" l="1"/>
  <c r="A2" i="20" l="1"/>
  <c r="A2" i="19"/>
  <c r="A2" i="17"/>
  <c r="A2" i="16"/>
  <c r="A2" i="15"/>
  <c r="A1" i="20"/>
  <c r="A1" i="19" l="1"/>
  <c r="A1" i="18"/>
  <c r="A1" i="17"/>
  <c r="A1" i="16"/>
  <c r="A1" i="15"/>
  <c r="A2" i="14"/>
  <c r="A1" i="14"/>
  <c r="A1" i="13"/>
  <c r="A2" i="12"/>
  <c r="A1" i="12"/>
  <c r="A2" i="11"/>
  <c r="A1" i="11"/>
  <c r="A2" i="10"/>
  <c r="A1" i="10"/>
  <c r="A2" i="9"/>
  <c r="A1" i="9"/>
  <c r="A2" i="8"/>
  <c r="A1" i="8"/>
  <c r="A1" i="7"/>
  <c r="C109" i="6"/>
  <c r="B109" i="6"/>
  <c r="C108" i="6"/>
  <c r="B108" i="6"/>
  <c r="C107" i="6"/>
  <c r="B107" i="6"/>
  <c r="C106" i="6"/>
  <c r="B106" i="6"/>
  <c r="C105" i="6"/>
  <c r="B105" i="6"/>
  <c r="C104" i="6"/>
  <c r="B104" i="6"/>
  <c r="C103" i="6"/>
  <c r="B103" i="6"/>
  <c r="C102" i="6"/>
  <c r="B102" i="6"/>
  <c r="C101" i="6"/>
  <c r="B101" i="6"/>
  <c r="C100" i="6"/>
  <c r="B100" i="6"/>
  <c r="C99" i="6"/>
  <c r="B99" i="6"/>
  <c r="C98" i="6"/>
  <c r="B98" i="6"/>
  <c r="A98" i="6"/>
  <c r="C97" i="6"/>
  <c r="B97" i="6"/>
  <c r="C96" i="6"/>
  <c r="B96" i="6"/>
  <c r="C95" i="6"/>
  <c r="B95" i="6"/>
  <c r="C94" i="6"/>
  <c r="B94" i="6"/>
  <c r="C93" i="6"/>
  <c r="B93" i="6"/>
  <c r="C92" i="6"/>
  <c r="B92" i="6"/>
  <c r="C91" i="6"/>
  <c r="B91" i="6"/>
  <c r="C90" i="6"/>
  <c r="B90" i="6"/>
  <c r="C89" i="6"/>
  <c r="B89" i="6"/>
  <c r="C88" i="6"/>
  <c r="B88" i="6"/>
  <c r="C87" i="6"/>
  <c r="B87" i="6"/>
  <c r="A87" i="6"/>
  <c r="C86" i="6"/>
  <c r="B86" i="6"/>
  <c r="C85" i="6"/>
  <c r="B85" i="6"/>
  <c r="C84" i="6"/>
  <c r="B84" i="6"/>
  <c r="C83" i="6"/>
  <c r="B83" i="6"/>
  <c r="C82" i="6"/>
  <c r="B82" i="6"/>
  <c r="C81" i="6"/>
  <c r="B81" i="6"/>
  <c r="C80" i="6"/>
  <c r="B80" i="6"/>
  <c r="C79" i="6"/>
  <c r="B79" i="6"/>
  <c r="C78" i="6"/>
  <c r="B78" i="6"/>
  <c r="C77" i="6"/>
  <c r="B77" i="6"/>
  <c r="C76" i="6"/>
  <c r="B76" i="6"/>
  <c r="C75" i="6"/>
  <c r="B75" i="6"/>
  <c r="C74" i="6"/>
  <c r="B74" i="6"/>
  <c r="A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A60" i="6"/>
  <c r="C59" i="6"/>
  <c r="B59" i="6"/>
  <c r="C58" i="6"/>
  <c r="B58" i="6"/>
  <c r="C57" i="6"/>
  <c r="B57" i="6"/>
  <c r="C56" i="6"/>
  <c r="B56" i="6"/>
  <c r="A56" i="6"/>
  <c r="C55" i="6"/>
  <c r="B55" i="6"/>
  <c r="C54" i="6"/>
  <c r="B54" i="6"/>
  <c r="C53" i="6"/>
  <c r="B53" i="6"/>
  <c r="C52" i="6"/>
  <c r="B52" i="6"/>
  <c r="C51" i="6"/>
  <c r="B51" i="6"/>
  <c r="C50" i="6"/>
  <c r="B50" i="6"/>
  <c r="C49" i="6"/>
  <c r="B49" i="6"/>
  <c r="C48" i="6"/>
  <c r="B48" i="6"/>
  <c r="C47" i="6"/>
  <c r="B47" i="6"/>
  <c r="C46" i="6"/>
  <c r="B46" i="6"/>
  <c r="A46" i="6"/>
  <c r="C45" i="6"/>
  <c r="B45" i="6"/>
  <c r="C44" i="6"/>
  <c r="B44" i="6"/>
  <c r="C43" i="6"/>
  <c r="B43" i="6"/>
  <c r="C42" i="6"/>
  <c r="B42" i="6"/>
  <c r="C41" i="6"/>
  <c r="B41" i="6"/>
  <c r="A41" i="6"/>
  <c r="C40" i="6"/>
  <c r="B40" i="6"/>
  <c r="C39" i="6"/>
  <c r="B39" i="6"/>
  <c r="A39" i="6"/>
  <c r="C38" i="6"/>
  <c r="B38" i="6"/>
  <c r="C37" i="6"/>
  <c r="B37" i="6"/>
  <c r="C36" i="6"/>
  <c r="B36" i="6"/>
  <c r="C35" i="6"/>
  <c r="B35" i="6"/>
  <c r="C34" i="6"/>
  <c r="B34" i="6"/>
  <c r="C33" i="6"/>
  <c r="B33" i="6"/>
  <c r="C32" i="6"/>
  <c r="B32" i="6"/>
  <c r="C31" i="6"/>
  <c r="B31" i="6"/>
  <c r="A31" i="6"/>
  <c r="C30" i="6"/>
  <c r="B30" i="6"/>
  <c r="C29" i="6"/>
  <c r="B29" i="6"/>
  <c r="C28" i="6"/>
  <c r="B28" i="6"/>
  <c r="C27" i="6"/>
  <c r="B27" i="6"/>
  <c r="C26" i="6"/>
  <c r="B26" i="6"/>
  <c r="C25" i="6"/>
  <c r="B25" i="6"/>
  <c r="C24" i="6"/>
  <c r="B24" i="6"/>
  <c r="C23" i="6"/>
  <c r="B23" i="6"/>
  <c r="C22" i="6"/>
  <c r="B22" i="6"/>
  <c r="C21" i="6"/>
  <c r="B21" i="6"/>
  <c r="C20" i="6"/>
  <c r="B20" i="6"/>
  <c r="C19" i="6"/>
  <c r="B19" i="6"/>
  <c r="C18" i="6"/>
  <c r="B18" i="6"/>
  <c r="A18" i="6"/>
  <c r="C17" i="6"/>
  <c r="B17" i="6"/>
  <c r="C16" i="6"/>
  <c r="B16" i="6"/>
  <c r="C15" i="6"/>
  <c r="B15" i="6"/>
  <c r="A15" i="6"/>
  <c r="C14" i="6"/>
  <c r="B14" i="6"/>
  <c r="C13" i="6"/>
  <c r="B13" i="6"/>
  <c r="A13" i="6"/>
  <c r="C12" i="6"/>
  <c r="B12" i="6"/>
  <c r="C11" i="6"/>
  <c r="B11" i="6"/>
  <c r="C10" i="6"/>
  <c r="B10" i="6"/>
  <c r="C9" i="6"/>
  <c r="B9" i="6"/>
  <c r="C8" i="6"/>
  <c r="B8" i="6"/>
  <c r="C7" i="6"/>
  <c r="B7" i="6"/>
  <c r="C6" i="6"/>
  <c r="B6" i="6"/>
  <c r="C5" i="6"/>
  <c r="B5" i="6"/>
  <c r="C4" i="6"/>
  <c r="B4" i="6"/>
  <c r="A4" i="6"/>
  <c r="A2" i="6"/>
  <c r="A1" i="6"/>
  <c r="A1" i="4"/>
  <c r="A1" i="3"/>
  <c r="G17" i="22" l="1"/>
  <c r="G16" i="22"/>
  <c r="G14" i="22"/>
  <c r="G11" i="22"/>
  <c r="G7" i="22"/>
  <c r="H10" i="4"/>
  <c r="G6" i="22"/>
  <c r="J9" i="4"/>
  <c r="D10" i="4"/>
  <c r="D8" i="4"/>
  <c r="K6" i="4"/>
  <c r="H8" i="4"/>
  <c r="G8" i="4"/>
  <c r="F10" i="4"/>
  <c r="E6" i="4"/>
  <c r="G19" i="22"/>
  <c r="C6" i="4"/>
  <c r="I9" i="4"/>
  <c r="H9" i="4"/>
  <c r="E9" i="4"/>
  <c r="D9" i="4"/>
  <c r="C9" i="4"/>
  <c r="K9" i="4"/>
  <c r="H6" i="4"/>
  <c r="G9" i="4"/>
  <c r="F9" i="4"/>
  <c r="M10" i="4"/>
  <c r="N9" i="4"/>
  <c r="L8" i="4"/>
  <c r="J10" i="4"/>
  <c r="C10" i="4"/>
  <c r="J6" i="4"/>
  <c r="N8" i="4"/>
  <c r="L9" i="4"/>
  <c r="K10" i="4"/>
  <c r="L10" i="4"/>
  <c r="J8" i="4"/>
  <c r="I8" i="4"/>
  <c r="F8" i="4"/>
  <c r="E10" i="4"/>
  <c r="D6" i="4"/>
  <c r="G12" i="22"/>
  <c r="E8" i="4"/>
  <c r="O10" i="4"/>
  <c r="O9" i="4"/>
  <c r="M9" i="4"/>
  <c r="H7" i="4"/>
  <c r="G13" i="22"/>
  <c r="G9" i="22"/>
  <c r="F6" i="4"/>
  <c r="G7" i="4"/>
  <c r="O8" i="4"/>
  <c r="N10" i="4"/>
  <c r="L7" i="4"/>
  <c r="K7" i="4"/>
  <c r="K8" i="4"/>
  <c r="J7" i="4"/>
  <c r="M7" i="4"/>
  <c r="I10" i="4"/>
  <c r="G10" i="4"/>
  <c r="N6" i="4"/>
  <c r="O6" i="4"/>
  <c r="L6" i="4"/>
  <c r="I6" i="4"/>
  <c r="G8" i="22"/>
  <c r="G6" i="4"/>
  <c r="C8" i="4"/>
  <c r="E7" i="4"/>
  <c r="F7" i="4"/>
  <c r="D7" i="4"/>
  <c r="N7" i="4"/>
  <c r="O7" i="4"/>
  <c r="M8" i="4"/>
  <c r="M6" i="4"/>
  <c r="I7" i="4"/>
  <c r="G5" i="22"/>
  <c r="G15" i="22"/>
  <c r="G18" i="22"/>
  <c r="G10" i="22"/>
  <c r="C7" i="4"/>
  <c r="B10" i="22" l="1"/>
  <c r="B9" i="22"/>
  <c r="J10" i="22"/>
  <c r="K10" i="22"/>
  <c r="J9" i="22"/>
  <c r="K9" i="22"/>
  <c r="J11" i="22"/>
  <c r="K11" i="22"/>
  <c r="J8" i="22"/>
  <c r="K8" i="22"/>
  <c r="K13" i="22"/>
  <c r="J13" i="22"/>
  <c r="J5" i="22"/>
  <c r="K5" i="22"/>
  <c r="J7" i="22"/>
  <c r="K7" i="22"/>
  <c r="J6" i="22"/>
  <c r="K6" i="22"/>
  <c r="J12" i="22"/>
  <c r="K12" i="22"/>
  <c r="C9" i="22"/>
  <c r="J17" i="22"/>
  <c r="K17" i="22"/>
  <c r="J15" i="22"/>
  <c r="K15" i="22"/>
  <c r="K16" i="22"/>
  <c r="J16" i="22"/>
  <c r="G21" i="22"/>
  <c r="G22" i="22"/>
  <c r="G23" i="22"/>
  <c r="C10" i="22"/>
  <c r="K14" i="22"/>
  <c r="J14" i="22"/>
  <c r="Q10" i="4"/>
  <c r="B15" i="4" s="1"/>
  <c r="Q9" i="4"/>
  <c r="Q7" i="4"/>
  <c r="Q6" i="4"/>
  <c r="Q8" i="4"/>
  <c r="L10" i="22" l="1"/>
  <c r="M10" i="22" s="1"/>
  <c r="L7" i="22"/>
  <c r="M7" i="22" s="1"/>
  <c r="L12" i="22"/>
  <c r="N13" i="22" s="1"/>
  <c r="L6" i="22"/>
  <c r="M6" i="22" s="1"/>
  <c r="L8" i="22"/>
  <c r="M8" i="22" s="1"/>
  <c r="L11" i="22"/>
  <c r="M11" i="22" s="1"/>
  <c r="L5" i="22"/>
  <c r="M5" i="22" s="1"/>
  <c r="L9" i="22"/>
  <c r="L13" i="22"/>
  <c r="M13" i="22" s="1"/>
  <c r="L16" i="22"/>
  <c r="M16" i="22" s="1"/>
  <c r="D10" i="22"/>
  <c r="L17" i="22"/>
  <c r="M17" i="22" s="1"/>
  <c r="L14" i="22"/>
  <c r="M14" i="22" s="1"/>
  <c r="L15" i="22"/>
  <c r="M15" i="22" s="1"/>
  <c r="B18" i="4"/>
  <c r="A4" i="22"/>
  <c r="D9"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<sst xmlns="http://schemas.openxmlformats.org/spreadsheetml/2006/main" count="3787" uniqueCount="313">
  <si>
    <t>Échantillon évalué</t>
  </si>
  <si>
    <t>Contexte : Visite initiale</t>
  </si>
  <si>
    <t>Site :</t>
  </si>
  <si>
    <t>N° page</t>
  </si>
  <si>
    <t>Titre de la page</t>
  </si>
  <si>
    <t>URL</t>
  </si>
  <si>
    <t>P01</t>
  </si>
  <si>
    <t>Accueil</t>
  </si>
  <si>
    <t>P02</t>
  </si>
  <si>
    <t>P03</t>
  </si>
  <si>
    <t>Contact</t>
  </si>
  <si>
    <t>P04</t>
  </si>
  <si>
    <t>Accessibilité</t>
  </si>
  <si>
    <t>P05</t>
  </si>
  <si>
    <t>P06</t>
  </si>
  <si>
    <t>P07</t>
  </si>
  <si>
    <t>Plan du site</t>
  </si>
  <si>
    <t>P08</t>
  </si>
  <si>
    <t>P09</t>
  </si>
  <si>
    <t>P10</t>
  </si>
  <si>
    <t>P11</t>
  </si>
  <si>
    <t>P12</t>
  </si>
  <si>
    <t>P13</t>
  </si>
  <si>
    <t>P14</t>
  </si>
  <si>
    <t>P15</t>
  </si>
  <si>
    <t>Thématique</t>
  </si>
  <si>
    <t>Critère</t>
  </si>
  <si>
    <t>Recommandation</t>
  </si>
  <si>
    <t>IMAGES</t>
  </si>
  <si>
    <t>1.1</t>
  </si>
  <si>
    <t>1.2</t>
  </si>
  <si>
    <t>1.3</t>
  </si>
  <si>
    <t>Pour chaque image porteuse d'information ayant une alternative textuelle, cette alternative est-elle pertinente (hors cas particuliers) ?</t>
  </si>
  <si>
    <t>1.4</t>
  </si>
  <si>
    <t>1.5</t>
  </si>
  <si>
    <t>1.6</t>
  </si>
  <si>
    <t>1.7</t>
  </si>
  <si>
    <t>1.8</t>
  </si>
  <si>
    <t>1.9</t>
  </si>
  <si>
    <t>CADRES</t>
  </si>
  <si>
    <t>2.1</t>
  </si>
  <si>
    <t>2.2</t>
  </si>
  <si>
    <t>COULEURS</t>
  </si>
  <si>
    <t>3.1</t>
  </si>
  <si>
    <t>3.2</t>
  </si>
  <si>
    <t>3.3</t>
  </si>
  <si>
    <t>MULTIMÉDIA</t>
  </si>
  <si>
    <t>4.1</t>
  </si>
  <si>
    <t>4.2</t>
  </si>
  <si>
    <t>4.3</t>
  </si>
  <si>
    <t>4.4</t>
  </si>
  <si>
    <t>4.5</t>
  </si>
  <si>
    <t>4.6</t>
  </si>
  <si>
    <t>4.7</t>
  </si>
  <si>
    <t>4.8</t>
  </si>
  <si>
    <t>4.9</t>
  </si>
  <si>
    <t>4.10</t>
  </si>
  <si>
    <t>4.11</t>
  </si>
  <si>
    <t>4.12</t>
  </si>
  <si>
    <t>4.13</t>
  </si>
  <si>
    <t>TABLEAUX</t>
  </si>
  <si>
    <t>5.1</t>
  </si>
  <si>
    <t>5.2</t>
  </si>
  <si>
    <t>5.3</t>
  </si>
  <si>
    <t>5.4</t>
  </si>
  <si>
    <t>5.5</t>
  </si>
  <si>
    <t>5.6</t>
  </si>
  <si>
    <t>5.7</t>
  </si>
  <si>
    <t>5.8</t>
  </si>
  <si>
    <t>LIENS</t>
  </si>
  <si>
    <t>6.1</t>
  </si>
  <si>
    <t>6.2</t>
  </si>
  <si>
    <t>SCRIPTS</t>
  </si>
  <si>
    <t>7.1</t>
  </si>
  <si>
    <t>7.2</t>
  </si>
  <si>
    <t>7.3</t>
  </si>
  <si>
    <t>7.4</t>
  </si>
  <si>
    <t>7.5</t>
  </si>
  <si>
    <t>ÉLÉMENTS OBLIGATOIRES</t>
  </si>
  <si>
    <t>8.1</t>
  </si>
  <si>
    <t>8.2</t>
  </si>
  <si>
    <t>8.3</t>
  </si>
  <si>
    <t>8.4</t>
  </si>
  <si>
    <t>8.5</t>
  </si>
  <si>
    <t>8.6</t>
  </si>
  <si>
    <t>8.7</t>
  </si>
  <si>
    <t>8.8</t>
  </si>
  <si>
    <t>8.9</t>
  </si>
  <si>
    <t>8.10</t>
  </si>
  <si>
    <t>STRUCTURATION</t>
  </si>
  <si>
    <t>9.1</t>
  </si>
  <si>
    <t>9.2</t>
  </si>
  <si>
    <t>9.3</t>
  </si>
  <si>
    <t>9.4</t>
  </si>
  <si>
    <t>Dans chaque page web, chaque citation est-elle correctement indiquée ?</t>
  </si>
  <si>
    <t>PRÉSENTATION</t>
  </si>
  <si>
    <t>10.1</t>
  </si>
  <si>
    <t>10.2</t>
  </si>
  <si>
    <t>10.3</t>
  </si>
  <si>
    <t>10.4</t>
  </si>
  <si>
    <t>10.5</t>
  </si>
  <si>
    <t>10.6</t>
  </si>
  <si>
    <t>10.7</t>
  </si>
  <si>
    <t>10.8</t>
  </si>
  <si>
    <t>10.9</t>
  </si>
  <si>
    <t>10.10</t>
  </si>
  <si>
    <t>10.11</t>
  </si>
  <si>
    <t>10.12</t>
  </si>
  <si>
    <t>10.13</t>
  </si>
  <si>
    <t>10.14</t>
  </si>
  <si>
    <t>FORMULAIRES</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</si>
  <si>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</si>
  <si>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</si>
  <si>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</si>
  <si>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</si>
  <si>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</si>
  <si>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</si>
  <si>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</si>
  <si>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</si>
  <si>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</si>
  <si>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</si>
  <si>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</si>
  <si>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</si>
  <si>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</si>
  <si>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</si>
  <si>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</si>
  <si>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</si>
  <si>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</si>
  <si>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</si>
  <si>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</si>
  <si>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</si>
  <si>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</si>
  <si>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</si>
  <si>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</si>
  <si>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</si>
  <si>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</si>
  <si>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</si>
  <si>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</si>
  <si>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</si>
  <si>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</si>
  <si>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</si>
  <si>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</si>
  <si>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</si>
  <si>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</si>
  <si>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</si>
  <si>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</si>
  <si>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</si>
  <si>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</si>
  <si>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</si>
  <si>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Synthèse par thématiques et par statuts</t>
  </si>
  <si>
    <t>Statut</t>
  </si>
  <si>
    <t>C</t>
  </si>
  <si>
    <t>NC</t>
  </si>
  <si>
    <t>NA</t>
  </si>
  <si>
    <t>D</t>
  </si>
  <si>
    <t>NT</t>
  </si>
  <si>
    <t>Pourcentage de critères respectés (somme des critères conformes divisée par le nombre de critères applicables) :</t>
  </si>
  <si>
    <t>Taux moyen de conformité du service en ligne (moyenne des taux de conformité de chaque page) :</t>
  </si>
  <si>
    <t>TOTAL D</t>
  </si>
  <si>
    <t>TOTAL C</t>
  </si>
  <si>
    <t>TOTAL NC</t>
  </si>
  <si>
    <t>TOTAL NA</t>
  </si>
  <si>
    <t>TAUX MOYEN</t>
  </si>
  <si>
    <t>Dérogation</t>
  </si>
  <si>
    <t>Modifications à apporter</t>
  </si>
  <si>
    <t>Commentaires en cas de dérogations</t>
  </si>
  <si>
    <t>N</t>
  </si>
  <si>
    <t>Total</t>
  </si>
  <si>
    <t>A</t>
  </si>
  <si>
    <t>AA</t>
  </si>
  <si>
    <t>Niveau</t>
  </si>
  <si>
    <t>Conformité RGAA 4</t>
  </si>
  <si>
    <t>Conformité pour chaque niveau</t>
  </si>
  <si>
    <t>Conformité par page</t>
  </si>
  <si>
    <t>Conformité par thématique</t>
  </si>
  <si>
    <t>Page</t>
  </si>
  <si>
    <t>Moyenne</t>
  </si>
  <si>
    <t>Plus mauvaise page</t>
  </si>
  <si>
    <t>Meilleure page</t>
  </si>
  <si>
    <t>Taux de conformité</t>
  </si>
  <si>
    <t>http://www.site.lu/accueil.html</t>
  </si>
  <si>
    <t>Authentification</t>
  </si>
  <si>
    <t>http://www.site.lu/authentification.html</t>
  </si>
  <si>
    <t>http://www.site.lu/contact.html</t>
  </si>
  <si>
    <t>http://www.site.lu/accessibilite.html</t>
  </si>
  <si>
    <t>Mentions légales</t>
  </si>
  <si>
    <t>http://www.site.lu/mentions-legales.html</t>
  </si>
  <si>
    <t>Aide</t>
  </si>
  <si>
    <t>http://www.site.lu/aide.html</t>
  </si>
  <si>
    <t>http://www.site.lu/plandusite.html</t>
  </si>
  <si>
    <t>Recherche</t>
  </si>
  <si>
    <t>http://www.site.lu/recherche.html</t>
  </si>
  <si>
    <t>Actualités</t>
  </si>
  <si>
    <t>http://www.site.lu/actualites.html</t>
  </si>
  <si>
    <t>Date : jj/mm/aaaa</t>
  </si>
  <si>
    <t>Auditeur : Nom Prénom</t>
  </si>
  <si>
    <t>Chaque image porteuse d’information a-t-elle une alternative textuelle ?</t>
  </si>
  <si>
    <t>Chaque image de décoration est-elle correctement ignorée par les technologies d’assistance ?</t>
  </si>
  <si>
    <t>Pour chaque image utilisée comme CAPTCHA ou comme image-test, ayant une alternative textuelle, cette alternative permet-elle d’identifier la nature et la fonction de l’image ?</t>
  </si>
  <si>
    <t>Pour chaque image utilisée comme CAPTCHA, une solution d’accès alternatif au contenu ou à la fonction du CAPTCHA est-elle présente ?</t>
  </si>
  <si>
    <t>Chaque image porteuse d’information a-t-elle, si nécessaire, une description détaillée ?</t>
  </si>
  <si>
    <t>Pour chaque image porteuse d’information ayant une description détaillée, cette description est-elle pertinente ?</t>
  </si>
  <si>
    <t>Chaque image texte porteuse d’information, en l’absence d’un mécanisme de remplacement, doit si possible être remplacée par du texte stylé. Cette règle est-elle respectée (hors cas particuliers) ?</t>
  </si>
  <si>
    <t>Chaque légende d’image est-elle, si nécessaire, correctement reliée à l’image correspondante ?</t>
  </si>
  <si>
    <t>Chaque cadre a-t-il un titre de cadre ?</t>
  </si>
  <si>
    <t>Pour chaque cadre ayant un titre de cadre, ce titre de cadre est-il pertinent ?</t>
  </si>
  <si>
    <t>Dans chaque page web, l’information ne doit pas être donnée uniquement par la couleur. Cette règle est-elle respectée ?</t>
  </si>
  <si>
    <t>Dans chaque page web, le contraste entre la couleur du texte et la couleur de son arrière-plan est-il suffisamment élevé (hors cas particuliers) ?</t>
  </si>
  <si>
    <t>Dans chaque page web, les couleurs utilisées dans les composants d’interface ou les éléments graphiques porteurs d’informations sont-elles suffisamment contrastées (hors cas particuliers) ?</t>
  </si>
  <si>
    <t>Chaque média temporel pré-enregistré a-t-il, si nécessaire, une transcription textuelle ou une audiodescription (hors cas particuliers) ?</t>
  </si>
  <si>
    <t>Pour chaque média temporel pré-enregistré ayant une transcription textuelle ou une audiodescription synchronisée, celles-ci sont-elles pertinentes (hors cas particuliers) ?</t>
  </si>
  <si>
    <t>Chaque média temporel synchronisé pré-enregistré a-t-il, si nécessaire, des sous-titres synchronisés (hors cas particuliers) ?</t>
  </si>
  <si>
    <t>Pour chaque média temporel synchronisé pré-enregistré ayant des sous-titres synchronisés, ces sous-titres sont-ils pertinents ?</t>
  </si>
  <si>
    <t>Chaque média temporel pré-enregistré a-t-il, si nécessaire, une audiodescription synchronisée (hors cas particuliers) ?</t>
  </si>
  <si>
    <t>Pour chaque média temporel pré-enregistré ayant une audiodescription synchronisée, celle-ci est-elle pertinente ?</t>
  </si>
  <si>
    <t>Chaque média temporel est-il clairement identifiable (hors cas particuliers) ?</t>
  </si>
  <si>
    <t>Chaque média non temporel a-t-il, si nécessaire, une alternative (hors cas particuliers) ?</t>
  </si>
  <si>
    <t>Pour chaque média non temporel ayant une alternative, cette alternative est-elle pertinente ?</t>
  </si>
  <si>
    <t>Chaque son déclenché automatiquement est-il contrôlable par l’utilisateur ?</t>
  </si>
  <si>
    <t>La consultation de chaque média temporel est-elle, si nécessaire, contrôlable par le clavier et tout dispositif de pointage ?</t>
  </si>
  <si>
    <t>La consultation de chaque média non temporel est-elle contrôlable par le clavier et tout dispositif de pointage ?</t>
  </si>
  <si>
    <t>Chaque média temporel et non temporel est-il compatible avec les technologies d’assistance (hors cas particuliers) ?</t>
  </si>
  <si>
    <t>Chaque tableau de données complexe a-t-il un résumé ?</t>
  </si>
  <si>
    <t>Pour chaque tableau de données complexe ayant un résumé, celui-ci est-il pertinent ?</t>
  </si>
  <si>
    <t>Pour chaque tableau de mise en forme, le contenu linéarisé reste-t-il compréhensible ?</t>
  </si>
  <si>
    <t>Pour chaque tableau de données ayant un titre, le titre est-il correctement associé au tableau de données ?</t>
  </si>
  <si>
    <t>Pour chaque tableau de données ayant un titre, celui-ci est-il pertinent ?</t>
  </si>
  <si>
    <t>Pour chaque tableau de données, chaque en-tête de colonnes et chaque en-tête de lignes sont-ils correctement déclarés ?</t>
  </si>
  <si>
    <t>Pour chaque tableau de données, la technique appropriée permettant d’associer chaque cellule avec ses en-têtes est-elle utilisée (hors cas particuliers) ?</t>
  </si>
  <si>
    <t>Chaque tableau de mise en forme ne doit pas utiliser d’éléments propres aux tableaux de données. Cette règle est-elle respectée ?</t>
  </si>
  <si>
    <t>Chaque lien est-il explicite (hors cas particuliers) ?</t>
  </si>
  <si>
    <t>Dans chaque page web, chaque lien a-t-il un intitulé ?</t>
  </si>
  <si>
    <t>Chaque script est-il, si nécessaire, compatible avec les technologies d’assistance ?</t>
  </si>
  <si>
    <t>Pour chaque script ayant une alternative, cette alternative est-elle pertinente ?</t>
  </si>
  <si>
    <t>Chaque script est-il contrôlable par le clavier et par tout dispositif de pointage (hors cas particuliers) ?</t>
  </si>
  <si>
    <t>Pour chaque script qui initie un changement de contexte, l’utilisateur est-il averti ou en a-t-il le contrôle ?</t>
  </si>
  <si>
    <t>Dans chaque page web, les messages de statut sont-ils correctement restitués par les technologies d’assistance ?</t>
  </si>
  <si>
    <t>Chaque page web est-elle définie par un type de document ?</t>
  </si>
  <si>
    <t>Pour chaque page web, le code source généré est-il valide selon le type de document spécifié (hors cas particuliers) ?</t>
  </si>
  <si>
    <t>Dans chaque page web, la langue par défaut est-elle présente ?</t>
  </si>
  <si>
    <t>Pour chaque page web ayant une langue par défaut, le code de langue est-il pertinent ?</t>
  </si>
  <si>
    <t>Chaque page web a-t-elle un titre de page ?</t>
  </si>
  <si>
    <t>Pour chaque page web ayant un titre de page, ce titre est-il pertinent ?</t>
  </si>
  <si>
    <t>Dans chaque page web, chaque changement de langue est-il indiqué dans le code source (hors cas particuliers) ?</t>
  </si>
  <si>
    <t>Dans chaque page web, le code de langue de chaque changement de langue est-il valide et pertinent ?</t>
  </si>
  <si>
    <t>Dans chaque page web, les balises ne doivent pas être utilisées uniquement à des fins de présentation. Cette règle est-elle respectée ?</t>
  </si>
  <si>
    <t>Dans chaque page web, les changements du sens de lecture sont-ils signalés ?</t>
  </si>
  <si>
    <t>Dans chaque page web, l’information est-elle structurée par l’utilisation appropriée de titres ?</t>
  </si>
  <si>
    <t>Dans chaque page web, la structure du document est-elle cohérente (hors cas particuliers) ?</t>
  </si>
  <si>
    <t>Dans chaque page web, chaque liste est-elle correctement structurée ?</t>
  </si>
  <si>
    <t>Dans le site web, des feuilles de styles sont-elles utilisées pour contrôler la présentation de l’information ?</t>
  </si>
  <si>
    <t>Dans chaque page web, le contenu visible porteur d’information reste-t-il présent lorsque les feuilles de styles sont désactivées ?</t>
  </si>
  <si>
    <t>Dans chaque page web, l’information reste-t-elle compréhensible lorsque les feuilles de styles sont désactivées ?</t>
  </si>
  <si>
    <t>Dans chaque page web, le texte reste-t-il lisible lorsque la taille des caractères est augmentée jusqu’à 200%, au moins (hors cas particuliers) ?</t>
  </si>
  <si>
    <t>Dans chaque page web, les déclarations CSS de couleurs de fond d’élément et de police sont-elles correctement utilisées ?</t>
  </si>
  <si>
    <t>Dans chaque page web, chaque lien dont la nature n’est pas évidente est-il visible par rapport au texte environnant ?</t>
  </si>
  <si>
    <t>Dans chaque page web, pour chaque élément recevant le focus, la prise de focus est-elle visible ?</t>
  </si>
  <si>
    <t>Pour chaque page web, les contenus cachés ont-ils vocation à être ignorés par les technologies d’assistance ?</t>
  </si>
  <si>
    <t>Dans chaque page web, l’information ne doit pas être donnée uniquement par la forme, taille ou position. Cette règle est-elle respectée ?</t>
  </si>
  <si>
    <t>Dans chaque page web, l’information ne doit pas être donnée par la forme, taille ou position uniquement. Cette règle est-elle implémentée de façon pertinente ?</t>
  </si>
  <si>
    <t>Dans chaque page web, les propriétés d’espacement du texte peuvent-elles être redéfinies par l’utilisateur sans perte de contenu ou de fonctionnalité (hors cas particuliers) ?</t>
  </si>
  <si>
    <t>Dans chaque page web, les contenus additionnels apparaissant à la prise de focus ou au survol d’un composant d’interface sont-ils contrôlables par l’utilisateur (hors cas particuliers) ?</t>
  </si>
  <si>
    <t>Dans chaque page web, les contenus additionnels apparaissant via les styles CSS uniquement peuvent-ils être rendus visibles au clavier et par tout dispositif de pointage ?</t>
  </si>
  <si>
    <t>Chaque champ de formulaire a-t-il une étiquette ?</t>
  </si>
  <si>
    <t>Chaque étiquette associée à un champ de formulaire est-elle pertinente (hors cas particuliers) ?</t>
  </si>
  <si>
    <t>Dans chaque formulaire, chaque étiquette associée à un champ de formulaire ayant la même fonction et répété plusieurs fois dans une même page ou dans un ensemble de pages est-elle cohérente ?</t>
  </si>
  <si>
    <t>Dans chaque formulaire, chaque étiquette de champ et son champ associé sont-ils accolés (hors cas particuliers) ?</t>
  </si>
  <si>
    <t>Dans chaque formulaire, les champs de même nature sont-ils regroupés, si nécessaire ?</t>
  </si>
  <si>
    <t>Dans chaque formulaire, chaque regroupement de champs de même nature a-t-il une légende ?</t>
  </si>
  <si>
    <t>Dans chaque formulaire, chaque légende associée à un regroupement de champs de même nature est-elle pertinente ?</t>
  </si>
  <si>
    <t>Dans chaque formulaire, les items de même nature d’une liste de choix sont-ils regroupées de manière pertinente ?</t>
  </si>
  <si>
    <t>Dans chaque formulaire, l’intitulé de chaque bouton est-il pertinent (hors cas particuliers) ?</t>
  </si>
  <si>
    <t>Dans chaque formulaire, le contrôle de saisie est-il utilisé de manière pertinente (hors cas particuliers) ?</t>
  </si>
  <si>
    <t>Dans chaque formulaire, le contrôle de saisie est-il accompagné, si nécessaire, de suggestions facilitant la correction des erreurs de saisie ?</t>
  </si>
  <si>
    <t>La finalité d’un champ de saisie peut-elle être déduite pour faciliter le remplissage automatique des champs avec les données de l’utilisateur ?</t>
  </si>
  <si>
    <t>Chaque ensemble de pages dispose-t-il de deux systèmes de navigation différents, au moins (hors cas particuliers) ?</t>
  </si>
  <si>
    <t>Dans chaque ensemble de pages, le menu et les barres de navigation sont-ils toujours à la même place (hors cas particuliers) ?</t>
  </si>
  <si>
    <t>La page « plan du site » est-elle pertinente ?</t>
  </si>
  <si>
    <t>Dans chaque ensemble de pages, la page « plan du site » est-elle atteignable de manière identique ?</t>
  </si>
  <si>
    <t>Dans chaque ensemble de pages, le moteur de recherche est-il atteignable de manière identique ?</t>
  </si>
  <si>
    <t>Les zones de regroupement de contenus présentes dans plusieurs pages web (zones d’en-tête, de navigation principale, de contenu principal, de pied de page et de moteur de recherche) peuvent-elles être atteintes ou évitées ?</t>
  </si>
  <si>
    <t>Dans chaque page web, un lien d’évitement ou d’accès rapide à la zone de contenu principal est-il présent (hors cas particuliers) ?</t>
  </si>
  <si>
    <t>Dans chaque page web, l’ordre de tabulation est-il cohérent ?</t>
  </si>
  <si>
    <t>Dans chaque page web, la navigation ne doit pas contenir de piège au clavier. Cette règle est-elle respectée ?</t>
  </si>
  <si>
    <t>Dans chaque page web, les raccourcis clavier n’utilisant qu’une seule touche (lettre minuscule ou majuscule, ponctuation, chiffre ou symbole) sont-ils contrôlables par l’utilisateur ?</t>
  </si>
  <si>
    <t>Dans chaque page web, les contenus additionnels apparaissant au survol, à la prise de focus ou à l’activation d’un composant d’interface sont-ils si nécessaire atteignables au clavier ?</t>
  </si>
  <si>
    <t>Pour chaque page web, l’utilisateur a-t-il le contrôle de chaque limite de temps modifiant le contenu (hors cas particuliers) ?</t>
  </si>
  <si>
    <t>Dans chaque page web, l’ouverture d’une nouvelle fenêtre ne doit pas être déclenchée sans action de l’utilisateur. Cette règle est-elle respectée ?</t>
  </si>
  <si>
    <t>Dans chaque page web, chaque document bureautique en téléchargement possède-t-il, si nécessaire, une version accessible (hors cas particuliers) ?</t>
  </si>
  <si>
    <t>Pour chaque document bureautique ayant une version accessible, cette version offre-t-elle la même information ?</t>
  </si>
  <si>
    <t>Dans chaque page web, chaque contenu cryptique (art ASCII, émoticon, syntaxe cryptique) a-t-il une alternative ?</t>
  </si>
  <si>
    <t>Dans chaque page web, pour chaque contenu cryptique (art ASCII, émoticon, syntaxe cryptique) ayant une alternative, cette alternative est-elle pertinente ?</t>
  </si>
  <si>
    <t>Dans chaque page web, les changements brusques de luminosité ou les effets de flash sont-ils correctement utilisés ?</t>
  </si>
  <si>
    <t>Dans chaque page web, chaque contenu en mouvement ou clignotant est-il contrôlable par l’utilisateur ?</t>
  </si>
  <si>
    <t>Dans chaque page web, le contenu proposé est-il consultable quelle que soit l’orientation de l’écran (portait ou paysage) (hors cas particuliers) ?</t>
  </si>
  <si>
    <t>Dans chaque page web, les fonctionnalités utilisables ou disponibles au moyen d’un geste complexe peuvent-elles être également disponibles au moyen d’un geste simple (hors cas particuliers) ?</t>
  </si>
  <si>
    <t>Dans chaque page web, les actions déclenchées au moyen d’un dispositif de pointage sur un point unique de l’écran peuvent-elles faire l’objet d’une annulation (hors cas particuliers) ?</t>
  </si>
  <si>
    <t>Dans chaque page web, les fonctionnalités qui impliquent un mouvement de l’appareil ou vers l’appareil peuvent-elles être satisfaites de manière alternative (hors cas particuliers) ?</t>
  </si>
  <si>
    <t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t>
  </si>
  <si>
    <t>Pour chaque page web, les contenus peuvent-ils être présentés sans avoir recours à la fois à un défilement vertical pour une fenêtre ayant une hauteur de 256px ou à un défilement horizontal pour une fenêtre ayant une largeur de 320px (hors cas particuliers) ?</t>
  </si>
  <si>
    <t>RGAA 4.1 – GRILLE D'ÉVALUATION</t>
  </si>
  <si>
    <t>Audit RGAA 4.1 - Synthèse des résultats</t>
  </si>
  <si>
    <t>Mode d'emploi</t>
  </si>
  <si>
    <t>Droits de reproduction
Ce document est placé sous licence CC-BY 3.0 LU</t>
  </si>
  <si>
    <r>
      <rPr>
        <b/>
        <sz val="11"/>
        <color rgb="FF000000"/>
        <rFont val="Arial"/>
        <family val="2"/>
      </rPr>
      <t>Le modèle de grille reprend l'ensemble des critères du RGAA.</t>
    </r>
    <r>
      <rPr>
        <sz val="11"/>
        <color rgb="FF000000"/>
        <rFont val="Arial"/>
        <family val="2"/>
      </rPr>
      <t xml:space="preserve">
</t>
    </r>
    <r>
      <rPr>
        <b/>
        <sz val="11"/>
        <color rgb="FF000000"/>
        <rFont val="Arial"/>
        <family val="2"/>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t>
    </r>
  </si>
  <si>
    <t>Le modèle de grille a été établi pour un échantillon de 20 pages. Il ne s'adapte pas automatiquement au volume de pages de votre échantillon :
- Si votre échantillon comprend moins de 20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20 pages, l'ajout de feuilles est nécessaire, ainsi que l'extension de la base de calcul (ajout de colonnes et modification des formules de calcul) pour accueillir les données recueillies dans ces nouvelles feuilles du classeur.</t>
  </si>
  <si>
    <r>
      <rPr>
        <b/>
        <sz val="11"/>
        <color rgb="FF000000"/>
        <rFont val="Arial"/>
        <family val="2"/>
      </rPr>
      <t xml:space="preserve">Étape 1 : </t>
    </r>
    <r>
      <rPr>
        <sz val="11"/>
        <color rgb="FF000000"/>
        <rFont val="Arial"/>
        <family val="2"/>
      </rPr>
      <t xml:space="preserve">
Remplissez la page Échantillon avec les titres et URL des pages concernées par l'audit. Ces informations seront au tomatiquement reprises par la suite dans chaque feuille d'audit individuel (P01 – P20) pour servir de titre à la grille.
Pour rappel, les pages obligatoires dans un échantillon d'audit sont :
- Page d'accueil
- Page contact
- Page mentions légales
- Page « accessibilité » (page comprenant la déclaration d’accessibilité)
- Page aide
- Page plan du site
- Page d’authentification</t>
    </r>
  </si>
  <si>
    <t xml:space="preserve">S'ajoutent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t>
  </si>
  <si>
    <t>La sélection des pages auditées ainsi que leur nombre doivent être représentatifs du service de communication au public en ligne. Le nombre de visiteurs par page peut notamment être pris en compte lors de la constitution de l’échantillon.
Enfin, s’ajoutent des pages sélectionnées au hasard représentant au moins 10 % des pages de l’échantillon décrit supra.</t>
  </si>
  <si>
    <r>
      <rPr>
        <b/>
        <sz val="12"/>
        <color rgb="FF000000"/>
        <rFont val="Calibri"/>
        <family val="2"/>
        <scheme val="minor"/>
      </rPr>
      <t>Étape 2</t>
    </r>
    <r>
      <rPr>
        <sz val="12"/>
        <color rgb="FF000000"/>
        <rFont val="Calibri"/>
        <family val="2"/>
        <scheme val="minor"/>
      </rPr>
      <t xml:space="preserve">
Réalisez l'audit sur l'échantillon.
Un critère peut prendre 4 statuts différents :
- </t>
    </r>
    <r>
      <rPr>
        <b/>
        <sz val="12"/>
        <color rgb="FF000000"/>
        <rFont val="Calibri"/>
        <family val="2"/>
        <scheme val="minor"/>
      </rPr>
      <t>C : CONFORME</t>
    </r>
    <r>
      <rPr>
        <sz val="12"/>
        <color rgb="FF000000"/>
        <rFont val="Calibri"/>
        <family val="2"/>
        <scheme val="minor"/>
      </rPr>
      <t xml:space="preserve">. Le critère est conforme pour l'ensemble des éléments de la page
- </t>
    </r>
    <r>
      <rPr>
        <b/>
        <sz val="12"/>
        <color rgb="FF000000"/>
        <rFont val="Calibri"/>
        <family val="2"/>
        <scheme val="minor"/>
      </rPr>
      <t>NC : NON CONFORME</t>
    </r>
    <r>
      <rPr>
        <sz val="12"/>
        <color rgb="FF000000"/>
        <rFont val="Calibri"/>
        <family val="2"/>
        <scheme val="minor"/>
      </rPr>
      <t xml:space="preserve">. Au moins un des éléments de la page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la page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Le critère n'est pas testé. Ce statut sert à mesurer l'évolution de l'audit.</t>
    </r>
  </si>
  <si>
    <t>Dans la case Statut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t>
  </si>
  <si>
    <r>
      <rPr>
        <sz val="12"/>
        <color rgb="FF000000"/>
        <rFont val="Calibri"/>
        <family val="2"/>
        <scheme val="minor"/>
      </rPr>
      <t xml:space="preserve">La colonne </t>
    </r>
    <r>
      <rPr>
        <b/>
        <sz val="12"/>
        <color rgb="FF000000"/>
        <rFont val="Calibri"/>
        <family val="2"/>
        <scheme val="minor"/>
      </rPr>
      <t>Dérogation</t>
    </r>
    <r>
      <rPr>
        <sz val="12"/>
        <color rgb="FF000000"/>
        <rFont val="Calibri"/>
        <family val="2"/>
        <scheme val="minor"/>
      </rPr>
      <t xml:space="preserve">, vous permet de mentionner les dérogations présentes sur la page et par critère. Par défaut la valeur est </t>
    </r>
    <r>
      <rPr>
        <b/>
        <sz val="12"/>
        <color rgb="FF000000"/>
        <rFont val="Calibri"/>
        <family val="2"/>
        <scheme val="minor"/>
      </rPr>
      <t>N</t>
    </r>
    <r>
      <rPr>
        <sz val="12"/>
        <color rgb="FF000000"/>
        <rFont val="Calibri"/>
        <family val="2"/>
        <scheme val="minor"/>
      </rPr>
      <t xml:space="preserve"> et signifie l’absence de dérogation.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</si>
  <si>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url du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</si>
</sst>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40C];[Red]\-#,##0.00\ [$€-40C]"/>
    <numFmt numFmtId="165" formatCode="0.000000%"/>
  </numFmts>
  <fonts count="31"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b/>
      <sz val="11"/>
      <color rgb="FF808080"/>
      <name val="Calibri"/>
      <family val="2"/>
      <scheme val="minor"/>
    </font>
    <font>
      <sz val="11"/>
      <color rgb="FF800000"/>
      <name val="Calibri"/>
      <family val="2"/>
      <scheme val="minor"/>
    </font>
    <font>
      <sz val="11"/>
      <color rgb="FF000000"/>
      <name val="Arial"/>
      <family val="2"/>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1"/>
      <color rgb="FF000000"/>
      <name val="Arial"/>
      <family val="2"/>
    </font>
    <font>
      <b/>
      <u/>
      <sz val="12"/>
      <color rgb="FFC81A71"/>
      <name val="Calibri"/>
      <family val="2"/>
      <scheme val="minor"/>
    </font>
  </fonts>
  <fills count="11">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s>
  <borders count="9">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right/>
      <top/>
      <bottom style="medium">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4" fillId="0" borderId="0" applyFont="0" applyFill="0" applyBorder="0" applyAlignment="0" applyProtection="0"/>
  </cellStyleXfs>
  <cellXfs count="91">
    <xf numFmtId="0" fontId="0" fillId="0" borderId="0" xfId="0"/>
    <xf numFmtId="0" fontId="0" fillId="0" borderId="0" xfId="0"/>
    <xf numFmtId="0" fontId="0" fillId="0" borderId="0" xfId="0" applyAlignment="1">
      <alignment horizontal="left" vertical="center" wrapText="1"/>
    </xf>
    <xf numFmtId="0" fontId="0" fillId="0" borderId="0" xfId="0"/>
    <xf numFmtId="0" fontId="8" fillId="0" borderId="0" xfId="0" applyFont="1" applyAlignment="1">
      <alignment horizontal="center"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6" fillId="5" borderId="0" xfId="6" applyFont="1" applyAlignment="1" applyProtection="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4" fillId="9" borderId="0" xfId="0" applyFont="1" applyFill="1"/>
    <xf numFmtId="0" fontId="14" fillId="9" borderId="0" xfId="0" applyFont="1" applyFill="1" applyAlignment="1">
      <alignment horizontal="center"/>
    </xf>
    <xf numFmtId="0" fontId="12" fillId="9" borderId="1" xfId="0" applyFont="1" applyFill="1" applyBorder="1" applyAlignment="1">
      <alignment horizontal="center"/>
    </xf>
    <xf numFmtId="0" fontId="12" fillId="9" borderId="0" xfId="0" applyFont="1" applyFill="1" applyAlignment="1">
      <alignment horizontal="center"/>
    </xf>
    <xf numFmtId="0" fontId="12" fillId="0" borderId="1" xfId="0" applyFont="1" applyBorder="1" applyAlignment="1">
      <alignment horizontal="center"/>
    </xf>
    <xf numFmtId="0" fontId="13" fillId="5" borderId="1" xfId="6" applyFont="1" applyBorder="1" applyAlignment="1" applyProtection="1">
      <alignment horizontal="center" vertical="center" textRotation="90" wrapText="1"/>
    </xf>
    <xf numFmtId="0" fontId="13" fillId="5" borderId="1" xfId="6" applyFont="1" applyBorder="1" applyAlignment="1" applyProtection="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0" fontId="20" fillId="3" borderId="4" xfId="0" applyFont="1" applyFill="1" applyBorder="1" applyAlignment="1">
      <alignment horizontal="center"/>
    </xf>
    <xf numFmtId="0" fontId="20" fillId="3" borderId="5" xfId="0" applyFont="1" applyFill="1" applyBorder="1" applyAlignment="1">
      <alignment horizontal="center"/>
    </xf>
    <xf numFmtId="49" fontId="13" fillId="2" borderId="1" xfId="2" applyFont="1" applyBorder="1" applyAlignment="1" applyProtection="1">
      <alignment horizontal="center" vertical="center"/>
    </xf>
    <xf numFmtId="0" fontId="20" fillId="0" borderId="1" xfId="0" applyFont="1" applyBorder="1" applyAlignment="1">
      <alignment horizontal="center"/>
    </xf>
    <xf numFmtId="0" fontId="20" fillId="0" borderId="6" xfId="0" applyFont="1" applyBorder="1" applyAlignment="1">
      <alignment horizontal="center"/>
    </xf>
    <xf numFmtId="49" fontId="13" fillId="7" borderId="1" xfId="9" applyFont="1" applyBorder="1" applyAlignment="1" applyProtection="1">
      <alignment horizontal="center" vertical="center"/>
    </xf>
    <xf numFmtId="0" fontId="20" fillId="3" borderId="1" xfId="0" applyFont="1" applyFill="1" applyBorder="1" applyAlignment="1">
      <alignment horizontal="center"/>
    </xf>
    <xf numFmtId="0" fontId="20" fillId="3" borderId="6" xfId="0" applyFont="1" applyFill="1" applyBorder="1" applyAlignment="1">
      <alignment horizontal="center"/>
    </xf>
    <xf numFmtId="49" fontId="21" fillId="6" borderId="1" xfId="8" applyFont="1" applyBorder="1" applyAlignment="1" applyProtection="1">
      <alignment horizontal="center" vertical="center"/>
    </xf>
    <xf numFmtId="0" fontId="20" fillId="0" borderId="3" xfId="0" applyFont="1" applyBorder="1" applyAlignment="1">
      <alignment horizontal="center"/>
    </xf>
    <xf numFmtId="0" fontId="20" fillId="0" borderId="7" xfId="0" applyFont="1" applyBorder="1" applyAlignment="1">
      <alignment horizontal="center"/>
    </xf>
    <xf numFmtId="0" fontId="19" fillId="4" borderId="1" xfId="4" applyFont="1" applyBorder="1" applyAlignment="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2" fillId="0" borderId="1" xfId="0" applyFont="1" applyBorder="1" applyAlignment="1">
      <alignment horizontal="left" vertical="center" wrapText="1"/>
    </xf>
    <xf numFmtId="0" fontId="0" fillId="0" borderId="0" xfId="0" applyAlignment="1">
      <alignment horizontal="center"/>
    </xf>
    <xf numFmtId="0" fontId="19" fillId="0" borderId="1" xfId="0" applyFont="1" applyBorder="1" applyAlignment="1">
      <alignment horizontal="left" vertical="center" wrapText="1"/>
    </xf>
    <xf numFmtId="9" fontId="0" fillId="0" borderId="0" xfId="21" applyFont="1"/>
    <xf numFmtId="9" fontId="14" fillId="0" borderId="0" xfId="21" applyFont="1"/>
    <xf numFmtId="165" fontId="14" fillId="0" borderId="0" xfId="21" applyNumberFormat="1" applyFont="1"/>
    <xf numFmtId="0" fontId="0" fillId="0" borderId="0" xfId="0" applyAlignment="1">
      <alignment horizontal="right"/>
    </xf>
    <xf numFmtId="0" fontId="14" fillId="0" borderId="0" xfId="0" applyFont="1" applyAlignment="1">
      <alignment horizontal="right"/>
    </xf>
    <xf numFmtId="0" fontId="25" fillId="0" borderId="0" xfId="0" applyFont="1" applyAlignment="1">
      <alignment horizontal="right"/>
    </xf>
    <xf numFmtId="0" fontId="25" fillId="0" borderId="8" xfId="0" applyFont="1" applyBorder="1" applyAlignment="1">
      <alignment horizontal="right"/>
    </xf>
    <xf numFmtId="9" fontId="0" fillId="0" borderId="0" xfId="21" applyFont="1" applyAlignment="1">
      <alignment horizontal="left"/>
    </xf>
    <xf numFmtId="10" fontId="0" fillId="0" borderId="0" xfId="0" applyNumberFormat="1" applyAlignment="1">
      <alignment horizontal="left"/>
    </xf>
    <xf numFmtId="10" fontId="0" fillId="0" borderId="0" xfId="21" applyNumberFormat="1" applyFont="1" applyAlignment="1">
      <alignment horizontal="left"/>
    </xf>
    <xf numFmtId="0" fontId="24" fillId="0" borderId="0" xfId="0" applyFont="1" applyAlignment="1">
      <alignment horizontal="left" vertical="center" wrapText="1"/>
    </xf>
    <xf numFmtId="0" fontId="20" fillId="0" borderId="1" xfId="0" applyFont="1" applyFill="1" applyBorder="1" applyAlignment="1">
      <alignment horizontal="left" vertical="center" wrapText="1"/>
    </xf>
    <xf numFmtId="0" fontId="17" fillId="0" borderId="0" xfId="0" applyFont="1" applyAlignment="1">
      <alignment horizontal="left" vertical="center" wrapText="1"/>
    </xf>
    <xf numFmtId="0" fontId="13" fillId="5" borderId="1" xfId="6" applyFont="1" applyBorder="1" applyAlignment="1" applyProtection="1">
      <alignment horizontal="center" vertical="center" textRotation="90" wrapText="1"/>
    </xf>
    <xf numFmtId="0" fontId="17" fillId="0" borderId="0" xfId="0" applyFont="1" applyAlignment="1">
      <alignment horizontal="left" vertical="center"/>
    </xf>
    <xf numFmtId="0" fontId="12" fillId="9" borderId="0" xfId="13" applyFont="1" applyAlignment="1" applyProtection="1">
      <alignment horizontal="center" vertical="center" wrapText="1"/>
    </xf>
    <xf numFmtId="0" fontId="17" fillId="0" borderId="0" xfId="0" applyFont="1" applyAlignment="1">
      <alignment horizontal="left" vertical="center" wrapText="1"/>
    </xf>
    <xf numFmtId="0" fontId="12" fillId="9" borderId="2" xfId="13" applyFont="1" applyBorder="1" applyAlignment="1" applyProtection="1">
      <alignment horizontal="center" vertical="center" wrapText="1"/>
    </xf>
    <xf numFmtId="0" fontId="13" fillId="5" borderId="1" xfId="6" applyFont="1" applyBorder="1" applyAlignment="1" applyProtection="1">
      <alignment horizontal="center" vertical="center" textRotation="90" wrapText="1"/>
    </xf>
    <xf numFmtId="0" fontId="13" fillId="5" borderId="3" xfId="6" applyFont="1" applyBorder="1" applyAlignment="1" applyProtection="1">
      <alignment horizontal="center" vertical="center" wrapText="1"/>
    </xf>
    <xf numFmtId="0" fontId="13" fillId="5" borderId="3" xfId="6" applyFont="1" applyBorder="1" applyAlignment="1" applyProtection="1">
      <alignment horizontal="center" vertical="center" textRotation="90" wrapText="1"/>
    </xf>
    <xf numFmtId="0" fontId="13" fillId="9" borderId="2" xfId="13" applyFont="1" applyBorder="1" applyAlignment="1" applyProtection="1">
      <alignment horizontal="center" vertical="center"/>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0" fillId="0" borderId="0" xfId="0" applyAlignment="1">
      <alignment horizontal="center"/>
    </xf>
    <xf numFmtId="0" fontId="26" fillId="9" borderId="0" xfId="13" applyFont="1" applyAlignment="1" applyProtection="1">
      <alignment horizontal="center" vertical="center" wrapText="1"/>
    </xf>
    <xf numFmtId="0" fontId="27" fillId="9" borderId="0" xfId="13" applyFont="1" applyAlignment="1" applyProtection="1">
      <alignment horizontal="center" vertical="center"/>
    </xf>
    <xf numFmtId="0" fontId="28" fillId="9" borderId="0" xfId="13" applyFont="1" applyAlignment="1" applyProtection="1">
      <alignment horizontal="center" vertical="center"/>
    </xf>
    <xf numFmtId="0" fontId="0" fillId="0" borderId="0" xfId="0" applyAlignment="1">
      <alignment wrapText="1"/>
    </xf>
    <xf numFmtId="0" fontId="0" fillId="0" borderId="0" xfId="0"/>
    <xf numFmtId="0" fontId="23"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top" wrapText="1"/>
    </xf>
    <xf numFmtId="0" fontId="30" fillId="0" borderId="0" xfId="0" applyFont="1" applyAlignment="1">
      <alignment horizontal="left" vertical="top" wrapText="1"/>
    </xf>
  </cellXfs>
  <cellStyles count="22">
    <cellStyle name="cf1" xfId="15"/>
    <cellStyle name="cf2" xfId="16"/>
    <cellStyle name="cf3" xfId="17"/>
    <cellStyle name="cf4" xfId="18"/>
    <cellStyle name="cf5" xfId="19"/>
    <cellStyle name="cf6" xfId="20"/>
    <cellStyle name="Conforme" xfId="2"/>
    <cellStyle name="Critère NA" xfId="3"/>
    <cellStyle name="Dérogation" xfId="4"/>
    <cellStyle name="Dérogation-N" xfId="5"/>
    <cellStyle name="Entête tableau" xfId="6"/>
    <cellStyle name="Heading1" xfId="7"/>
    <cellStyle name="Hyperlink" xfId="1" builtinId="8"/>
    <cellStyle name="Non applicable" xfId="8"/>
    <cellStyle name="Non conforme" xfId="9"/>
    <cellStyle name="Non testé" xfId="10"/>
    <cellStyle name="Normal" xfId="0" builtinId="0"/>
    <cellStyle name="Percent" xfId="21" builtinId="5"/>
    <cellStyle name="Result" xfId="11"/>
    <cellStyle name="Result2" xfId="12"/>
    <cellStyle name="Titre tableau" xfId="13"/>
    <cellStyle name="TitreViolet" xfId="14"/>
  </cellStyles>
  <dxfs count="105">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val="0"/>
        <i val="0"/>
        <strike val="0"/>
        <condense val="0"/>
        <extend val="0"/>
        <outline val="0"/>
        <shadow val="0"/>
        <u val="none"/>
        <vertAlign val="baseline"/>
        <sz val="12"/>
        <color rgb="FF000000"/>
        <name val="Arial"/>
        <scheme val="none"/>
      </font>
      <numFmt numFmtId="14" formatCode="0.00%"/>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Verdana"/>
        <scheme val="none"/>
      </font>
      <alignment horizontal="righ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Conformité par thématique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Résultats!$M$4</c:f>
              <c:strCache>
                <c:ptCount val="1"/>
                <c:pt idx="0">
                  <c:v>Taux de conformité</c:v>
                </c:pt>
              </c:strCache>
            </c:strRef>
          </c:tx>
          <c:spPr>
            <a:solidFill>
              <a:schemeClr val="accent1">
                <a:lumMod val="60000"/>
              </a:schemeClr>
            </a:solidFill>
            <a:ln>
              <a:noFill/>
            </a:ln>
            <a:effectLst/>
          </c:spPr>
          <c:invertIfNegative val="0"/>
          <c:cat>
            <c:strRef>
              <c:f>Résultats!$I$5:$I$17</c:f>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f>Résultats!$M$5:$M$17</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3671-4748-AFFE-E88E0301A85F}"/>
            </c:ext>
          </c:extLst>
        </c:ser>
        <c:ser>
          <c:idx val="4"/>
          <c:order val="4"/>
          <c:tx>
            <c:strRef>
              <c:f>Résultats!$N$4</c:f>
              <c:strCache>
                <c:ptCount val="1"/>
                <c:pt idx="0">
                  <c:v>NC</c:v>
                </c:pt>
              </c:strCache>
            </c:strRef>
          </c:tx>
          <c:spPr>
            <a:solidFill>
              <a:schemeClr val="accent3">
                <a:lumMod val="60000"/>
              </a:schemeClr>
            </a:solidFill>
            <a:ln>
              <a:noFill/>
            </a:ln>
            <a:effectLst/>
          </c:spPr>
          <c:invertIfNegative val="0"/>
          <c:cat>
            <c:strRef>
              <c:f>Résultats!$I$5:$I$17</c:f>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f>Résultats!$N$5:$N$18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Résultats!$J$4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Résultats!$I$5:$I$17</c15:sqref>
                        </c15:formulaRef>
                      </c:ext>
                    </c:extLst>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extLst>
                      <c:ext uri="{02D57815-91ED-43cb-92C2-25804820EDAC}">
                        <c15:formulaRef>
                          <c15:sqref>Résultats!$J$5:$J$17</c15:sqref>
                        </c15:formulaRef>
                      </c:ext>
                    </c:extLst>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Résultats!$K$4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Résultats!$I$5:$I$17</c15:sqref>
                        </c15:formulaRef>
                      </c:ext>
                    </c:extLst>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extLst xmlns:c15="http://schemas.microsoft.com/office/drawing/2012/chart">
                      <c:ext xmlns:c15="http://schemas.microsoft.com/office/drawing/2012/chart" uri="{02D57815-91ED-43cb-92C2-25804820EDAC}">
                        <c15:formulaRef>
                          <c15:sqref>Résultats!$K$5:$K$17</c15:sqref>
                        </c15:formulaRef>
                      </c:ext>
                    </c:extLst>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Résultats!$L$4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Résultats!$I$5:$I$17</c15:sqref>
                        </c15:formulaRef>
                      </c:ext>
                    </c:extLst>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extLst xmlns:c15="http://schemas.microsoft.com/office/drawing/2012/chart">
                      <c:ext xmlns:c15="http://schemas.microsoft.com/office/drawing/2012/chart" uri="{02D57815-91ED-43cb-92C2-25804820EDAC}">
                        <c15:formulaRef>
                          <c15:sqref>Résultats!$L$5:$L$17</c15:sqref>
                        </c15:formulaRef>
                      </c:ext>
                    </c:extLst>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9400"/>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0-0000-0000-000000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7</xdr:col>
      <xdr:colOff>701040</xdr:colOff>
      <xdr:row>20</xdr:row>
      <xdr:rowOff>60960</xdr:rowOff>
    </xdr:from>
    <xdr:to>
      <xdr:col>16</xdr:col>
      <xdr:colOff>91440</xdr:colOff>
      <xdr:row>35</xdr:row>
      <xdr:rowOff>114300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 name="Table3" displayName="Table3" ref="I4:M17" totalsRowShown="0" headerRowDxfId="104">
  <autoFilter ref="I4:M17"/>
  <tableColumns count="5">
    <tableColumn id="1" name="Thématique" dataDxfId="103"/>
    <tableColumn id="2" name="C">
      <calculatedColumnFormula>COUNTIFS(BaseDeCalcul!C$3:C$120, I5, BaseDeCalcul!X$3:X$120, "C")</calculatedColumnFormula>
    </tableColumn>
    <tableColumn id="3" name="NC">
      <calculatedColumnFormula>COUNTIFS(BaseDeCalcul!C$3:C$120, I5, BaseDeCalcul!X$3:X$120, "NC")</calculatedColumnFormula>
    </tableColumn>
    <tableColumn id="4" name="Total">
      <calculatedColumnFormula>J5+K5</calculatedColumnFormula>
    </tableColumn>
    <tableColumn id="5" name="Taux de conformité" dataDxfId="102">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4" name="Table4" displayName="Table4" ref="F4:G23" totalsRowShown="0" headerRowDxfId="101">
  <autoFilter ref="F4:G23"/>
  <tableColumns count="2">
    <tableColumn id="1" name="Page" dataDxfId="100"/>
    <tableColumn id="2" name="Taux de conformité" dataDxfId="99"/>
  </tableColumns>
  <tableStyleInfo name="TableStyleLight9" showFirstColumn="0" showLastColumn="0" showRowStripes="1" showColumnStripes="0"/>
</table>
</file>

<file path=xl/tables/table3.xml><?xml version="1.0" encoding="utf-8"?>
<table xmlns="http://schemas.openxmlformats.org/spreadsheetml/2006/main" id="5" name="Table5" displayName="Table5" ref="A8:D10" totalsRowShown="0">
  <autoFilter ref="A8:D10"/>
  <tableColumns count="4">
    <tableColumn id="1" name="Niveau" dataDxfId="98"/>
    <tableColumn id="2" name="C" dataDxfId="97">
      <calculatedColumnFormula>COUNTIFS(BaseDeCalcul!$D$3:$D$120, Résultats!A9, BaseDeCalcul!$X$3:$X$120, "C")</calculatedColumnFormula>
    </tableColumn>
    <tableColumn id="3" name="NC">
      <calculatedColumnFormula>COUNTIFS(BaseDeCalcul!$D$3:$D$120, Résultats!A9, BaseDeCalcul!$X$3:$X$120, "NC")</calculatedColumnFormula>
    </tableColumn>
    <tableColumn id="4" name="Taux de conformité" dataDxfId="96">
      <calculatedColumnFormula>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L4" sqref="L4"/>
    </sheetView>
  </sheetViews>
  <sheetFormatPr defaultColWidth="9.54296875" defaultRowHeight="15" x14ac:dyDescent="0.25"/>
  <cols>
    <col min="1" max="1" width="18.81640625" style="3" customWidth="1"/>
    <col min="2" max="3" width="22.81640625" style="3" customWidth="1"/>
    <col min="4" max="4" width="27.54296875" style="3" customWidth="1"/>
    <col min="5" max="1023" width="9.54296875" style="3"/>
    <col min="1024" max="1024" width="7.36328125" style="3" customWidth="1"/>
    <col min="1025" max="16384" width="9.54296875" style="3"/>
  </cols>
  <sheetData>
    <row r="1" spans="1:4" ht="65.25" customHeight="1" x14ac:dyDescent="0.25">
      <c r="A1" s="79"/>
      <c r="B1" s="79"/>
      <c r="C1" s="79"/>
      <c r="D1" s="79"/>
    </row>
    <row r="2" spans="1:4" ht="15.6" x14ac:dyDescent="0.25">
      <c r="A2" s="80" t="s">
        <v>300</v>
      </c>
      <c r="B2" s="67"/>
      <c r="C2" s="67"/>
      <c r="D2" s="67"/>
    </row>
    <row r="3" spans="1:4" ht="25.8" x14ac:dyDescent="0.25">
      <c r="A3" s="81" t="s">
        <v>302</v>
      </c>
      <c r="B3" s="82"/>
      <c r="C3" s="82"/>
      <c r="D3" s="82"/>
    </row>
    <row r="4" spans="1:4" ht="52.2" customHeight="1" x14ac:dyDescent="0.25">
      <c r="A4" s="83" t="s">
        <v>303</v>
      </c>
      <c r="B4" s="84"/>
      <c r="C4" s="84"/>
      <c r="D4" s="84"/>
    </row>
    <row r="5" spans="1:4" ht="86.4" customHeight="1" x14ac:dyDescent="0.25">
      <c r="A5" s="85" t="s">
        <v>304</v>
      </c>
      <c r="B5" s="86"/>
      <c r="C5" s="86"/>
      <c r="D5" s="86"/>
    </row>
    <row r="6" spans="1:4" ht="111" customHeight="1" x14ac:dyDescent="0.25">
      <c r="A6" s="85" t="s">
        <v>305</v>
      </c>
      <c r="B6" s="85"/>
      <c r="C6" s="85"/>
      <c r="D6" s="85"/>
    </row>
    <row r="7" spans="1:4" ht="165.6" customHeight="1" x14ac:dyDescent="0.25">
      <c r="A7" s="85" t="s">
        <v>306</v>
      </c>
      <c r="B7" s="85"/>
      <c r="C7" s="85"/>
      <c r="D7" s="85"/>
    </row>
    <row r="8" spans="1:4" ht="135" customHeight="1" x14ac:dyDescent="0.25">
      <c r="A8" s="85" t="s">
        <v>307</v>
      </c>
      <c r="B8" s="85"/>
      <c r="C8" s="85"/>
      <c r="D8" s="85"/>
    </row>
    <row r="9" spans="1:4" ht="15.6" x14ac:dyDescent="0.25">
      <c r="A9" s="87" t="s">
        <v>308</v>
      </c>
      <c r="B9" s="88"/>
      <c r="C9" s="88"/>
      <c r="D9" s="88"/>
    </row>
    <row r="10" spans="1:4" ht="15.6" x14ac:dyDescent="0.25">
      <c r="A10" s="87" t="s">
        <v>309</v>
      </c>
      <c r="B10" s="87"/>
      <c r="C10" s="87"/>
      <c r="D10" s="87"/>
    </row>
    <row r="11" spans="1:4" ht="15.6" x14ac:dyDescent="0.25">
      <c r="A11" s="87" t="s">
        <v>310</v>
      </c>
      <c r="B11" s="87"/>
      <c r="C11" s="87"/>
      <c r="D11" s="87"/>
    </row>
    <row r="12" spans="1:4" ht="15.6" x14ac:dyDescent="0.25">
      <c r="A12" s="89" t="s">
        <v>311</v>
      </c>
      <c r="B12" s="90"/>
      <c r="C12" s="90"/>
      <c r="D12" s="90"/>
    </row>
  </sheetData>
  <mergeCells count="12">
    <mergeCell ref="A7:D7"/>
    <mergeCell ref="A8:D8"/>
    <mergeCell ref="A9:D9"/>
    <mergeCell ref="A10:D10"/>
    <mergeCell ref="A11:D11"/>
    <mergeCell ref="A12:D12"/>
    <mergeCell ref="A1:D1"/>
    <mergeCell ref="A2:D2"/>
    <mergeCell ref="A3:D3"/>
    <mergeCell ref="A4:D4"/>
    <mergeCell ref="A5:D5"/>
    <mergeCell ref="A6:D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BL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7265625" style="5" customWidth="1"/>
    <col min="7" max="7" width="22.81640625" style="5" customWidth="1"/>
    <col min="8" max="8" width="58.81640625" style="5" customWidth="1"/>
    <col min="9" max="64" width="9.54296875" style="5"/>
    <col min="1018"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CONCATENATE(Échantillon!B12," : ",Échantillon!C12)</f>
        <v>Accessibilité : http://www.site.lu/accessibilite.html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18:A30"/>
    <mergeCell ref="A31:A38"/>
    <mergeCell ref="A46:A55"/>
    <mergeCell ref="A56:A59"/>
    <mergeCell ref="A60:A73"/>
    <mergeCell ref="A74:A86"/>
    <mergeCell ref="A87:A97"/>
    <mergeCell ref="A98:A109"/>
    <mergeCell ref="A39:A40"/>
    <mergeCell ref="A41:A45"/>
    <mergeCell ref="A1:G1"/>
    <mergeCell ref="A2:G2"/>
  </mergeCells>
  <conditionalFormatting sqref="D4:D109">
    <cfRule type="cellIs" dxfId="71" priority="1" operator="equal">
      <formula>"C"</formula>
    </cfRule>
    <cfRule type="cellIs" dxfId="70" priority="2" operator="equal">
      <formula>"NC"</formula>
    </cfRule>
    <cfRule type="cellIs" dxfId="69" priority="3" operator="equal">
      <formula>"NA"</formula>
    </cfRule>
    <cfRule type="cellIs" dxfId="68" priority="4" operator="equal">
      <formula>"NT"</formula>
    </cfRule>
  </conditionalFormatting>
  <conditionalFormatting sqref="E4:E109">
    <cfRule type="cellIs" dxfId="67" priority="5" operator="equal">
      <formula>"D"</formula>
    </cfRule>
    <cfRule type="cellIs" dxfId="66"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BL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54296875" style="5" customWidth="1"/>
    <col min="7" max="7" width="22.81640625" style="5" customWidth="1"/>
    <col min="8" max="8" width="60.7265625" style="5" customWidth="1"/>
    <col min="9" max="64" width="9.54296875" style="5"/>
    <col min="1018"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CONCATENATE(Échantillon!B13," : ",Échantillon!C13)</f>
        <v>Mentions légales : http://www.site.lu/mentions-legales.html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56:A59"/>
    <mergeCell ref="A60:A73"/>
    <mergeCell ref="A74:A86"/>
    <mergeCell ref="A87:A97"/>
    <mergeCell ref="A98:A109"/>
    <mergeCell ref="A18:A30"/>
    <mergeCell ref="A31:A38"/>
    <mergeCell ref="A39:A40"/>
    <mergeCell ref="A41:A45"/>
    <mergeCell ref="A46:A55"/>
    <mergeCell ref="A1:G1"/>
    <mergeCell ref="A2:G2"/>
  </mergeCells>
  <conditionalFormatting sqref="D4:D109">
    <cfRule type="cellIs" dxfId="65" priority="1" operator="equal">
      <formula>"C"</formula>
    </cfRule>
    <cfRule type="cellIs" dxfId="64" priority="2" operator="equal">
      <formula>"NC"</formula>
    </cfRule>
    <cfRule type="cellIs" dxfId="63" priority="3" operator="equal">
      <formula>"NA"</formula>
    </cfRule>
    <cfRule type="cellIs" dxfId="62" priority="4" operator="equal">
      <formula>"NT"</formula>
    </cfRule>
  </conditionalFormatting>
  <conditionalFormatting sqref="E4:E109">
    <cfRule type="cellIs" dxfId="61" priority="5" operator="equal">
      <formula>"D"</formula>
    </cfRule>
    <cfRule type="cellIs" dxfId="60"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BL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08984375" style="5" customWidth="1"/>
    <col min="7" max="7" width="22.81640625" style="5" customWidth="1"/>
    <col min="8" max="8" width="35.1796875" style="5" customWidth="1"/>
    <col min="9" max="64" width="9.54296875" style="5"/>
    <col min="1018"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CONCATENATE(Échantillon!B14," : ",Échantillon!C14)</f>
        <v>Aide : http://www.site.lu/aide.html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18:A30"/>
    <mergeCell ref="A31:A38"/>
    <mergeCell ref="A46:A55"/>
    <mergeCell ref="A56:A59"/>
    <mergeCell ref="A60:A73"/>
    <mergeCell ref="A74:A86"/>
    <mergeCell ref="A87:A97"/>
    <mergeCell ref="A98:A109"/>
    <mergeCell ref="A39:A40"/>
    <mergeCell ref="A41:A45"/>
    <mergeCell ref="A1:G1"/>
    <mergeCell ref="A2:G2"/>
  </mergeCells>
  <conditionalFormatting sqref="D4:D109">
    <cfRule type="cellIs" dxfId="59" priority="1" operator="equal">
      <formula>"C"</formula>
    </cfRule>
    <cfRule type="cellIs" dxfId="58" priority="2" operator="equal">
      <formula>"NC"</formula>
    </cfRule>
    <cfRule type="cellIs" dxfId="57" priority="3" operator="equal">
      <formula>"NA"</formula>
    </cfRule>
    <cfRule type="cellIs" dxfId="56" priority="4" operator="equal">
      <formula>"NT"</formula>
    </cfRule>
  </conditionalFormatting>
  <conditionalFormatting sqref="E4:E109">
    <cfRule type="cellIs" dxfId="55" priority="5" operator="equal">
      <formula>"D"</formula>
    </cfRule>
    <cfRule type="cellIs" dxfId="54"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BL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08984375" style="5" customWidth="1"/>
    <col min="7" max="7" width="22.81640625" style="5" customWidth="1"/>
    <col min="8" max="8" width="52.26953125" style="5" customWidth="1"/>
    <col min="9" max="64" width="9.54296875" style="5"/>
    <col min="1018"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CONCATENATE(Échantillon!B15," : ",Échantillon!C15)</f>
        <v>Plan du site : http://www.site.lu/plandusite.html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18:A30"/>
    <mergeCell ref="A31:A38"/>
    <mergeCell ref="A46:A55"/>
    <mergeCell ref="A56:A59"/>
    <mergeCell ref="A60:A73"/>
    <mergeCell ref="A74:A86"/>
    <mergeCell ref="A87:A97"/>
    <mergeCell ref="A98:A109"/>
    <mergeCell ref="A39:A40"/>
    <mergeCell ref="A41:A45"/>
    <mergeCell ref="A1:G1"/>
    <mergeCell ref="A2:G2"/>
  </mergeCells>
  <conditionalFormatting sqref="D4:D109">
    <cfRule type="cellIs" dxfId="53" priority="1" operator="equal">
      <formula>"C"</formula>
    </cfRule>
    <cfRule type="cellIs" dxfId="52" priority="2" operator="equal">
      <formula>"NC"</formula>
    </cfRule>
    <cfRule type="cellIs" dxfId="51" priority="3" operator="equal">
      <formula>"NA"</formula>
    </cfRule>
    <cfRule type="cellIs" dxfId="50" priority="4" operator="equal">
      <formula>"NT"</formula>
    </cfRule>
  </conditionalFormatting>
  <conditionalFormatting sqref="E4:E109">
    <cfRule type="cellIs" dxfId="49" priority="5" operator="equal">
      <formula>"D"</formula>
    </cfRule>
    <cfRule type="cellIs" dxfId="48"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BL109"/>
  <sheetViews>
    <sheetView zoomScaleNormal="100" zoomScalePageLayoutView="60" workbookViewId="0">
      <selection activeCell="H5" sqref="H5"/>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453125" style="5" customWidth="1"/>
    <col min="7" max="7" width="22.81640625" style="5" customWidth="1"/>
    <col min="8" max="8" width="46.453125" style="5" customWidth="1"/>
    <col min="9" max="64" width="9.54296875" style="5"/>
    <col min="1018"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CONCATENATE(Échantillon!B16," : ",Échantillon!C16)</f>
        <v>Recherche : http://www.site.lu/recherche.html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18:A30"/>
    <mergeCell ref="A31:A38"/>
    <mergeCell ref="A46:A55"/>
    <mergeCell ref="A56:A59"/>
    <mergeCell ref="A60:A73"/>
    <mergeCell ref="A74:A86"/>
    <mergeCell ref="A87:A97"/>
    <mergeCell ref="A98:A109"/>
    <mergeCell ref="A39:A40"/>
    <mergeCell ref="A41:A45"/>
    <mergeCell ref="A1:G1"/>
    <mergeCell ref="A2:G2"/>
  </mergeCells>
  <conditionalFormatting sqref="D4:D109">
    <cfRule type="cellIs" dxfId="47" priority="1" operator="equal">
      <formula>"C"</formula>
    </cfRule>
    <cfRule type="cellIs" dxfId="46" priority="2" operator="equal">
      <formula>"NC"</formula>
    </cfRule>
    <cfRule type="cellIs" dxfId="45" priority="3" operator="equal">
      <formula>"NA"</formula>
    </cfRule>
    <cfRule type="cellIs" dxfId="44" priority="4" operator="equal">
      <formula>"NT"</formula>
    </cfRule>
  </conditionalFormatting>
  <conditionalFormatting sqref="E4:E109">
    <cfRule type="cellIs" dxfId="43" priority="5" operator="equal">
      <formula>"D"</formula>
    </cfRule>
    <cfRule type="cellIs" dxfId="42"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AMC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26953125" style="5" customWidth="1"/>
    <col min="7" max="7" width="22.81640625" style="5" customWidth="1"/>
    <col min="8" max="8" width="42.81640625" style="5" customWidth="1"/>
    <col min="9" max="1017" width="9.54296875" style="5"/>
    <col min="1024"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CONCATENATE(Échantillon!B17," : ",Échantillon!C17)</f>
        <v>Actualités : http://www.site.lu/actualites.html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56:A59"/>
    <mergeCell ref="A60:A73"/>
    <mergeCell ref="A74:A86"/>
    <mergeCell ref="A87:A97"/>
    <mergeCell ref="A98:A109"/>
    <mergeCell ref="A18:A30"/>
    <mergeCell ref="A31:A38"/>
    <mergeCell ref="A39:A40"/>
    <mergeCell ref="A41:A45"/>
    <mergeCell ref="A46:A55"/>
    <mergeCell ref="A1:G1"/>
    <mergeCell ref="A2:G2"/>
  </mergeCells>
  <conditionalFormatting sqref="D4:D10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E4:E109">
    <cfRule type="cellIs" dxfId="37" priority="5" operator="equal">
      <formula>"D"</formula>
    </cfRule>
    <cfRule type="cellIs" dxfId="36"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AMC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453125" style="5" customWidth="1"/>
    <col min="7" max="7" width="22.81640625" style="5" customWidth="1"/>
    <col min="8" max="8" width="46.1796875" style="5" customWidth="1"/>
    <col min="9" max="1017" width="9.54296875" style="5"/>
    <col min="1024"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CONCATENATE(Échantillon!B18," : ",Échantillon!C18)</f>
        <v>Actualités : http://www.site.lu/actualites.html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18:A30"/>
    <mergeCell ref="A31:A38"/>
    <mergeCell ref="A46:A55"/>
    <mergeCell ref="A56:A59"/>
    <mergeCell ref="A60:A73"/>
    <mergeCell ref="A74:A86"/>
    <mergeCell ref="A87:A97"/>
    <mergeCell ref="A98:A109"/>
    <mergeCell ref="A39:A40"/>
    <mergeCell ref="A41:A45"/>
    <mergeCell ref="A1:G1"/>
    <mergeCell ref="A2:G2"/>
  </mergeCells>
  <conditionalFormatting sqref="D4:D109">
    <cfRule type="cellIs" dxfId="35" priority="1" operator="equal">
      <formula>"C"</formula>
    </cfRule>
    <cfRule type="cellIs" dxfId="34" priority="2" operator="equal">
      <formula>"NC"</formula>
    </cfRule>
    <cfRule type="cellIs" dxfId="33" priority="3" operator="equal">
      <formula>"NA"</formula>
    </cfRule>
    <cfRule type="cellIs" dxfId="32" priority="4" operator="equal">
      <formula>"NT"</formula>
    </cfRule>
  </conditionalFormatting>
  <conditionalFormatting sqref="E4:E109">
    <cfRule type="cellIs" dxfId="31" priority="5" operator="equal">
      <formula>"D"</formula>
    </cfRule>
    <cfRule type="cellIs" dxfId="30"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AMC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26953125" style="5" customWidth="1"/>
    <col min="7" max="7" width="22.81640625" style="5" customWidth="1"/>
    <col min="8" max="8" width="58.26953125" style="5" customWidth="1"/>
    <col min="9" max="1017" width="9.54296875" style="5"/>
    <col min="1024"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CONCATENATE(Échantillon!B19," : ",Échantillon!C19)</f>
        <v>Actualités : http://www.site.lu/actualites.html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56:A59"/>
    <mergeCell ref="A60:A73"/>
    <mergeCell ref="A74:A86"/>
    <mergeCell ref="A87:A97"/>
    <mergeCell ref="A98:A109"/>
    <mergeCell ref="A18:A30"/>
    <mergeCell ref="A31:A38"/>
    <mergeCell ref="A39:A40"/>
    <mergeCell ref="A41:A45"/>
    <mergeCell ref="A46:A55"/>
    <mergeCell ref="A1:G1"/>
    <mergeCell ref="A2:G2"/>
  </mergeCells>
  <conditionalFormatting sqref="D4:D109">
    <cfRule type="cellIs" dxfId="29" priority="1" operator="equal">
      <formula>"C"</formula>
    </cfRule>
    <cfRule type="cellIs" dxfId="28" priority="2" operator="equal">
      <formula>"NC"</formula>
    </cfRule>
    <cfRule type="cellIs" dxfId="27" priority="3" operator="equal">
      <formula>"NA"</formula>
    </cfRule>
    <cfRule type="cellIs" dxfId="26" priority="4" operator="equal">
      <formula>"NT"</formula>
    </cfRule>
  </conditionalFormatting>
  <conditionalFormatting sqref="E4:E109">
    <cfRule type="cellIs" dxfId="25" priority="5" operator="equal">
      <formula>"D"</formula>
    </cfRule>
    <cfRule type="cellIs" dxfId="24"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AMC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 style="5" customWidth="1"/>
    <col min="7" max="7" width="22.81640625" style="5" customWidth="1"/>
    <col min="8" max="8" width="47.81640625" style="5" customWidth="1"/>
    <col min="9" max="1017" width="9.54296875" style="5"/>
    <col min="1024"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CONCATENATE(Échantillon!B20," : ",Échantillon!C20)</f>
        <v>Actualités : http://www.site.lu/actualites.html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56:A59"/>
    <mergeCell ref="A60:A73"/>
    <mergeCell ref="A74:A86"/>
    <mergeCell ref="A87:A97"/>
    <mergeCell ref="A98:A109"/>
    <mergeCell ref="A18:A30"/>
    <mergeCell ref="A31:A38"/>
    <mergeCell ref="A39:A40"/>
    <mergeCell ref="A41:A45"/>
    <mergeCell ref="A46:A55"/>
    <mergeCell ref="A1:G1"/>
    <mergeCell ref="A2:G2"/>
  </mergeCells>
  <conditionalFormatting sqref="D4:D109">
    <cfRule type="cellIs" dxfId="23" priority="1" operator="equal">
      <formula>"C"</formula>
    </cfRule>
    <cfRule type="cellIs" dxfId="22" priority="2" operator="equal">
      <formula>"NC"</formula>
    </cfRule>
    <cfRule type="cellIs" dxfId="21" priority="3" operator="equal">
      <formula>"NA"</formula>
    </cfRule>
    <cfRule type="cellIs" dxfId="20" priority="4" operator="equal">
      <formula>"NT"</formula>
    </cfRule>
  </conditionalFormatting>
  <conditionalFormatting sqref="E4:E109">
    <cfRule type="cellIs" dxfId="19" priority="5" operator="equal">
      <formula>"D"</formula>
    </cfRule>
    <cfRule type="cellIs" dxfId="18"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AMC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90625" style="5" customWidth="1"/>
    <col min="7" max="7" width="22.81640625" style="5" customWidth="1"/>
    <col min="8" max="8" width="50.1796875" style="5" customWidth="1"/>
    <col min="9" max="1017" width="9.54296875" style="5"/>
    <col min="1024"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CONCATENATE(Échantillon!B21," : ",Échantillon!C21)</f>
        <v>Actualités : http://www.site.lu/actualites.html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56:A59"/>
    <mergeCell ref="A60:A73"/>
    <mergeCell ref="A74:A86"/>
    <mergeCell ref="A87:A97"/>
    <mergeCell ref="A98:A109"/>
    <mergeCell ref="A18:A30"/>
    <mergeCell ref="A31:A38"/>
    <mergeCell ref="A39:A40"/>
    <mergeCell ref="A41:A45"/>
    <mergeCell ref="A46:A55"/>
    <mergeCell ref="A1:G1"/>
    <mergeCell ref="A2:G2"/>
  </mergeCells>
  <conditionalFormatting sqref="D4:D109">
    <cfRule type="cellIs" dxfId="17" priority="1" operator="equal">
      <formula>"C"</formula>
    </cfRule>
    <cfRule type="cellIs" dxfId="16" priority="2" operator="equal">
      <formula>"NC"</formula>
    </cfRule>
    <cfRule type="cellIs" dxfId="15" priority="3" operator="equal">
      <formula>"NA"</formula>
    </cfRule>
    <cfRule type="cellIs" dxfId="14" priority="4" operator="equal">
      <formula>"NT"</formula>
    </cfRule>
  </conditionalFormatting>
  <conditionalFormatting sqref="E4:E109">
    <cfRule type="cellIs" dxfId="13" priority="5" operator="equal">
      <formula>"D"</formula>
    </cfRule>
    <cfRule type="cellIs" dxfId="12"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C23"/>
  <sheetViews>
    <sheetView zoomScaleNormal="100" workbookViewId="0">
      <selection activeCell="B7" sqref="B7"/>
    </sheetView>
  </sheetViews>
  <sheetFormatPr defaultColWidth="7.453125" defaultRowHeight="15.6" x14ac:dyDescent="0.3"/>
  <cols>
    <col min="1" max="1" width="5.54296875" style="16" customWidth="1"/>
    <col min="2" max="2" width="39.453125" style="16" customWidth="1"/>
    <col min="3" max="3" width="68.81640625" style="16" customWidth="1"/>
    <col min="4" max="16384" width="7.453125" style="16"/>
  </cols>
  <sheetData>
    <row r="1" spans="1:3" ht="15" customHeight="1" x14ac:dyDescent="0.3">
      <c r="A1" s="67" t="s">
        <v>300</v>
      </c>
      <c r="B1" s="67"/>
      <c r="C1" s="67"/>
    </row>
    <row r="2" spans="1:3" ht="15" customHeight="1" x14ac:dyDescent="0.3">
      <c r="A2" s="67" t="s">
        <v>0</v>
      </c>
      <c r="B2" s="67"/>
      <c r="C2" s="67"/>
    </row>
    <row r="3" spans="1:3" ht="15" customHeight="1" x14ac:dyDescent="0.3">
      <c r="A3" s="68" t="s">
        <v>194</v>
      </c>
      <c r="B3" s="68"/>
      <c r="C3" s="68"/>
    </row>
    <row r="4" spans="1:3" ht="15" customHeight="1" x14ac:dyDescent="0.3">
      <c r="A4" s="68" t="s">
        <v>195</v>
      </c>
      <c r="B4" s="68"/>
      <c r="C4" s="68"/>
    </row>
    <row r="5" spans="1:3" ht="15" customHeight="1" x14ac:dyDescent="0.3">
      <c r="A5" s="68" t="s">
        <v>1</v>
      </c>
      <c r="B5" s="68"/>
      <c r="C5" s="68"/>
    </row>
    <row r="6" spans="1:3" x14ac:dyDescent="0.3">
      <c r="A6" s="64" t="s">
        <v>2</v>
      </c>
      <c r="B6" s="66" t="s">
        <v>312</v>
      </c>
      <c r="C6" s="66"/>
    </row>
    <row r="8" spans="1:3" x14ac:dyDescent="0.3">
      <c r="A8" s="17" t="s">
        <v>3</v>
      </c>
      <c r="B8" s="17" t="s">
        <v>4</v>
      </c>
      <c r="C8" s="17" t="s">
        <v>5</v>
      </c>
    </row>
    <row r="9" spans="1:3" ht="27.75" customHeight="1" x14ac:dyDescent="0.3">
      <c r="A9" s="18" t="s">
        <v>6</v>
      </c>
      <c r="B9" s="74" t="s">
        <v>7</v>
      </c>
      <c r="C9" s="75" t="s">
        <v>180</v>
      </c>
    </row>
    <row r="10" spans="1:3" ht="27.75" customHeight="1" x14ac:dyDescent="0.3">
      <c r="A10" s="18" t="s">
        <v>8</v>
      </c>
      <c r="B10" s="74" t="s">
        <v>181</v>
      </c>
      <c r="C10" s="75" t="s">
        <v>182</v>
      </c>
    </row>
    <row r="11" spans="1:3" ht="27.75" customHeight="1" x14ac:dyDescent="0.3">
      <c r="A11" s="18" t="s">
        <v>9</v>
      </c>
      <c r="B11" s="74" t="s">
        <v>10</v>
      </c>
      <c r="C11" s="75" t="s">
        <v>183</v>
      </c>
    </row>
    <row r="12" spans="1:3" ht="27.75" customHeight="1" x14ac:dyDescent="0.3">
      <c r="A12" s="18" t="s">
        <v>11</v>
      </c>
      <c r="B12" s="74" t="s">
        <v>12</v>
      </c>
      <c r="C12" s="75" t="s">
        <v>184</v>
      </c>
    </row>
    <row r="13" spans="1:3" ht="27.75" customHeight="1" x14ac:dyDescent="0.3">
      <c r="A13" s="18" t="s">
        <v>13</v>
      </c>
      <c r="B13" s="74" t="s">
        <v>185</v>
      </c>
      <c r="C13" s="76" t="s">
        <v>186</v>
      </c>
    </row>
    <row r="14" spans="1:3" ht="27.75" customHeight="1" x14ac:dyDescent="0.3">
      <c r="A14" s="18" t="s">
        <v>14</v>
      </c>
      <c r="B14" s="74" t="s">
        <v>187</v>
      </c>
      <c r="C14" s="76" t="s">
        <v>188</v>
      </c>
    </row>
    <row r="15" spans="1:3" ht="27.75" customHeight="1" x14ac:dyDescent="0.3">
      <c r="A15" s="18" t="s">
        <v>15</v>
      </c>
      <c r="B15" s="74" t="s">
        <v>16</v>
      </c>
      <c r="C15" s="76" t="s">
        <v>189</v>
      </c>
    </row>
    <row r="16" spans="1:3" ht="27.75" customHeight="1" x14ac:dyDescent="0.3">
      <c r="A16" s="18" t="s">
        <v>17</v>
      </c>
      <c r="B16" s="74" t="s">
        <v>190</v>
      </c>
      <c r="C16" s="77" t="s">
        <v>191</v>
      </c>
    </row>
    <row r="17" spans="1:3" ht="27.75" customHeight="1" x14ac:dyDescent="0.3">
      <c r="A17" s="18" t="s">
        <v>18</v>
      </c>
      <c r="B17" s="74" t="s">
        <v>192</v>
      </c>
      <c r="C17" s="77" t="s">
        <v>193</v>
      </c>
    </row>
    <row r="18" spans="1:3" ht="27.75" customHeight="1" x14ac:dyDescent="0.3">
      <c r="A18" s="18" t="s">
        <v>19</v>
      </c>
      <c r="B18" s="74" t="s">
        <v>192</v>
      </c>
      <c r="C18" s="77" t="s">
        <v>193</v>
      </c>
    </row>
    <row r="19" spans="1:3" ht="27.75" customHeight="1" x14ac:dyDescent="0.3">
      <c r="A19" s="18" t="s">
        <v>20</v>
      </c>
      <c r="B19" s="74" t="s">
        <v>192</v>
      </c>
      <c r="C19" s="77" t="s">
        <v>193</v>
      </c>
    </row>
    <row r="20" spans="1:3" ht="27.75" customHeight="1" x14ac:dyDescent="0.3">
      <c r="A20" s="18" t="s">
        <v>21</v>
      </c>
      <c r="B20" s="74" t="s">
        <v>192</v>
      </c>
      <c r="C20" s="77" t="s">
        <v>193</v>
      </c>
    </row>
    <row r="21" spans="1:3" ht="27.75" customHeight="1" x14ac:dyDescent="0.3">
      <c r="A21" s="18" t="s">
        <v>22</v>
      </c>
      <c r="B21" s="74" t="s">
        <v>192</v>
      </c>
      <c r="C21" s="77" t="s">
        <v>193</v>
      </c>
    </row>
    <row r="22" spans="1:3" ht="27.75" customHeight="1" x14ac:dyDescent="0.3">
      <c r="A22" s="18" t="s">
        <v>23</v>
      </c>
      <c r="B22" s="74" t="s">
        <v>192</v>
      </c>
      <c r="C22" s="77" t="s">
        <v>193</v>
      </c>
    </row>
    <row r="23" spans="1:3" ht="24.45" customHeight="1" x14ac:dyDescent="0.3">
      <c r="A23" s="18" t="s">
        <v>24</v>
      </c>
      <c r="B23" s="74" t="s">
        <v>192</v>
      </c>
      <c r="C23" s="77" t="s">
        <v>193</v>
      </c>
    </row>
  </sheetData>
  <mergeCells count="6">
    <mergeCell ref="B6:C6"/>
    <mergeCell ref="A1:C1"/>
    <mergeCell ref="A2:C2"/>
    <mergeCell ref="A3:C3"/>
    <mergeCell ref="A4:C4"/>
    <mergeCell ref="A5:C5"/>
  </mergeCells>
  <hyperlinks>
    <hyperlink ref="C18" r:id="rId1" display="https://cns.public.lu/fr/assure/demarches/adresse-sejour-temporaire0.html"/>
    <hyperlink ref="C20" r:id="rId2" display="https://cns.public.lu/fr/a-propos-cns/chiffres-cles/activites-CNS.html"/>
    <hyperlink ref="C23" r:id="rId3" display="https://cns.public.lu/fr/publications/rapport-annuel/rp-2019.html"/>
    <hyperlink ref="C11" r:id="rId4" display="https://cns.public.lu/fr/support/aspects-legaux.html"/>
    <hyperlink ref="C12" r:id="rId5" display="https://cns.public.lu/fr/support/accessibilite.html"/>
    <hyperlink ref="C14" r:id="rId6" display="https://cns.public.lu/fr/support/recherche.html?q="/>
    <hyperlink ref="C15" r:id="rId7" display="https://cns.public.lu/fr/assure.html"/>
    <hyperlink ref="C16" r:id="rId8" display="https://cns.public.lu/fr/support/aide-faq-enligne.html"/>
    <hyperlink ref="C17" r:id="rId9" display="https://cns.public.lu/fr/assure/vie-professionnelle/arret-de-travail/maladie/declaration-incapacite-travail.html"/>
    <hyperlink ref="C19" r:id="rId10" display="https://cns.public.lu/fr/caisse-nationale-sante/recrutement.html"/>
    <hyperlink ref="C21" r:id="rId11" display="https://cns.public.lu/fr/a-propos-cns/chiffres-cles/finances.html"/>
    <hyperlink ref="C22" r:id="rId12" display="https://cns.public.lu/fr/formulaires/sevrage-tabagique/forms-sevtabac-feuillea-premiereconsult.html"/>
    <hyperlink ref="C10" r:id="rId13" display="https://cns.public.lu/fr/support/contact.html"/>
    <hyperlink ref="C13" r:id="rId14" display="https://cns.public.lu/fr/support/plan.html"/>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1:AMC109"/>
  <sheetViews>
    <sheetView zoomScaleNormal="100" zoomScalePageLayoutView="6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54296875" style="5" customWidth="1"/>
    <col min="7" max="7" width="22.81640625" style="5" customWidth="1"/>
    <col min="8" max="8" width="49.26953125" style="5" customWidth="1"/>
    <col min="9" max="1017" width="9.54296875" style="5"/>
    <col min="1024"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CONCATENATE(Échantillon!B22," : ",Échantillon!C22)</f>
        <v>Actualités : http://www.site.lu/actualites.html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56:A59"/>
    <mergeCell ref="A60:A73"/>
    <mergeCell ref="A74:A86"/>
    <mergeCell ref="A87:A97"/>
    <mergeCell ref="A98:A109"/>
    <mergeCell ref="A18:A30"/>
    <mergeCell ref="A31:A38"/>
    <mergeCell ref="A39:A40"/>
    <mergeCell ref="A41:A45"/>
    <mergeCell ref="A46:A55"/>
    <mergeCell ref="A1:G1"/>
    <mergeCell ref="A2:G2"/>
  </mergeCells>
  <conditionalFormatting sqref="D4:D109">
    <cfRule type="cellIs" dxfId="11" priority="1" operator="equal">
      <formula>"C"</formula>
    </cfRule>
    <cfRule type="cellIs" dxfId="10" priority="2" operator="equal">
      <formula>"NC"</formula>
    </cfRule>
    <cfRule type="cellIs" dxfId="9" priority="3" operator="equal">
      <formula>"NA"</formula>
    </cfRule>
    <cfRule type="cellIs" dxfId="8" priority="4" operator="equal">
      <formula>"NT"</formula>
    </cfRule>
  </conditionalFormatting>
  <conditionalFormatting sqref="E4:E109">
    <cfRule type="cellIs" dxfId="7" priority="5" operator="equal">
      <formula>"D"</formula>
    </cfRule>
    <cfRule type="cellIs" dxfId="6"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AMC109"/>
  <sheetViews>
    <sheetView zoomScaleNormal="100" zoomScalePageLayoutView="60" workbookViewId="0">
      <selection activeCell="A3" sqref="A3:G109"/>
    </sheetView>
  </sheetViews>
  <sheetFormatPr defaultColWidth="9.54296875" defaultRowHeight="15" x14ac:dyDescent="0.25"/>
  <cols>
    <col min="1" max="1" width="3.54296875" style="3" customWidth="1"/>
    <col min="2" max="2" width="4.1796875" style="14" customWidth="1"/>
    <col min="3" max="3" width="33.1796875" style="5" customWidth="1"/>
    <col min="4" max="4" width="3.81640625" style="5" customWidth="1"/>
    <col min="5" max="5" width="3.1796875" style="5" customWidth="1"/>
    <col min="6" max="6" width="88" style="5" customWidth="1"/>
    <col min="7" max="7" width="22.81640625" style="5" customWidth="1"/>
    <col min="8" max="8" width="44" style="5" customWidth="1"/>
    <col min="9" max="1017" width="9.54296875" style="5"/>
    <col min="1018" max="1023" width="9.54296875" style="3"/>
    <col min="1024" max="1024" width="7.453125" style="3" customWidth="1"/>
    <col min="1025" max="16384" width="9.54296875" style="3"/>
  </cols>
  <sheetData>
    <row r="1" spans="1:7" ht="15.6" x14ac:dyDescent="0.25">
      <c r="A1" s="67" t="str">
        <f>Échantillon!A1</f>
        <v>RGAA 4.1 – GRILLE D'ÉVALUATION</v>
      </c>
      <c r="B1" s="67"/>
      <c r="C1" s="67"/>
      <c r="D1" s="67"/>
      <c r="E1" s="67"/>
      <c r="F1" s="67"/>
      <c r="G1" s="67"/>
    </row>
    <row r="2" spans="1:7" x14ac:dyDescent="0.25">
      <c r="A2" s="73" t="str">
        <f>CONCATENATE(Échantillon!B23," : ",Échantillon!C23)</f>
        <v>Actualités : http://www.site.lu/actualites.html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18:A30"/>
    <mergeCell ref="A1:G1"/>
    <mergeCell ref="A2:G2"/>
    <mergeCell ref="A4:A12"/>
    <mergeCell ref="A13:A14"/>
    <mergeCell ref="A15:A17"/>
    <mergeCell ref="A74:A86"/>
    <mergeCell ref="A87:A97"/>
    <mergeCell ref="A98:A109"/>
    <mergeCell ref="A31:A38"/>
    <mergeCell ref="A39:A40"/>
    <mergeCell ref="A41:A45"/>
    <mergeCell ref="A46:A55"/>
    <mergeCell ref="A56:A59"/>
    <mergeCell ref="A60:A73"/>
  </mergeCells>
  <conditionalFormatting sqref="D4:D109">
    <cfRule type="cellIs" dxfId="5" priority="1" operator="equal">
      <formula>"C"</formula>
    </cfRule>
    <cfRule type="cellIs" dxfId="4" priority="2" operator="equal">
      <formula>"NC"</formula>
    </cfRule>
    <cfRule type="cellIs" dxfId="3" priority="3" operator="equal">
      <formula>"NA"</formula>
    </cfRule>
    <cfRule type="cellIs" dxfId="2" priority="4" operator="equal">
      <formula>"NT"</formula>
    </cfRule>
  </conditionalFormatting>
  <conditionalFormatting sqref="E4:E109">
    <cfRule type="cellIs" dxfId="1" priority="5" operator="equal">
      <formula>"D"</formula>
    </cfRule>
    <cfRule type="cellIs" dxfId="0"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N29"/>
  <sheetViews>
    <sheetView workbookViewId="0">
      <selection activeCell="M8" sqref="M8"/>
    </sheetView>
  </sheetViews>
  <sheetFormatPr defaultColWidth="8.7265625" defaultRowHeight="15" x14ac:dyDescent="0.25"/>
  <cols>
    <col min="1" max="1" width="9.81640625" customWidth="1"/>
    <col min="2" max="2" width="15.54296875" hidden="1" customWidth="1"/>
    <col min="3" max="3" width="8.81640625" hidden="1" customWidth="1"/>
    <col min="4" max="4" width="20" style="3" customWidth="1"/>
    <col min="5" max="5" width="17.81640625" style="3" customWidth="1"/>
    <col min="6" max="6" width="33.81640625" bestFit="1" customWidth="1"/>
    <col min="7" max="7" width="20.81640625" customWidth="1"/>
    <col min="9" max="9" width="22" bestFit="1" customWidth="1"/>
    <col min="10" max="10" width="5.81640625" hidden="1" customWidth="1"/>
    <col min="11" max="11" width="7.1796875" hidden="1" customWidth="1"/>
    <col min="12" max="12" width="8.81640625" hidden="1" customWidth="1"/>
    <col min="13" max="13" width="21" customWidth="1"/>
    <col min="14" max="14" width="6.54296875" hidden="1" customWidth="1"/>
  </cols>
  <sheetData>
    <row r="1" spans="1:14" s="3" customFormat="1" ht="15.45" customHeight="1" x14ac:dyDescent="0.25">
      <c r="A1" s="67" t="s">
        <v>301</v>
      </c>
      <c r="B1" s="67"/>
      <c r="C1" s="67"/>
      <c r="D1" s="67"/>
      <c r="E1" s="67"/>
      <c r="F1" s="67"/>
      <c r="G1" s="67"/>
      <c r="H1" s="67"/>
      <c r="I1" s="67"/>
      <c r="J1" s="67"/>
      <c r="K1" s="67"/>
      <c r="L1" s="67"/>
      <c r="M1" s="67"/>
    </row>
    <row r="2" spans="1:14" s="3" customFormat="1" x14ac:dyDescent="0.25"/>
    <row r="3" spans="1:14" ht="15.45" customHeight="1" x14ac:dyDescent="0.25">
      <c r="A3" s="67" t="s">
        <v>171</v>
      </c>
      <c r="B3" s="67"/>
      <c r="C3" s="67"/>
      <c r="D3" s="67"/>
      <c r="F3" s="67" t="s">
        <v>173</v>
      </c>
      <c r="G3" s="67"/>
      <c r="H3" s="3"/>
      <c r="I3" s="67" t="s">
        <v>174</v>
      </c>
      <c r="J3" s="67"/>
      <c r="K3" s="67"/>
      <c r="L3" s="67"/>
      <c r="M3" s="67"/>
      <c r="N3" s="3"/>
    </row>
    <row r="4" spans="1:14" s="3" customFormat="1" x14ac:dyDescent="0.25">
      <c r="A4" t="str">
        <f>Synthèse!B15</f>
        <v>Pourcentage indisponible : il reste 1590 critère(s) NT.</v>
      </c>
      <c r="F4" s="50" t="s">
        <v>175</v>
      </c>
      <c r="G4" s="50" t="s">
        <v>179</v>
      </c>
      <c r="I4" s="50" t="s">
        <v>25</v>
      </c>
      <c r="J4" s="50" t="s">
        <v>151</v>
      </c>
      <c r="K4" s="50" t="s">
        <v>152</v>
      </c>
      <c r="L4" s="50" t="s">
        <v>167</v>
      </c>
      <c r="M4" s="50" t="s">
        <v>179</v>
      </c>
      <c r="N4" s="50" t="s">
        <v>152</v>
      </c>
    </row>
    <row r="5" spans="1:14" ht="15.6" x14ac:dyDescent="0.3">
      <c r="F5" s="55" t="str">
        <f>Échantillon!B9</f>
        <v>Accueil</v>
      </c>
      <c r="G5" s="60" t="str">
        <f>BaseDeCalcul!E$125</f>
        <v>NA</v>
      </c>
      <c r="I5" s="56" t="s">
        <v>28</v>
      </c>
      <c r="J5" s="3">
        <f>COUNTIFS(BaseDeCalcul!C$3:C$120, I5, BaseDeCalcul!X$3:X$120, "C")</f>
        <v>0</v>
      </c>
      <c r="K5" s="3">
        <f>COUNTIFS(BaseDeCalcul!C$3:C$120, I5, BaseDeCalcul!X$3:X$120, "NC")</f>
        <v>0</v>
      </c>
      <c r="L5" s="3">
        <f t="shared" ref="L5:L17" si="0">J5+K5</f>
        <v>0</v>
      </c>
      <c r="M5" s="59">
        <f t="shared" ref="M5:M17" si="1">IF(L5&gt;0, J5/L5, 0)</f>
        <v>0</v>
      </c>
      <c r="N5" s="52">
        <f>IF(K5&gt;0, K5/L5, 0)</f>
        <v>0</v>
      </c>
    </row>
    <row r="6" spans="1:14" s="3" customFormat="1" ht="15.6" x14ac:dyDescent="0.3">
      <c r="F6" s="55" t="str">
        <f>Échantillon!B10</f>
        <v>Authentification</v>
      </c>
      <c r="G6" s="60" t="str">
        <f>BaseDeCalcul!F$125</f>
        <v>NA</v>
      </c>
      <c r="I6" s="56" t="s">
        <v>39</v>
      </c>
      <c r="J6" s="3">
        <f>COUNTIFS(BaseDeCalcul!C$3:C$120, I6, BaseDeCalcul!X$3:X$120, "C")</f>
        <v>0</v>
      </c>
      <c r="K6" s="3">
        <f>COUNTIFS(BaseDeCalcul!C$3:C$120, I6, BaseDeCalcul!X$3:X$120, "NC")</f>
        <v>0</v>
      </c>
      <c r="L6" s="3">
        <f t="shared" si="0"/>
        <v>0</v>
      </c>
      <c r="M6" s="59">
        <f t="shared" si="1"/>
        <v>0</v>
      </c>
      <c r="N6" s="52">
        <f>IF(K6&gt;0, K6/L6, 0)</f>
        <v>0</v>
      </c>
    </row>
    <row r="7" spans="1:14" ht="15.6" x14ac:dyDescent="0.3">
      <c r="A7" s="67" t="s">
        <v>172</v>
      </c>
      <c r="B7" s="67"/>
      <c r="C7" s="67"/>
      <c r="D7" s="67"/>
      <c r="F7" s="55" t="str">
        <f>Échantillon!B11</f>
        <v>Contact</v>
      </c>
      <c r="G7" s="60" t="str">
        <f>BaseDeCalcul!G$125</f>
        <v>NA</v>
      </c>
      <c r="I7" s="56" t="s">
        <v>42</v>
      </c>
      <c r="J7" s="3">
        <f>COUNTIFS(BaseDeCalcul!C$3:C$120, I7, BaseDeCalcul!X$3:X$120, "C")</f>
        <v>0</v>
      </c>
      <c r="K7" s="3">
        <f>COUNTIFS(BaseDeCalcul!C$3:C$120, I7, BaseDeCalcul!X$3:X$120, "NC")</f>
        <v>0</v>
      </c>
      <c r="L7" s="3">
        <f t="shared" si="0"/>
        <v>0</v>
      </c>
      <c r="M7" s="59">
        <f t="shared" si="1"/>
        <v>0</v>
      </c>
      <c r="N7" s="52">
        <f>IF(K7&gt;0, K7/L7, 0)</f>
        <v>0</v>
      </c>
    </row>
    <row r="8" spans="1:14" s="3" customFormat="1" x14ac:dyDescent="0.25">
      <c r="A8" s="50" t="s">
        <v>170</v>
      </c>
      <c r="B8" s="50" t="s">
        <v>151</v>
      </c>
      <c r="C8" s="3" t="s">
        <v>152</v>
      </c>
      <c r="D8" s="3" t="s">
        <v>179</v>
      </c>
      <c r="F8" s="55" t="str">
        <f>Échantillon!B12</f>
        <v>Accessibilité</v>
      </c>
      <c r="G8" s="60" t="str">
        <f>BaseDeCalcul!H$125</f>
        <v>NA</v>
      </c>
      <c r="I8" s="57" t="s">
        <v>46</v>
      </c>
      <c r="J8" s="3">
        <f>COUNTIFS(BaseDeCalcul!C$3:C$120, I8, BaseDeCalcul!X$3:X$120, "C")</f>
        <v>0</v>
      </c>
      <c r="K8" s="3">
        <f>COUNTIFS(BaseDeCalcul!C$3:C$120, I8, BaseDeCalcul!X$3:X$120, "NC")</f>
        <v>0</v>
      </c>
      <c r="L8" s="3">
        <f t="shared" si="0"/>
        <v>0</v>
      </c>
      <c r="M8" s="59">
        <f t="shared" si="1"/>
        <v>0</v>
      </c>
      <c r="N8" s="52"/>
    </row>
    <row r="9" spans="1:14" x14ac:dyDescent="0.25">
      <c r="A9" s="55" t="s">
        <v>168</v>
      </c>
      <c r="B9">
        <f>COUNTIFS(BaseDeCalcul!$D$3:$D$120, Résultats!A9, BaseDeCalcul!$X$3:$X$120, "C")</f>
        <v>0</v>
      </c>
      <c r="C9" s="3">
        <f>COUNTIFS(BaseDeCalcul!$D$3:$D$120, Résultats!A9, BaseDeCalcul!$X$3:$X$120, "NC")</f>
        <v>0</v>
      </c>
      <c r="D9" s="61" t="e">
        <f>B9/(B9+C9)</f>
        <v>#DIV/0!</v>
      </c>
      <c r="E9" s="61"/>
      <c r="F9" s="55" t="str">
        <f>Échantillon!B13</f>
        <v>Mentions légales</v>
      </c>
      <c r="G9" s="60" t="str">
        <f>BaseDeCalcul!I$125</f>
        <v>NA</v>
      </c>
      <c r="I9" s="57" t="s">
        <v>60</v>
      </c>
      <c r="J9" s="3">
        <f>COUNTIFS(BaseDeCalcul!C$3:C$120, I9, BaseDeCalcul!X$3:X$120, "C")</f>
        <v>0</v>
      </c>
      <c r="K9" s="3">
        <f>COUNTIFS(BaseDeCalcul!C$3:C$120, I9, BaseDeCalcul!X$3:X$120, "NC")</f>
        <v>0</v>
      </c>
      <c r="L9" s="3">
        <f t="shared" si="0"/>
        <v>0</v>
      </c>
      <c r="M9" s="59">
        <f t="shared" si="1"/>
        <v>0</v>
      </c>
      <c r="N9" s="52">
        <f t="shared" ref="N9:N18" si="2">IF(K8&gt;0, K8/L8, 0)</f>
        <v>0</v>
      </c>
    </row>
    <row r="10" spans="1:14" x14ac:dyDescent="0.25">
      <c r="A10" s="55" t="s">
        <v>169</v>
      </c>
      <c r="B10" s="3">
        <f>COUNTIFS(BaseDeCalcul!$D$3:$D$120, Résultats!A10, BaseDeCalcul!$X$3:$X$120, "C")</f>
        <v>0</v>
      </c>
      <c r="C10" s="3">
        <f>COUNTIFS(BaseDeCalcul!$D$3:$D$120, Résultats!A10, BaseDeCalcul!$X$3:$X$120, "NC")</f>
        <v>0</v>
      </c>
      <c r="D10" s="61" t="e">
        <f>B10/(B10+C10)</f>
        <v>#DIV/0!</v>
      </c>
      <c r="E10" s="61"/>
      <c r="F10" s="55" t="str">
        <f>Échantillon!B14</f>
        <v>Aide</v>
      </c>
      <c r="G10" s="60" t="str">
        <f>BaseDeCalcul!J$125</f>
        <v>NA</v>
      </c>
      <c r="I10" s="57" t="s">
        <v>69</v>
      </c>
      <c r="J10" s="3">
        <f>COUNTIFS(BaseDeCalcul!C$3:C$120, I10, BaseDeCalcul!X$3:X$120, "C")</f>
        <v>0</v>
      </c>
      <c r="K10" s="3">
        <f>COUNTIFS(BaseDeCalcul!C$3:C$120, I10, BaseDeCalcul!X$3:X$120, "NC")</f>
        <v>0</v>
      </c>
      <c r="L10" s="3">
        <f t="shared" si="0"/>
        <v>0</v>
      </c>
      <c r="M10" s="59">
        <f t="shared" si="1"/>
        <v>0</v>
      </c>
      <c r="N10" s="52">
        <f t="shared" si="2"/>
        <v>0</v>
      </c>
    </row>
    <row r="11" spans="1:14" ht="16.2" customHeight="1" x14ac:dyDescent="0.25">
      <c r="F11" s="55" t="str">
        <f>Échantillon!B15</f>
        <v>Plan du site</v>
      </c>
      <c r="G11" s="60" t="str">
        <f>BaseDeCalcul!K$125</f>
        <v>NA</v>
      </c>
      <c r="I11" s="57" t="s">
        <v>72</v>
      </c>
      <c r="J11" s="3">
        <f>COUNTIFS(BaseDeCalcul!C$3:C$120, I11, BaseDeCalcul!X$3:X$120, "C")</f>
        <v>0</v>
      </c>
      <c r="K11" s="3">
        <f>COUNTIFS(BaseDeCalcul!C$3:C$120, I11, BaseDeCalcul!X$3:X$120, "NC")</f>
        <v>0</v>
      </c>
      <c r="L11" s="3">
        <f t="shared" si="0"/>
        <v>0</v>
      </c>
      <c r="M11" s="59">
        <f t="shared" si="1"/>
        <v>0</v>
      </c>
      <c r="N11" s="52">
        <f t="shared" si="2"/>
        <v>0</v>
      </c>
    </row>
    <row r="12" spans="1:14" x14ac:dyDescent="0.25">
      <c r="F12" s="55" t="str">
        <f>Échantillon!B16</f>
        <v>Recherche</v>
      </c>
      <c r="G12" s="60" t="str">
        <f>BaseDeCalcul!L$125</f>
        <v>NA</v>
      </c>
      <c r="I12" s="57" t="s">
        <v>78</v>
      </c>
      <c r="J12" s="3">
        <f>COUNTIFS(BaseDeCalcul!C$3:C$120, I12, BaseDeCalcul!X$3:X$120, "C")</f>
        <v>0</v>
      </c>
      <c r="K12" s="3">
        <f>COUNTIFS(BaseDeCalcul!C$3:C$120, I12, BaseDeCalcul!X$3:X$120, "NC")</f>
        <v>0</v>
      </c>
      <c r="L12" s="3">
        <f t="shared" si="0"/>
        <v>0</v>
      </c>
      <c r="M12" s="59">
        <f t="shared" si="1"/>
        <v>0</v>
      </c>
      <c r="N12" s="52">
        <f t="shared" si="2"/>
        <v>0</v>
      </c>
    </row>
    <row r="13" spans="1:14" x14ac:dyDescent="0.25">
      <c r="F13" s="55" t="str">
        <f>Échantillon!B17</f>
        <v>Actualités</v>
      </c>
      <c r="G13" s="60" t="str">
        <f>BaseDeCalcul!M$125</f>
        <v>NA</v>
      </c>
      <c r="I13" s="57" t="s">
        <v>89</v>
      </c>
      <c r="J13" s="3">
        <f>COUNTIFS(BaseDeCalcul!C$3:C$120, I13, BaseDeCalcul!X$3:X$120, "C")</f>
        <v>0</v>
      </c>
      <c r="K13" s="3">
        <f>COUNTIFS(BaseDeCalcul!C$3:C$120, I13, BaseDeCalcul!X$3:X$120, "NC")</f>
        <v>0</v>
      </c>
      <c r="L13" s="3">
        <f t="shared" si="0"/>
        <v>0</v>
      </c>
      <c r="M13" s="59">
        <f t="shared" si="1"/>
        <v>0</v>
      </c>
      <c r="N13" s="52">
        <f t="shared" si="2"/>
        <v>0</v>
      </c>
    </row>
    <row r="14" spans="1:14" x14ac:dyDescent="0.25">
      <c r="F14" s="55" t="str">
        <f>Échantillon!B18</f>
        <v>Actualités</v>
      </c>
      <c r="G14" s="60" t="str">
        <f>BaseDeCalcul!N$125</f>
        <v>NA</v>
      </c>
      <c r="I14" s="57" t="s">
        <v>95</v>
      </c>
      <c r="J14" s="3">
        <f>COUNTIFS(BaseDeCalcul!C$3:C$120, I14, BaseDeCalcul!X$3:X$120, "C")</f>
        <v>0</v>
      </c>
      <c r="K14" s="3">
        <f>COUNTIFS(BaseDeCalcul!C$3:C$120, I14, BaseDeCalcul!X$3:X$120, "NC")</f>
        <v>0</v>
      </c>
      <c r="L14" s="3">
        <f t="shared" si="0"/>
        <v>0</v>
      </c>
      <c r="M14" s="59">
        <f t="shared" si="1"/>
        <v>0</v>
      </c>
      <c r="N14" s="52">
        <f t="shared" si="2"/>
        <v>0</v>
      </c>
    </row>
    <row r="15" spans="1:14" x14ac:dyDescent="0.25">
      <c r="F15" s="55" t="str">
        <f>Échantillon!B19</f>
        <v>Actualités</v>
      </c>
      <c r="G15" s="60" t="str">
        <f>BaseDeCalcul!O$125</f>
        <v>NA</v>
      </c>
      <c r="I15" s="57" t="s">
        <v>110</v>
      </c>
      <c r="J15" s="3">
        <f>COUNTIFS(BaseDeCalcul!C$3:C$120, I15, BaseDeCalcul!X$3:X$120, "C")</f>
        <v>0</v>
      </c>
      <c r="K15" s="3">
        <f>COUNTIFS(BaseDeCalcul!C$3:C$120, I15, BaseDeCalcul!X$3:X$120, "NC")</f>
        <v>0</v>
      </c>
      <c r="L15" s="3">
        <f t="shared" si="0"/>
        <v>0</v>
      </c>
      <c r="M15" s="59">
        <f t="shared" si="1"/>
        <v>0</v>
      </c>
      <c r="N15" s="52">
        <f t="shared" si="2"/>
        <v>0</v>
      </c>
    </row>
    <row r="16" spans="1:14" x14ac:dyDescent="0.25">
      <c r="F16" s="55" t="str">
        <f>Échantillon!B20</f>
        <v>Actualités</v>
      </c>
      <c r="G16" s="60" t="str">
        <f>BaseDeCalcul!P$125</f>
        <v>NA</v>
      </c>
      <c r="I16" s="57" t="s">
        <v>124</v>
      </c>
      <c r="J16" s="3">
        <f>COUNTIFS(BaseDeCalcul!C$3:C$120, I16, BaseDeCalcul!X$3:X$120, "C")</f>
        <v>0</v>
      </c>
      <c r="K16" s="3">
        <f>COUNTIFS(BaseDeCalcul!C$3:C$120, I16, BaseDeCalcul!X$3:X$120, "NC")</f>
        <v>0</v>
      </c>
      <c r="L16" s="3">
        <f t="shared" si="0"/>
        <v>0</v>
      </c>
      <c r="M16" s="59">
        <f t="shared" si="1"/>
        <v>0</v>
      </c>
      <c r="N16" s="52">
        <f t="shared" si="2"/>
        <v>0</v>
      </c>
    </row>
    <row r="17" spans="1:14" ht="15.6" thickBot="1" x14ac:dyDescent="0.3">
      <c r="F17" s="55" t="str">
        <f>Échantillon!B21</f>
        <v>Actualités</v>
      </c>
      <c r="G17" s="60" t="str">
        <f>BaseDeCalcul!Q$125</f>
        <v>NA</v>
      </c>
      <c r="I17" s="58" t="s">
        <v>136</v>
      </c>
      <c r="J17" s="3">
        <f>COUNTIFS(BaseDeCalcul!C$3:C$120, I17, BaseDeCalcul!X$3:X$120, "C")</f>
        <v>0</v>
      </c>
      <c r="K17" s="3">
        <f>COUNTIFS(BaseDeCalcul!C$3:C$120, I17, BaseDeCalcul!X$3:X$120, "NC")</f>
        <v>0</v>
      </c>
      <c r="L17" s="3">
        <f t="shared" si="0"/>
        <v>0</v>
      </c>
      <c r="M17" s="59">
        <f t="shared" si="1"/>
        <v>0</v>
      </c>
      <c r="N17" s="52">
        <f t="shared" si="2"/>
        <v>0</v>
      </c>
    </row>
    <row r="18" spans="1:14" x14ac:dyDescent="0.25">
      <c r="F18" s="55" t="str">
        <f>Échantillon!B22</f>
        <v>Actualités</v>
      </c>
      <c r="G18" s="60" t="str">
        <f>BaseDeCalcul!R$125</f>
        <v>NA</v>
      </c>
      <c r="N18" s="52">
        <f t="shared" si="2"/>
        <v>0</v>
      </c>
    </row>
    <row r="19" spans="1:14" x14ac:dyDescent="0.25">
      <c r="F19" s="55" t="str">
        <f>Échantillon!B23</f>
        <v>Actualités</v>
      </c>
      <c r="G19" s="60" t="str">
        <f>BaseDeCalcul!S$125</f>
        <v>NA</v>
      </c>
    </row>
    <row r="20" spans="1:14" x14ac:dyDescent="0.25">
      <c r="G20" s="60"/>
    </row>
    <row r="21" spans="1:14" x14ac:dyDescent="0.25">
      <c r="F21" s="55" t="s">
        <v>176</v>
      </c>
      <c r="G21" s="60" t="e">
        <f>AVERAGE(G5:G19)</f>
        <v>#DIV/0!</v>
      </c>
    </row>
    <row r="22" spans="1:14" x14ac:dyDescent="0.25">
      <c r="F22" s="55" t="s">
        <v>178</v>
      </c>
      <c r="G22" s="60">
        <f>MAX(G5:G19)</f>
        <v>0</v>
      </c>
    </row>
    <row r="23" spans="1:14" x14ac:dyDescent="0.25">
      <c r="F23" s="55" t="s">
        <v>177</v>
      </c>
      <c r="G23" s="60">
        <f>MIN(G5:G19)</f>
        <v>0</v>
      </c>
    </row>
    <row r="28" spans="1:14" x14ac:dyDescent="0.25">
      <c r="A28" s="3"/>
    </row>
    <row r="29" spans="1:14" x14ac:dyDescent="0.25">
      <c r="A29" s="3"/>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BL108"/>
  <sheetViews>
    <sheetView zoomScaleNormal="100" workbookViewId="0">
      <selection activeCell="C111" sqref="C111"/>
    </sheetView>
  </sheetViews>
  <sheetFormatPr defaultColWidth="9.54296875" defaultRowHeight="15.6" x14ac:dyDescent="0.25"/>
  <cols>
    <col min="1" max="1" width="4.453125" style="1" customWidth="1"/>
    <col min="2" max="2" width="4.453125" style="4" customWidth="1"/>
    <col min="3" max="3" width="76.81640625" style="5" customWidth="1"/>
    <col min="4" max="5" width="9.54296875" style="5"/>
    <col min="6" max="6" width="9.54296875" style="1"/>
    <col min="7" max="64" width="9.54296875" style="5"/>
    <col min="1024" max="1024" width="7.453125" customWidth="1"/>
  </cols>
  <sheetData>
    <row r="1" spans="1:6" x14ac:dyDescent="0.25">
      <c r="A1" s="69" t="str">
        <f>Échantillon!A1</f>
        <v>RGAA 4.1 – GRILLE D'ÉVALUATION</v>
      </c>
      <c r="B1" s="69"/>
      <c r="C1" s="69"/>
    </row>
    <row r="2" spans="1:6" ht="70.5" customHeight="1" x14ac:dyDescent="0.25">
      <c r="A2" s="30" t="s">
        <v>25</v>
      </c>
      <c r="B2" s="30" t="s">
        <v>26</v>
      </c>
      <c r="C2" s="31" t="s">
        <v>27</v>
      </c>
    </row>
    <row r="3" spans="1:6" ht="15" x14ac:dyDescent="0.25">
      <c r="A3" s="70" t="s">
        <v>28</v>
      </c>
      <c r="B3" s="32" t="s">
        <v>29</v>
      </c>
      <c r="C3" s="33" t="s">
        <v>196</v>
      </c>
      <c r="D3" s="6"/>
    </row>
    <row r="4" spans="1:6" ht="15" x14ac:dyDescent="0.25">
      <c r="A4" s="70"/>
      <c r="B4" s="32" t="s">
        <v>30</v>
      </c>
      <c r="C4" s="33" t="s">
        <v>197</v>
      </c>
      <c r="D4" s="6"/>
    </row>
    <row r="5" spans="1:6" ht="28.8" x14ac:dyDescent="0.25">
      <c r="A5" s="70"/>
      <c r="B5" s="32" t="s">
        <v>31</v>
      </c>
      <c r="C5" s="33" t="s">
        <v>32</v>
      </c>
      <c r="D5" s="6"/>
    </row>
    <row r="6" spans="1:6" ht="28.8" x14ac:dyDescent="0.25">
      <c r="A6" s="70"/>
      <c r="B6" s="32" t="s">
        <v>33</v>
      </c>
      <c r="C6" s="33" t="s">
        <v>198</v>
      </c>
      <c r="D6" s="6"/>
    </row>
    <row r="7" spans="1:6" ht="28.8" x14ac:dyDescent="0.25">
      <c r="A7" s="70"/>
      <c r="B7" s="32" t="s">
        <v>34</v>
      </c>
      <c r="C7" s="33" t="s">
        <v>199</v>
      </c>
      <c r="D7" s="6"/>
    </row>
    <row r="8" spans="1:6" ht="15" x14ac:dyDescent="0.25">
      <c r="A8" s="70"/>
      <c r="B8" s="32" t="s">
        <v>35</v>
      </c>
      <c r="C8" s="33" t="s">
        <v>200</v>
      </c>
      <c r="D8" s="6"/>
    </row>
    <row r="9" spans="1:6" ht="28.8" x14ac:dyDescent="0.25">
      <c r="A9" s="70"/>
      <c r="B9" s="32" t="s">
        <v>36</v>
      </c>
      <c r="C9" s="33" t="s">
        <v>201</v>
      </c>
      <c r="D9" s="6"/>
    </row>
    <row r="10" spans="1:6" ht="28.8" x14ac:dyDescent="0.25">
      <c r="A10" s="70"/>
      <c r="B10" s="32" t="s">
        <v>37</v>
      </c>
      <c r="C10" s="33" t="s">
        <v>202</v>
      </c>
      <c r="D10" s="6"/>
      <c r="F10" s="7"/>
    </row>
    <row r="11" spans="1:6" ht="15" x14ac:dyDescent="0.25">
      <c r="A11" s="70"/>
      <c r="B11" s="32" t="s">
        <v>38</v>
      </c>
      <c r="C11" s="33" t="s">
        <v>203</v>
      </c>
      <c r="D11" s="6"/>
    </row>
    <row r="12" spans="1:6" ht="15" x14ac:dyDescent="0.25">
      <c r="A12" s="70" t="s">
        <v>39</v>
      </c>
      <c r="B12" s="32" t="s">
        <v>40</v>
      </c>
      <c r="C12" s="33" t="s">
        <v>204</v>
      </c>
      <c r="D12" s="6"/>
    </row>
    <row r="13" spans="1:6" ht="15" x14ac:dyDescent="0.25">
      <c r="A13" s="70"/>
      <c r="B13" s="32" t="s">
        <v>41</v>
      </c>
      <c r="C13" s="33" t="s">
        <v>205</v>
      </c>
      <c r="D13" s="6"/>
    </row>
    <row r="14" spans="1:6" ht="28.8" x14ac:dyDescent="0.25">
      <c r="A14" s="70" t="s">
        <v>42</v>
      </c>
      <c r="B14" s="32" t="s">
        <v>43</v>
      </c>
      <c r="C14" s="33" t="s">
        <v>206</v>
      </c>
      <c r="D14" s="6"/>
    </row>
    <row r="15" spans="1:6" ht="28.8" x14ac:dyDescent="0.25">
      <c r="A15" s="70"/>
      <c r="B15" s="32" t="s">
        <v>44</v>
      </c>
      <c r="C15" s="33" t="s">
        <v>207</v>
      </c>
      <c r="D15" s="6"/>
    </row>
    <row r="16" spans="1:6" ht="28.8" x14ac:dyDescent="0.25">
      <c r="A16" s="70"/>
      <c r="B16" s="32" t="s">
        <v>45</v>
      </c>
      <c r="C16" s="33" t="s">
        <v>208</v>
      </c>
      <c r="D16" s="6"/>
    </row>
    <row r="17" spans="1:4" ht="28.8" x14ac:dyDescent="0.25">
      <c r="A17" s="70" t="s">
        <v>46</v>
      </c>
      <c r="B17" s="32" t="s">
        <v>47</v>
      </c>
      <c r="C17" s="33" t="s">
        <v>209</v>
      </c>
      <c r="D17" s="6"/>
    </row>
    <row r="18" spans="1:4" ht="28.8" x14ac:dyDescent="0.25">
      <c r="A18" s="70"/>
      <c r="B18" s="32" t="s">
        <v>48</v>
      </c>
      <c r="C18" s="33" t="s">
        <v>210</v>
      </c>
      <c r="D18" s="6"/>
    </row>
    <row r="19" spans="1:4" ht="28.8" x14ac:dyDescent="0.25">
      <c r="A19" s="70"/>
      <c r="B19" s="32" t="s">
        <v>49</v>
      </c>
      <c r="C19" s="33" t="s">
        <v>211</v>
      </c>
      <c r="D19" s="6"/>
    </row>
    <row r="20" spans="1:4" ht="28.8" x14ac:dyDescent="0.25">
      <c r="A20" s="70"/>
      <c r="B20" s="32" t="s">
        <v>50</v>
      </c>
      <c r="C20" s="33" t="s">
        <v>212</v>
      </c>
      <c r="D20" s="6"/>
    </row>
    <row r="21" spans="1:4" ht="28.8" x14ac:dyDescent="0.25">
      <c r="A21" s="70"/>
      <c r="B21" s="32" t="s">
        <v>51</v>
      </c>
      <c r="C21" s="33" t="s">
        <v>213</v>
      </c>
      <c r="D21" s="6"/>
    </row>
    <row r="22" spans="1:4" ht="28.8" x14ac:dyDescent="0.25">
      <c r="A22" s="70"/>
      <c r="B22" s="32" t="s">
        <v>52</v>
      </c>
      <c r="C22" s="33" t="s">
        <v>214</v>
      </c>
      <c r="D22" s="6"/>
    </row>
    <row r="23" spans="1:4" ht="15" x14ac:dyDescent="0.25">
      <c r="A23" s="70"/>
      <c r="B23" s="32" t="s">
        <v>53</v>
      </c>
      <c r="C23" s="33" t="s">
        <v>215</v>
      </c>
      <c r="D23" s="6"/>
    </row>
    <row r="24" spans="1:4" ht="15" x14ac:dyDescent="0.25">
      <c r="A24" s="70"/>
      <c r="B24" s="32" t="s">
        <v>54</v>
      </c>
      <c r="C24" s="33" t="s">
        <v>216</v>
      </c>
      <c r="D24" s="6"/>
    </row>
    <row r="25" spans="1:4" ht="15" x14ac:dyDescent="0.25">
      <c r="A25" s="70"/>
      <c r="B25" s="32" t="s">
        <v>55</v>
      </c>
      <c r="C25" s="33" t="s">
        <v>217</v>
      </c>
      <c r="D25" s="6"/>
    </row>
    <row r="26" spans="1:4" ht="15" x14ac:dyDescent="0.25">
      <c r="A26" s="70"/>
      <c r="B26" s="32" t="s">
        <v>56</v>
      </c>
      <c r="C26" s="33" t="s">
        <v>218</v>
      </c>
      <c r="D26" s="6"/>
    </row>
    <row r="27" spans="1:4" ht="28.8" x14ac:dyDescent="0.25">
      <c r="A27" s="70"/>
      <c r="B27" s="32" t="s">
        <v>57</v>
      </c>
      <c r="C27" s="33" t="s">
        <v>219</v>
      </c>
      <c r="D27" s="6"/>
    </row>
    <row r="28" spans="1:4" ht="15" x14ac:dyDescent="0.25">
      <c r="A28" s="70"/>
      <c r="B28" s="32" t="s">
        <v>58</v>
      </c>
      <c r="C28" s="33" t="s">
        <v>220</v>
      </c>
      <c r="D28" s="6"/>
    </row>
    <row r="29" spans="1:4" ht="28.8" x14ac:dyDescent="0.25">
      <c r="A29" s="70"/>
      <c r="B29" s="32" t="s">
        <v>59</v>
      </c>
      <c r="C29" s="33" t="s">
        <v>221</v>
      </c>
      <c r="D29" s="6"/>
    </row>
    <row r="30" spans="1:4" ht="15" x14ac:dyDescent="0.25">
      <c r="A30" s="70" t="s">
        <v>60</v>
      </c>
      <c r="B30" s="32" t="s">
        <v>61</v>
      </c>
      <c r="C30" s="33" t="s">
        <v>222</v>
      </c>
      <c r="D30" s="6"/>
    </row>
    <row r="31" spans="1:4" ht="15" x14ac:dyDescent="0.25">
      <c r="A31" s="70"/>
      <c r="B31" s="32" t="s">
        <v>62</v>
      </c>
      <c r="C31" s="33" t="s">
        <v>223</v>
      </c>
      <c r="D31" s="6"/>
    </row>
    <row r="32" spans="1:4" ht="15" x14ac:dyDescent="0.25">
      <c r="A32" s="70"/>
      <c r="B32" s="32" t="s">
        <v>63</v>
      </c>
      <c r="C32" s="33" t="s">
        <v>224</v>
      </c>
      <c r="D32" s="6"/>
    </row>
    <row r="33" spans="1:4" ht="15" x14ac:dyDescent="0.25">
      <c r="A33" s="70"/>
      <c r="B33" s="32" t="s">
        <v>64</v>
      </c>
      <c r="C33" s="33" t="s">
        <v>225</v>
      </c>
      <c r="D33" s="6"/>
    </row>
    <row r="34" spans="1:4" ht="15" x14ac:dyDescent="0.25">
      <c r="A34" s="70"/>
      <c r="B34" s="32" t="s">
        <v>65</v>
      </c>
      <c r="C34" s="33" t="s">
        <v>226</v>
      </c>
      <c r="D34" s="6"/>
    </row>
    <row r="35" spans="1:4" ht="28.8" x14ac:dyDescent="0.25">
      <c r="A35" s="70"/>
      <c r="B35" s="32" t="s">
        <v>66</v>
      </c>
      <c r="C35" s="33" t="s">
        <v>227</v>
      </c>
      <c r="D35" s="6"/>
    </row>
    <row r="36" spans="1:4" ht="28.8" x14ac:dyDescent="0.25">
      <c r="A36" s="70"/>
      <c r="B36" s="32" t="s">
        <v>67</v>
      </c>
      <c r="C36" s="33" t="s">
        <v>228</v>
      </c>
      <c r="D36" s="6"/>
    </row>
    <row r="37" spans="1:4" ht="28.8" x14ac:dyDescent="0.25">
      <c r="A37" s="70"/>
      <c r="B37" s="32" t="s">
        <v>68</v>
      </c>
      <c r="C37" s="33" t="s">
        <v>229</v>
      </c>
      <c r="D37" s="6"/>
    </row>
    <row r="38" spans="1:4" ht="15" x14ac:dyDescent="0.25">
      <c r="A38" s="70" t="s">
        <v>69</v>
      </c>
      <c r="B38" s="32" t="s">
        <v>70</v>
      </c>
      <c r="C38" s="33" t="s">
        <v>230</v>
      </c>
      <c r="D38" s="6"/>
    </row>
    <row r="39" spans="1:4" ht="15" x14ac:dyDescent="0.25">
      <c r="A39" s="70"/>
      <c r="B39" s="32" t="s">
        <v>71</v>
      </c>
      <c r="C39" s="33" t="s">
        <v>231</v>
      </c>
      <c r="D39" s="6"/>
    </row>
    <row r="40" spans="1:4" ht="15" x14ac:dyDescent="0.25">
      <c r="A40" s="70" t="s">
        <v>72</v>
      </c>
      <c r="B40" s="32" t="s">
        <v>73</v>
      </c>
      <c r="C40" s="33" t="s">
        <v>232</v>
      </c>
      <c r="D40" s="6"/>
    </row>
    <row r="41" spans="1:4" ht="15" x14ac:dyDescent="0.25">
      <c r="A41" s="70"/>
      <c r="B41" s="32" t="s">
        <v>74</v>
      </c>
      <c r="C41" s="33" t="s">
        <v>233</v>
      </c>
      <c r="D41" s="6"/>
    </row>
    <row r="42" spans="1:4" ht="15" x14ac:dyDescent="0.25">
      <c r="A42" s="70"/>
      <c r="B42" s="32" t="s">
        <v>75</v>
      </c>
      <c r="C42" s="33" t="s">
        <v>234</v>
      </c>
      <c r="D42" s="6"/>
    </row>
    <row r="43" spans="1:4" ht="15" x14ac:dyDescent="0.25">
      <c r="A43" s="70"/>
      <c r="B43" s="32" t="s">
        <v>76</v>
      </c>
      <c r="C43" s="33" t="s">
        <v>235</v>
      </c>
      <c r="D43" s="6"/>
    </row>
    <row r="44" spans="1:4" ht="15" x14ac:dyDescent="0.25">
      <c r="A44" s="70"/>
      <c r="B44" s="32" t="s">
        <v>77</v>
      </c>
      <c r="C44" s="33" t="s">
        <v>236</v>
      </c>
      <c r="D44" s="6"/>
    </row>
    <row r="45" spans="1:4" ht="15" x14ac:dyDescent="0.25">
      <c r="A45" s="70" t="s">
        <v>78</v>
      </c>
      <c r="B45" s="32" t="s">
        <v>79</v>
      </c>
      <c r="C45" s="33" t="s">
        <v>237</v>
      </c>
      <c r="D45" s="6"/>
    </row>
    <row r="46" spans="1:4" ht="28.8" x14ac:dyDescent="0.25">
      <c r="A46" s="70"/>
      <c r="B46" s="32" t="s">
        <v>80</v>
      </c>
      <c r="C46" s="33" t="s">
        <v>238</v>
      </c>
      <c r="D46" s="6"/>
    </row>
    <row r="47" spans="1:4" ht="15" x14ac:dyDescent="0.25">
      <c r="A47" s="70"/>
      <c r="B47" s="32" t="s">
        <v>81</v>
      </c>
      <c r="C47" s="33" t="s">
        <v>239</v>
      </c>
      <c r="D47" s="6"/>
    </row>
    <row r="48" spans="1:4" ht="15" x14ac:dyDescent="0.25">
      <c r="A48" s="70"/>
      <c r="B48" s="32" t="s">
        <v>82</v>
      </c>
      <c r="C48" s="33" t="s">
        <v>240</v>
      </c>
      <c r="D48" s="6"/>
    </row>
    <row r="49" spans="1:4" ht="15" x14ac:dyDescent="0.25">
      <c r="A49" s="70"/>
      <c r="B49" s="32" t="s">
        <v>83</v>
      </c>
      <c r="C49" s="33" t="s">
        <v>241</v>
      </c>
      <c r="D49" s="6"/>
    </row>
    <row r="50" spans="1:4" ht="15" x14ac:dyDescent="0.25">
      <c r="A50" s="70"/>
      <c r="B50" s="32" t="s">
        <v>84</v>
      </c>
      <c r="C50" s="33" t="s">
        <v>242</v>
      </c>
      <c r="D50" s="6"/>
    </row>
    <row r="51" spans="1:4" ht="15" x14ac:dyDescent="0.25">
      <c r="A51" s="70"/>
      <c r="B51" s="32" t="s">
        <v>85</v>
      </c>
      <c r="C51" s="33" t="s">
        <v>243</v>
      </c>
      <c r="D51" s="6"/>
    </row>
    <row r="52" spans="1:4" ht="15" x14ac:dyDescent="0.25">
      <c r="A52" s="70"/>
      <c r="B52" s="32" t="s">
        <v>86</v>
      </c>
      <c r="C52" s="33" t="s">
        <v>244</v>
      </c>
      <c r="D52" s="6"/>
    </row>
    <row r="53" spans="1:4" ht="28.8" x14ac:dyDescent="0.25">
      <c r="A53" s="70"/>
      <c r="B53" s="32" t="s">
        <v>87</v>
      </c>
      <c r="C53" s="33" t="s">
        <v>245</v>
      </c>
      <c r="D53" s="6"/>
    </row>
    <row r="54" spans="1:4" ht="15" x14ac:dyDescent="0.25">
      <c r="A54" s="70"/>
      <c r="B54" s="32" t="s">
        <v>88</v>
      </c>
      <c r="C54" s="33" t="s">
        <v>246</v>
      </c>
      <c r="D54" s="6"/>
    </row>
    <row r="55" spans="1:4" ht="15" x14ac:dyDescent="0.25">
      <c r="A55" s="70" t="s">
        <v>89</v>
      </c>
      <c r="B55" s="32" t="s">
        <v>90</v>
      </c>
      <c r="C55" s="33" t="s">
        <v>247</v>
      </c>
      <c r="D55" s="6"/>
    </row>
    <row r="56" spans="1:4" ht="15" x14ac:dyDescent="0.25">
      <c r="A56" s="70"/>
      <c r="B56" s="32" t="s">
        <v>91</v>
      </c>
      <c r="C56" s="33" t="s">
        <v>248</v>
      </c>
      <c r="D56" s="6"/>
    </row>
    <row r="57" spans="1:4" ht="15" x14ac:dyDescent="0.25">
      <c r="A57" s="70"/>
      <c r="B57" s="32" t="s">
        <v>92</v>
      </c>
      <c r="C57" s="33" t="s">
        <v>249</v>
      </c>
      <c r="D57" s="6"/>
    </row>
    <row r="58" spans="1:4" ht="15" x14ac:dyDescent="0.25">
      <c r="A58" s="70"/>
      <c r="B58" s="32" t="s">
        <v>93</v>
      </c>
      <c r="C58" s="33" t="s">
        <v>94</v>
      </c>
      <c r="D58" s="6"/>
    </row>
    <row r="59" spans="1:4" ht="15" x14ac:dyDescent="0.25">
      <c r="A59" s="70" t="s">
        <v>95</v>
      </c>
      <c r="B59" s="32" t="s">
        <v>96</v>
      </c>
      <c r="C59" s="33" t="s">
        <v>250</v>
      </c>
      <c r="D59" s="6"/>
    </row>
    <row r="60" spans="1:4" ht="28.8" x14ac:dyDescent="0.25">
      <c r="A60" s="70"/>
      <c r="B60" s="32" t="s">
        <v>97</v>
      </c>
      <c r="C60" s="33" t="s">
        <v>251</v>
      </c>
      <c r="D60" s="6"/>
    </row>
    <row r="61" spans="1:4" ht="15" x14ac:dyDescent="0.25">
      <c r="A61" s="70"/>
      <c r="B61" s="32" t="s">
        <v>98</v>
      </c>
      <c r="C61" s="33" t="s">
        <v>252</v>
      </c>
      <c r="D61" s="6"/>
    </row>
    <row r="62" spans="1:4" ht="28.8" x14ac:dyDescent="0.25">
      <c r="A62" s="70"/>
      <c r="B62" s="32" t="s">
        <v>99</v>
      </c>
      <c r="C62" s="33" t="s">
        <v>253</v>
      </c>
      <c r="D62" s="6"/>
    </row>
    <row r="63" spans="1:4" ht="28.8" x14ac:dyDescent="0.25">
      <c r="A63" s="70"/>
      <c r="B63" s="32" t="s">
        <v>100</v>
      </c>
      <c r="C63" s="33" t="s">
        <v>254</v>
      </c>
      <c r="D63" s="6"/>
    </row>
    <row r="64" spans="1:4" ht="28.8" x14ac:dyDescent="0.25">
      <c r="A64" s="70"/>
      <c r="B64" s="32" t="s">
        <v>101</v>
      </c>
      <c r="C64" s="33" t="s">
        <v>255</v>
      </c>
      <c r="D64" s="6"/>
    </row>
    <row r="65" spans="1:4" ht="15" x14ac:dyDescent="0.25">
      <c r="A65" s="70"/>
      <c r="B65" s="32" t="s">
        <v>102</v>
      </c>
      <c r="C65" s="33" t="s">
        <v>256</v>
      </c>
      <c r="D65" s="6"/>
    </row>
    <row r="66" spans="1:4" ht="15" x14ac:dyDescent="0.25">
      <c r="A66" s="70"/>
      <c r="B66" s="32" t="s">
        <v>103</v>
      </c>
      <c r="C66" s="33" t="s">
        <v>257</v>
      </c>
      <c r="D66" s="6"/>
    </row>
    <row r="67" spans="1:4" ht="28.8" x14ac:dyDescent="0.25">
      <c r="A67" s="70"/>
      <c r="B67" s="32" t="s">
        <v>104</v>
      </c>
      <c r="C67" s="33" t="s">
        <v>258</v>
      </c>
      <c r="D67" s="6"/>
    </row>
    <row r="68" spans="1:4" ht="28.8" x14ac:dyDescent="0.25">
      <c r="A68" s="70"/>
      <c r="B68" s="32" t="s">
        <v>105</v>
      </c>
      <c r="C68" s="33" t="s">
        <v>259</v>
      </c>
      <c r="D68" s="6"/>
    </row>
    <row r="69" spans="1:4" ht="43.2" x14ac:dyDescent="0.25">
      <c r="A69" s="70"/>
      <c r="B69" s="32" t="s">
        <v>106</v>
      </c>
      <c r="C69" s="33" t="s">
        <v>299</v>
      </c>
      <c r="D69" s="6"/>
    </row>
    <row r="70" spans="1:4" ht="28.8" x14ac:dyDescent="0.25">
      <c r="A70" s="70"/>
      <c r="B70" s="32" t="s">
        <v>107</v>
      </c>
      <c r="C70" s="33" t="s">
        <v>260</v>
      </c>
      <c r="D70" s="6"/>
    </row>
    <row r="71" spans="1:4" ht="28.8" x14ac:dyDescent="0.25">
      <c r="A71" s="70"/>
      <c r="B71" s="32" t="s">
        <v>108</v>
      </c>
      <c r="C71" s="33" t="s">
        <v>261</v>
      </c>
      <c r="D71" s="6"/>
    </row>
    <row r="72" spans="1:4" ht="28.8" x14ac:dyDescent="0.25">
      <c r="A72" s="70"/>
      <c r="B72" s="32" t="s">
        <v>109</v>
      </c>
      <c r="C72" s="33" t="s">
        <v>262</v>
      </c>
      <c r="D72" s="6"/>
    </row>
    <row r="73" spans="1:4" ht="15" x14ac:dyDescent="0.25">
      <c r="A73" s="70" t="s">
        <v>110</v>
      </c>
      <c r="B73" s="32" t="s">
        <v>111</v>
      </c>
      <c r="C73" s="33" t="s">
        <v>263</v>
      </c>
      <c r="D73" s="6"/>
    </row>
    <row r="74" spans="1:4" ht="15" x14ac:dyDescent="0.25">
      <c r="A74" s="70"/>
      <c r="B74" s="32" t="s">
        <v>112</v>
      </c>
      <c r="C74" s="33" t="s">
        <v>264</v>
      </c>
      <c r="D74" s="6"/>
    </row>
    <row r="75" spans="1:4" ht="28.8" x14ac:dyDescent="0.25">
      <c r="A75" s="70"/>
      <c r="B75" s="32" t="s">
        <v>113</v>
      </c>
      <c r="C75" s="33" t="s">
        <v>265</v>
      </c>
      <c r="D75" s="6"/>
    </row>
    <row r="76" spans="1:4" ht="28.8" x14ac:dyDescent="0.25">
      <c r="A76" s="70"/>
      <c r="B76" s="32" t="s">
        <v>114</v>
      </c>
      <c r="C76" s="33" t="s">
        <v>266</v>
      </c>
      <c r="D76" s="6"/>
    </row>
    <row r="77" spans="1:4" ht="15" x14ac:dyDescent="0.25">
      <c r="A77" s="70"/>
      <c r="B77" s="32" t="s">
        <v>115</v>
      </c>
      <c r="C77" s="33" t="s">
        <v>267</v>
      </c>
      <c r="D77" s="6"/>
    </row>
    <row r="78" spans="1:4" ht="15" x14ac:dyDescent="0.25">
      <c r="A78" s="70"/>
      <c r="B78" s="32" t="s">
        <v>116</v>
      </c>
      <c r="C78" s="33" t="s">
        <v>268</v>
      </c>
      <c r="D78" s="6"/>
    </row>
    <row r="79" spans="1:4" ht="28.8" x14ac:dyDescent="0.25">
      <c r="A79" s="70"/>
      <c r="B79" s="32" t="s">
        <v>117</v>
      </c>
      <c r="C79" s="33" t="s">
        <v>269</v>
      </c>
      <c r="D79" s="6"/>
    </row>
    <row r="80" spans="1:4" ht="28.8" x14ac:dyDescent="0.25">
      <c r="A80" s="70"/>
      <c r="B80" s="32" t="s">
        <v>118</v>
      </c>
      <c r="C80" s="33" t="s">
        <v>270</v>
      </c>
      <c r="D80" s="6"/>
    </row>
    <row r="81" spans="1:4" ht="15" x14ac:dyDescent="0.25">
      <c r="A81" s="70"/>
      <c r="B81" s="32" t="s">
        <v>119</v>
      </c>
      <c r="C81" s="33" t="s">
        <v>271</v>
      </c>
      <c r="D81" s="6"/>
    </row>
    <row r="82" spans="1:4" ht="28.8" x14ac:dyDescent="0.25">
      <c r="A82" s="70"/>
      <c r="B82" s="32" t="s">
        <v>120</v>
      </c>
      <c r="C82" s="33" t="s">
        <v>272</v>
      </c>
      <c r="D82" s="6"/>
    </row>
    <row r="83" spans="1:4" ht="28.8" x14ac:dyDescent="0.25">
      <c r="A83" s="70"/>
      <c r="B83" s="32" t="s">
        <v>121</v>
      </c>
      <c r="C83" s="33" t="s">
        <v>273</v>
      </c>
      <c r="D83" s="6"/>
    </row>
    <row r="84" spans="1:4" ht="57.6" x14ac:dyDescent="0.25">
      <c r="A84" s="70"/>
      <c r="B84" s="32" t="s">
        <v>122</v>
      </c>
      <c r="C84" s="33" t="s">
        <v>298</v>
      </c>
      <c r="D84" s="6"/>
    </row>
    <row r="85" spans="1:4" ht="28.8" x14ac:dyDescent="0.25">
      <c r="A85" s="70"/>
      <c r="B85" s="32" t="s">
        <v>123</v>
      </c>
      <c r="C85" s="33" t="s">
        <v>274</v>
      </c>
      <c r="D85" s="6"/>
    </row>
    <row r="86" spans="1:4" ht="28.8" x14ac:dyDescent="0.25">
      <c r="A86" s="70" t="s">
        <v>124</v>
      </c>
      <c r="B86" s="32" t="s">
        <v>125</v>
      </c>
      <c r="C86" s="33" t="s">
        <v>275</v>
      </c>
      <c r="D86" s="6"/>
    </row>
    <row r="87" spans="1:4" ht="28.8" x14ac:dyDescent="0.25">
      <c r="A87" s="70"/>
      <c r="B87" s="32" t="s">
        <v>126</v>
      </c>
      <c r="C87" s="33" t="s">
        <v>276</v>
      </c>
      <c r="D87" s="6"/>
    </row>
    <row r="88" spans="1:4" ht="15" x14ac:dyDescent="0.25">
      <c r="A88" s="70"/>
      <c r="B88" s="32" t="s">
        <v>127</v>
      </c>
      <c r="C88" s="33" t="s">
        <v>277</v>
      </c>
      <c r="D88" s="6"/>
    </row>
    <row r="89" spans="1:4" ht="15" x14ac:dyDescent="0.25">
      <c r="A89" s="70"/>
      <c r="B89" s="32" t="s">
        <v>128</v>
      </c>
      <c r="C89" s="33" t="s">
        <v>278</v>
      </c>
      <c r="D89" s="6"/>
    </row>
    <row r="90" spans="1:4" ht="15" x14ac:dyDescent="0.25">
      <c r="A90" s="70"/>
      <c r="B90" s="32" t="s">
        <v>129</v>
      </c>
      <c r="C90" s="33" t="s">
        <v>279</v>
      </c>
      <c r="D90" s="6"/>
    </row>
    <row r="91" spans="1:4" ht="43.2" x14ac:dyDescent="0.25">
      <c r="A91" s="70"/>
      <c r="B91" s="32" t="s">
        <v>130</v>
      </c>
      <c r="C91" s="33" t="s">
        <v>280</v>
      </c>
      <c r="D91" s="6"/>
    </row>
    <row r="92" spans="1:4" ht="28.8" x14ac:dyDescent="0.25">
      <c r="A92" s="70"/>
      <c r="B92" s="32" t="s">
        <v>131</v>
      </c>
      <c r="C92" s="33" t="s">
        <v>281</v>
      </c>
      <c r="D92" s="6"/>
    </row>
    <row r="93" spans="1:4" ht="15" x14ac:dyDescent="0.25">
      <c r="A93" s="70"/>
      <c r="B93" s="32" t="s">
        <v>132</v>
      </c>
      <c r="C93" s="33" t="s">
        <v>282</v>
      </c>
      <c r="D93" s="6"/>
    </row>
    <row r="94" spans="1:4" ht="15" x14ac:dyDescent="0.25">
      <c r="A94" s="70"/>
      <c r="B94" s="32" t="s">
        <v>133</v>
      </c>
      <c r="C94" s="33" t="s">
        <v>283</v>
      </c>
      <c r="D94" s="6"/>
    </row>
    <row r="95" spans="1:4" ht="28.8" x14ac:dyDescent="0.25">
      <c r="A95" s="70"/>
      <c r="B95" s="32" t="s">
        <v>134</v>
      </c>
      <c r="C95" s="33" t="s">
        <v>284</v>
      </c>
      <c r="D95" s="6"/>
    </row>
    <row r="96" spans="1:4" ht="28.8" x14ac:dyDescent="0.25">
      <c r="A96" s="70"/>
      <c r="B96" s="32" t="s">
        <v>135</v>
      </c>
      <c r="C96" s="33" t="s">
        <v>285</v>
      </c>
      <c r="D96" s="6"/>
    </row>
    <row r="97" spans="1:4" ht="28.8" x14ac:dyDescent="0.25">
      <c r="A97" s="70" t="s">
        <v>136</v>
      </c>
      <c r="B97" s="32" t="s">
        <v>137</v>
      </c>
      <c r="C97" s="33" t="s">
        <v>286</v>
      </c>
      <c r="D97" s="6"/>
    </row>
    <row r="98" spans="1:4" ht="28.8" x14ac:dyDescent="0.25">
      <c r="A98" s="70"/>
      <c r="B98" s="32" t="s">
        <v>138</v>
      </c>
      <c r="C98" s="33" t="s">
        <v>287</v>
      </c>
      <c r="D98" s="6"/>
    </row>
    <row r="99" spans="1:4" ht="28.8" x14ac:dyDescent="0.25">
      <c r="A99" s="70"/>
      <c r="B99" s="32" t="s">
        <v>139</v>
      </c>
      <c r="C99" s="33" t="s">
        <v>288</v>
      </c>
      <c r="D99" s="6"/>
    </row>
    <row r="100" spans="1:4" ht="28.8" x14ac:dyDescent="0.25">
      <c r="A100" s="70"/>
      <c r="B100" s="32" t="s">
        <v>140</v>
      </c>
      <c r="C100" s="33" t="s">
        <v>289</v>
      </c>
      <c r="D100" s="6"/>
    </row>
    <row r="101" spans="1:4" ht="15" x14ac:dyDescent="0.25">
      <c r="A101" s="70"/>
      <c r="B101" s="32" t="s">
        <v>141</v>
      </c>
      <c r="C101" s="33" t="s">
        <v>290</v>
      </c>
      <c r="D101" s="6"/>
    </row>
    <row r="102" spans="1:4" ht="28.8" x14ac:dyDescent="0.25">
      <c r="A102" s="70"/>
      <c r="B102" s="32" t="s">
        <v>142</v>
      </c>
      <c r="C102" s="33" t="s">
        <v>291</v>
      </c>
      <c r="D102" s="6"/>
    </row>
    <row r="103" spans="1:4" ht="28.8" x14ac:dyDescent="0.25">
      <c r="A103" s="70"/>
      <c r="B103" s="32" t="s">
        <v>143</v>
      </c>
      <c r="C103" s="33" t="s">
        <v>292</v>
      </c>
      <c r="D103" s="6"/>
    </row>
    <row r="104" spans="1:4" ht="15" x14ac:dyDescent="0.25">
      <c r="A104" s="70"/>
      <c r="B104" s="32" t="s">
        <v>144</v>
      </c>
      <c r="C104" s="33" t="s">
        <v>293</v>
      </c>
      <c r="D104" s="6"/>
    </row>
    <row r="105" spans="1:4" ht="28.8" x14ac:dyDescent="0.25">
      <c r="A105" s="70"/>
      <c r="B105" s="32" t="s">
        <v>145</v>
      </c>
      <c r="C105" s="33" t="s">
        <v>294</v>
      </c>
      <c r="D105" s="6"/>
    </row>
    <row r="106" spans="1:4" ht="28.8" x14ac:dyDescent="0.25">
      <c r="A106" s="70"/>
      <c r="B106" s="32" t="s">
        <v>146</v>
      </c>
      <c r="C106" s="33" t="s">
        <v>295</v>
      </c>
      <c r="D106" s="6"/>
    </row>
    <row r="107" spans="1:4" ht="28.8" x14ac:dyDescent="0.25">
      <c r="A107" s="70"/>
      <c r="B107" s="32" t="s">
        <v>147</v>
      </c>
      <c r="C107" s="33" t="s">
        <v>296</v>
      </c>
      <c r="D107" s="6"/>
    </row>
    <row r="108" spans="1:4" ht="28.8" x14ac:dyDescent="0.25">
      <c r="A108" s="70"/>
      <c r="B108" s="32" t="s">
        <v>148</v>
      </c>
      <c r="C108" s="33" t="s">
        <v>297</v>
      </c>
      <c r="D108" s="6"/>
    </row>
  </sheetData>
  <mergeCells count="14">
    <mergeCell ref="A59:A72"/>
    <mergeCell ref="A73:A85"/>
    <mergeCell ref="A86:A96"/>
    <mergeCell ref="A97:A108"/>
    <mergeCell ref="A30:A37"/>
    <mergeCell ref="A38:A39"/>
    <mergeCell ref="A40:A44"/>
    <mergeCell ref="A45:A54"/>
    <mergeCell ref="A55:A58"/>
    <mergeCell ref="A1:C1"/>
    <mergeCell ref="A3:A11"/>
    <mergeCell ref="A12:A13"/>
    <mergeCell ref="A14:A16"/>
    <mergeCell ref="A17:A29"/>
  </mergeCell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R119"/>
  <sheetViews>
    <sheetView zoomScaleNormal="100" workbookViewId="0">
      <selection activeCell="A14" sqref="A14:D20"/>
    </sheetView>
  </sheetViews>
  <sheetFormatPr defaultColWidth="7.453125" defaultRowHeight="15.6" x14ac:dyDescent="0.3"/>
  <cols>
    <col min="1" max="1" width="10.54296875" style="16" customWidth="1"/>
    <col min="2" max="2" width="5.54296875" style="16" customWidth="1"/>
    <col min="3" max="12" width="5" style="22" customWidth="1"/>
    <col min="13" max="13" width="5" style="16" customWidth="1"/>
    <col min="14" max="14" width="4.1796875" style="16" customWidth="1"/>
    <col min="15" max="15" width="4.81640625" style="16" customWidth="1"/>
    <col min="16" max="16" width="1.81640625" style="16" customWidth="1"/>
    <col min="17" max="17" width="4.81640625" style="16" customWidth="1"/>
    <col min="18" max="18" width="5.81640625" style="16" customWidth="1"/>
    <col min="19" max="16384" width="7.453125" style="16"/>
  </cols>
  <sheetData>
    <row r="1" spans="1:18" x14ac:dyDescent="0.3">
      <c r="A1" s="67" t="str">
        <f>Échantillon!A1</f>
        <v>RGAA 4.1 – GRILLE D'ÉVALUATION</v>
      </c>
      <c r="B1" s="67"/>
      <c r="C1" s="67"/>
      <c r="D1" s="67"/>
      <c r="E1" s="67"/>
      <c r="F1" s="67"/>
      <c r="G1" s="67"/>
      <c r="H1" s="67"/>
      <c r="I1" s="67"/>
      <c r="J1" s="67"/>
      <c r="K1" s="67"/>
      <c r="L1" s="67"/>
      <c r="M1" s="67"/>
      <c r="N1" s="67"/>
      <c r="O1" s="67"/>
    </row>
    <row r="2" spans="1:18" ht="15" customHeight="1" x14ac:dyDescent="0.3">
      <c r="A2" s="67" t="s">
        <v>149</v>
      </c>
      <c r="B2" s="67"/>
      <c r="C2" s="67"/>
      <c r="D2" s="67"/>
      <c r="E2" s="67"/>
      <c r="F2" s="67"/>
      <c r="G2" s="67"/>
      <c r="H2" s="67"/>
      <c r="I2" s="67"/>
      <c r="J2" s="67"/>
      <c r="K2" s="67"/>
      <c r="L2" s="67"/>
      <c r="M2" s="67"/>
      <c r="N2" s="67"/>
      <c r="O2" s="67"/>
    </row>
    <row r="3" spans="1:18" ht="15" customHeight="1" x14ac:dyDescent="0.3">
      <c r="B3" s="71" t="s">
        <v>150</v>
      </c>
      <c r="C3" s="72" t="s">
        <v>28</v>
      </c>
      <c r="D3" s="72" t="s">
        <v>39</v>
      </c>
      <c r="E3" s="72" t="s">
        <v>42</v>
      </c>
      <c r="F3" s="72" t="s">
        <v>46</v>
      </c>
      <c r="G3" s="72" t="s">
        <v>60</v>
      </c>
      <c r="H3" s="72" t="s">
        <v>69</v>
      </c>
      <c r="I3" s="72" t="s">
        <v>72</v>
      </c>
      <c r="J3" s="72" t="s">
        <v>78</v>
      </c>
      <c r="K3" s="72" t="s">
        <v>89</v>
      </c>
      <c r="L3" s="72" t="s">
        <v>95</v>
      </c>
      <c r="M3" s="72" t="s">
        <v>110</v>
      </c>
      <c r="N3" s="72" t="s">
        <v>124</v>
      </c>
      <c r="O3" s="72" t="s">
        <v>136</v>
      </c>
      <c r="P3" s="34"/>
      <c r="Q3" s="34"/>
      <c r="R3" s="34"/>
    </row>
    <row r="4" spans="1:18" x14ac:dyDescent="0.3">
      <c r="A4" s="19"/>
      <c r="B4" s="71"/>
      <c r="C4" s="72"/>
      <c r="D4" s="72"/>
      <c r="E4" s="72"/>
      <c r="F4" s="72"/>
      <c r="G4" s="72"/>
      <c r="H4" s="72"/>
      <c r="I4" s="72"/>
      <c r="J4" s="72"/>
      <c r="K4" s="72"/>
      <c r="L4" s="72"/>
      <c r="M4" s="72"/>
      <c r="N4" s="72"/>
      <c r="O4" s="72"/>
      <c r="P4" s="34"/>
      <c r="Q4" s="34"/>
      <c r="R4" s="34"/>
    </row>
    <row r="5" spans="1:18" ht="59.7" customHeight="1" x14ac:dyDescent="0.3">
      <c r="A5" s="19"/>
      <c r="B5" s="71"/>
      <c r="C5" s="72"/>
      <c r="D5" s="72"/>
      <c r="E5" s="72"/>
      <c r="F5" s="72"/>
      <c r="G5" s="72"/>
      <c r="H5" s="72"/>
      <c r="I5" s="72"/>
      <c r="J5" s="72"/>
      <c r="K5" s="72"/>
      <c r="L5" s="72"/>
      <c r="M5" s="72"/>
      <c r="N5" s="72"/>
      <c r="O5" s="72"/>
      <c r="P5" s="34"/>
      <c r="Q5" s="34"/>
      <c r="R5" s="34"/>
    </row>
    <row r="6" spans="1:18" ht="18" customHeight="1" x14ac:dyDescent="0.3">
      <c r="B6" s="35" t="s">
        <v>151</v>
      </c>
      <c r="C6" s="35">
        <f>BaseDeCalcul!$T12</f>
        <v>0</v>
      </c>
      <c r="D6" s="35">
        <f>BaseDeCalcul!T15</f>
        <v>0</v>
      </c>
      <c r="E6" s="35">
        <f>BaseDeCalcul!T19</f>
        <v>0</v>
      </c>
      <c r="F6" s="35">
        <f>BaseDeCalcul!T33</f>
        <v>0</v>
      </c>
      <c r="G6" s="35">
        <f>BaseDeCalcul!T42</f>
        <v>0</v>
      </c>
      <c r="H6" s="35">
        <f>BaseDeCalcul!T45</f>
        <v>0</v>
      </c>
      <c r="I6" s="35">
        <f>BaseDeCalcul!T51</f>
        <v>0</v>
      </c>
      <c r="J6" s="35">
        <f>BaseDeCalcul!T62</f>
        <v>0</v>
      </c>
      <c r="K6" s="35">
        <f>BaseDeCalcul!T67</f>
        <v>0</v>
      </c>
      <c r="L6" s="35">
        <f>BaseDeCalcul!T82</f>
        <v>0</v>
      </c>
      <c r="M6" s="35">
        <f>BaseDeCalcul!T96</f>
        <v>0</v>
      </c>
      <c r="N6" s="35">
        <f>BaseDeCalcul!T108</f>
        <v>0</v>
      </c>
      <c r="O6" s="36">
        <f>BaseDeCalcul!T121</f>
        <v>0</v>
      </c>
      <c r="P6" s="34"/>
      <c r="Q6" s="37">
        <f>SUM(C6:O6)</f>
        <v>0</v>
      </c>
      <c r="R6" s="37" t="s">
        <v>151</v>
      </c>
    </row>
    <row r="7" spans="1:18" ht="18" customHeight="1" x14ac:dyDescent="0.3">
      <c r="A7" s="20"/>
      <c r="B7" s="38" t="s">
        <v>152</v>
      </c>
      <c r="C7" s="38">
        <f>BaseDeCalcul!U12</f>
        <v>0</v>
      </c>
      <c r="D7" s="38">
        <f>BaseDeCalcul!U15</f>
        <v>0</v>
      </c>
      <c r="E7" s="38">
        <f>BaseDeCalcul!U19</f>
        <v>0</v>
      </c>
      <c r="F7" s="38">
        <f>BaseDeCalcul!U33</f>
        <v>0</v>
      </c>
      <c r="G7" s="38">
        <f>BaseDeCalcul!U42</f>
        <v>0</v>
      </c>
      <c r="H7" s="38">
        <f>BaseDeCalcul!U45</f>
        <v>0</v>
      </c>
      <c r="I7" s="38">
        <f>BaseDeCalcul!U51</f>
        <v>0</v>
      </c>
      <c r="J7" s="38">
        <f>BaseDeCalcul!U62</f>
        <v>0</v>
      </c>
      <c r="K7" s="38">
        <f>BaseDeCalcul!U67</f>
        <v>0</v>
      </c>
      <c r="L7" s="38">
        <f>BaseDeCalcul!U82</f>
        <v>0</v>
      </c>
      <c r="M7" s="38">
        <f>BaseDeCalcul!U96</f>
        <v>0</v>
      </c>
      <c r="N7" s="38">
        <f>BaseDeCalcul!U108</f>
        <v>0</v>
      </c>
      <c r="O7" s="39">
        <f>BaseDeCalcul!U121</f>
        <v>0</v>
      </c>
      <c r="P7" s="34"/>
      <c r="Q7" s="40">
        <f>SUM(C7:O7)</f>
        <v>0</v>
      </c>
      <c r="R7" s="40" t="s">
        <v>152</v>
      </c>
    </row>
    <row r="8" spans="1:18" ht="18" customHeight="1" x14ac:dyDescent="0.3">
      <c r="A8" s="20"/>
      <c r="B8" s="41" t="s">
        <v>153</v>
      </c>
      <c r="C8" s="41">
        <f>BaseDeCalcul!V12</f>
        <v>0</v>
      </c>
      <c r="D8" s="41">
        <f>BaseDeCalcul!V15</f>
        <v>0</v>
      </c>
      <c r="E8" s="41">
        <f>BaseDeCalcul!V19</f>
        <v>0</v>
      </c>
      <c r="F8" s="41">
        <f>BaseDeCalcul!V33</f>
        <v>0</v>
      </c>
      <c r="G8" s="41">
        <f>BaseDeCalcul!V42</f>
        <v>0</v>
      </c>
      <c r="H8" s="41">
        <f>BaseDeCalcul!V45</f>
        <v>0</v>
      </c>
      <c r="I8" s="41">
        <f>BaseDeCalcul!V51</f>
        <v>0</v>
      </c>
      <c r="J8" s="41">
        <f>BaseDeCalcul!V62</f>
        <v>0</v>
      </c>
      <c r="K8" s="41">
        <f>BaseDeCalcul!V67</f>
        <v>0</v>
      </c>
      <c r="L8" s="41">
        <f>BaseDeCalcul!V82</f>
        <v>0</v>
      </c>
      <c r="M8" s="41">
        <f>BaseDeCalcul!V96</f>
        <v>0</v>
      </c>
      <c r="N8" s="41">
        <f>BaseDeCalcul!V108</f>
        <v>0</v>
      </c>
      <c r="O8" s="42">
        <f>BaseDeCalcul!V121</f>
        <v>0</v>
      </c>
      <c r="P8" s="34"/>
      <c r="Q8" s="43">
        <f>SUM(C8:O8)</f>
        <v>0</v>
      </c>
      <c r="R8" s="43" t="s">
        <v>153</v>
      </c>
    </row>
    <row r="9" spans="1:18" ht="18" customHeight="1" x14ac:dyDescent="0.3">
      <c r="A9" s="20"/>
      <c r="B9" s="44" t="s">
        <v>154</v>
      </c>
      <c r="C9" s="44">
        <f>BaseDeCalcul!AQ12</f>
        <v>0</v>
      </c>
      <c r="D9" s="44">
        <f>BaseDeCalcul!AQ15</f>
        <v>0</v>
      </c>
      <c r="E9" s="44">
        <f>BaseDeCalcul!AQ19</f>
        <v>0</v>
      </c>
      <c r="F9" s="44">
        <f>BaseDeCalcul!AQ33</f>
        <v>0</v>
      </c>
      <c r="G9" s="44">
        <f>BaseDeCalcul!AQ42</f>
        <v>0</v>
      </c>
      <c r="H9" s="44">
        <f>BaseDeCalcul!AQ45</f>
        <v>0</v>
      </c>
      <c r="I9" s="44">
        <f>BaseDeCalcul!AQ51</f>
        <v>0</v>
      </c>
      <c r="J9" s="44">
        <f>BaseDeCalcul!AQ62</f>
        <v>0</v>
      </c>
      <c r="K9" s="44">
        <f>BaseDeCalcul!AQ67</f>
        <v>0</v>
      </c>
      <c r="L9" s="44">
        <f>BaseDeCalcul!AQ82</f>
        <v>0</v>
      </c>
      <c r="M9" s="44">
        <f>BaseDeCalcul!AQ96</f>
        <v>0</v>
      </c>
      <c r="N9" s="44">
        <f>BaseDeCalcul!AQ108</f>
        <v>0</v>
      </c>
      <c r="O9" s="45">
        <f>BaseDeCalcul!AQ121</f>
        <v>0</v>
      </c>
      <c r="P9" s="34"/>
      <c r="Q9" s="46">
        <f>SUM(C9:O9)</f>
        <v>0</v>
      </c>
      <c r="R9" s="46" t="s">
        <v>154</v>
      </c>
    </row>
    <row r="10" spans="1:18" ht="18" customHeight="1" x14ac:dyDescent="0.3">
      <c r="A10" s="20"/>
      <c r="B10" s="44" t="s">
        <v>155</v>
      </c>
      <c r="C10" s="44">
        <f>BaseDeCalcul!W12</f>
        <v>135</v>
      </c>
      <c r="D10" s="44">
        <f>BaseDeCalcul!W15</f>
        <v>30</v>
      </c>
      <c r="E10" s="44">
        <f>BaseDeCalcul!W19</f>
        <v>45</v>
      </c>
      <c r="F10" s="44">
        <f>BaseDeCalcul!W33</f>
        <v>195</v>
      </c>
      <c r="G10" s="44">
        <f>BaseDeCalcul!W42</f>
        <v>120</v>
      </c>
      <c r="H10" s="44">
        <f>BaseDeCalcul!W45</f>
        <v>30</v>
      </c>
      <c r="I10" s="44">
        <f>BaseDeCalcul!W51</f>
        <v>75</v>
      </c>
      <c r="J10" s="44">
        <f>BaseDeCalcul!W62</f>
        <v>150</v>
      </c>
      <c r="K10" s="44">
        <f>BaseDeCalcul!W67</f>
        <v>60</v>
      </c>
      <c r="L10" s="44">
        <f>BaseDeCalcul!W82</f>
        <v>210</v>
      </c>
      <c r="M10" s="44">
        <f>BaseDeCalcul!W96</f>
        <v>195</v>
      </c>
      <c r="N10" s="44">
        <f>BaseDeCalcul!W108</f>
        <v>165</v>
      </c>
      <c r="O10" s="45">
        <f>BaseDeCalcul!W121</f>
        <v>180</v>
      </c>
      <c r="P10" s="34"/>
      <c r="Q10" s="46">
        <f>SUM(C10:O10)</f>
        <v>1590</v>
      </c>
      <c r="R10" s="46" t="s">
        <v>155</v>
      </c>
    </row>
    <row r="11" spans="1:18" x14ac:dyDescent="0.3">
      <c r="B11" s="21"/>
      <c r="C11" s="21"/>
      <c r="D11" s="21"/>
      <c r="E11" s="21"/>
      <c r="F11" s="21"/>
      <c r="G11" s="21"/>
      <c r="H11" s="21"/>
      <c r="I11" s="21"/>
      <c r="J11" s="21"/>
      <c r="K11" s="21"/>
      <c r="L11" s="21"/>
      <c r="M11" s="21"/>
      <c r="N11" s="21"/>
      <c r="O11" s="21"/>
    </row>
    <row r="12" spans="1:18" x14ac:dyDescent="0.3">
      <c r="C12" s="16"/>
      <c r="D12" s="16"/>
      <c r="E12" s="16"/>
      <c r="F12" s="16"/>
    </row>
    <row r="13" spans="1:18" x14ac:dyDescent="0.3">
      <c r="C13" s="16"/>
      <c r="D13" s="16"/>
      <c r="E13" s="16"/>
      <c r="F13" s="16"/>
    </row>
    <row r="14" spans="1:18" x14ac:dyDescent="0.3">
      <c r="B14" s="16" t="s">
        <v>156</v>
      </c>
    </row>
    <row r="15" spans="1:18" x14ac:dyDescent="0.3">
      <c r="B15" s="54" t="str">
        <f>IF(Q10=0,ROUND(COUNTIF(BaseDeCalcul!X3:X120,"C")/(COUNTIF(BaseDeCalcul!X3:X120,"C")+COUNTIF(BaseDeCalcul!X3:X120,"NC"))*100, 2)&amp;"%","Pourcentage indisponible : il reste "&amp;Q10&amp;" critère(s) NT.")</f>
        <v>Pourcentage indisponible : il reste 1590 critère(s) NT.</v>
      </c>
      <c r="C15" s="23"/>
    </row>
    <row r="16" spans="1:18" x14ac:dyDescent="0.3">
      <c r="C16" s="23"/>
    </row>
    <row r="17" spans="2:2" x14ac:dyDescent="0.3">
      <c r="B17" s="16" t="s">
        <v>157</v>
      </c>
    </row>
    <row r="18" spans="2:2" x14ac:dyDescent="0.3">
      <c r="B18" s="16" t="str">
        <f>IF(Q10=0,ROUND(AVERAGEIF(BaseDeCalcul!E125:S125,"&lt;&gt;NA")*100,1)&amp;"%","Pourcentage indisponible : il reste "&amp;Q10&amp;" critère(s) NT.")</f>
        <v>Pourcentage indisponible : il reste 1590 critère(s) NT.</v>
      </c>
    </row>
    <row r="36" spans="3:3" x14ac:dyDescent="0.3">
      <c r="C36" s="22">
        <v>1</v>
      </c>
    </row>
    <row r="43" spans="3:3" x14ac:dyDescent="0.3">
      <c r="C43" s="22">
        <v>1</v>
      </c>
    </row>
    <row r="57" spans="3:3" x14ac:dyDescent="0.3">
      <c r="C57" s="22">
        <v>1</v>
      </c>
    </row>
    <row r="58" spans="3:3" x14ac:dyDescent="0.3">
      <c r="C58" s="22">
        <v>1</v>
      </c>
    </row>
    <row r="67" spans="3:3" x14ac:dyDescent="0.3">
      <c r="C67" s="22">
        <v>1</v>
      </c>
    </row>
    <row r="68" spans="3:3" x14ac:dyDescent="0.3">
      <c r="C68" s="22">
        <v>1</v>
      </c>
    </row>
    <row r="69" spans="3:3" x14ac:dyDescent="0.3">
      <c r="C69" s="22">
        <v>1</v>
      </c>
    </row>
    <row r="70" spans="3:3" x14ac:dyDescent="0.3">
      <c r="C70" s="22">
        <v>1</v>
      </c>
    </row>
    <row r="71" spans="3:3" x14ac:dyDescent="0.3">
      <c r="C71" s="22">
        <v>1</v>
      </c>
    </row>
    <row r="87" spans="3:3" x14ac:dyDescent="0.3">
      <c r="C87" s="22">
        <v>1</v>
      </c>
    </row>
    <row r="88" spans="3:3" x14ac:dyDescent="0.3">
      <c r="C88" s="22">
        <v>1</v>
      </c>
    </row>
    <row r="89" spans="3:3" x14ac:dyDescent="0.3">
      <c r="C89" s="22">
        <v>1</v>
      </c>
    </row>
    <row r="97" spans="3:3" x14ac:dyDescent="0.3">
      <c r="C97" s="22">
        <v>1</v>
      </c>
    </row>
    <row r="98" spans="3:3" x14ac:dyDescent="0.3">
      <c r="C98" s="22">
        <v>1</v>
      </c>
    </row>
    <row r="101" spans="3:3" x14ac:dyDescent="0.3">
      <c r="C101" s="22">
        <v>1</v>
      </c>
    </row>
    <row r="107" spans="3:3" x14ac:dyDescent="0.3">
      <c r="C107" s="22">
        <v>1</v>
      </c>
    </row>
    <row r="108" spans="3:3" x14ac:dyDescent="0.3">
      <c r="C108" s="22">
        <v>1</v>
      </c>
    </row>
    <row r="112" spans="3:3" x14ac:dyDescent="0.3">
      <c r="C112" s="22">
        <v>1</v>
      </c>
    </row>
    <row r="113" spans="3:3" x14ac:dyDescent="0.3">
      <c r="C113" s="22">
        <v>1</v>
      </c>
    </row>
    <row r="116" spans="3:3" x14ac:dyDescent="0.3">
      <c r="C116" s="22">
        <v>1</v>
      </c>
    </row>
    <row r="117" spans="3:3" x14ac:dyDescent="0.3">
      <c r="C117" s="22">
        <v>1</v>
      </c>
    </row>
    <row r="119" spans="3:3" x14ac:dyDescent="0.3">
      <c r="C119" s="22">
        <v>1</v>
      </c>
    </row>
  </sheetData>
  <mergeCells count="16">
    <mergeCell ref="A1:O1"/>
    <mergeCell ref="A2:O2"/>
    <mergeCell ref="B3:B5"/>
    <mergeCell ref="C3:C5"/>
    <mergeCell ref="D3:D5"/>
    <mergeCell ref="E3:E5"/>
    <mergeCell ref="F3:F5"/>
    <mergeCell ref="G3:G5"/>
    <mergeCell ref="H3:H5"/>
    <mergeCell ref="I3:I5"/>
    <mergeCell ref="J3:J5"/>
    <mergeCell ref="K3:K5"/>
    <mergeCell ref="L3:L5"/>
    <mergeCell ref="M3:M5"/>
    <mergeCell ref="N3:N5"/>
    <mergeCell ref="O3:O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BC125"/>
  <sheetViews>
    <sheetView zoomScaleNormal="100" workbookViewId="0">
      <selection activeCell="AB119" sqref="AB119"/>
    </sheetView>
  </sheetViews>
  <sheetFormatPr defaultColWidth="9.54296875" defaultRowHeight="15.6" x14ac:dyDescent="0.3"/>
  <cols>
    <col min="1" max="1" width="3.453125" style="1" customWidth="1"/>
    <col min="2" max="2" width="5.453125" style="1" customWidth="1"/>
    <col min="3" max="3" width="21.81640625" style="1" customWidth="1"/>
    <col min="4" max="4" width="6.54296875" style="3" customWidth="1"/>
    <col min="5" max="19" width="5.54296875" style="8" customWidth="1"/>
    <col min="20" max="23" width="5.1796875" style="9" customWidth="1"/>
    <col min="24" max="24" width="9.54296875" style="1"/>
    <col min="25" max="26" width="5.453125" style="1" customWidth="1"/>
    <col min="27" max="27" width="14.1796875" style="1" customWidth="1"/>
    <col min="28" max="42" width="5.54296875" style="8" customWidth="1"/>
    <col min="43" max="43" width="7.453125" style="9" customWidth="1"/>
    <col min="44" max="55" width="9.54296875" style="1"/>
    <col min="1015" max="1015" width="7.453125" customWidth="1"/>
  </cols>
  <sheetData>
    <row r="1" spans="1:55" x14ac:dyDescent="0.3">
      <c r="D1" s="3" t="s">
        <v>170</v>
      </c>
      <c r="E1" s="10" t="s">
        <v>6</v>
      </c>
      <c r="F1" s="10" t="s">
        <v>8</v>
      </c>
      <c r="G1" s="10" t="s">
        <v>9</v>
      </c>
      <c r="H1" s="10" t="s">
        <v>11</v>
      </c>
      <c r="I1" s="10" t="s">
        <v>13</v>
      </c>
      <c r="J1" s="10" t="s">
        <v>14</v>
      </c>
      <c r="K1" s="10" t="s">
        <v>15</v>
      </c>
      <c r="L1" s="10" t="s">
        <v>17</v>
      </c>
      <c r="M1" s="10" t="s">
        <v>18</v>
      </c>
      <c r="N1" s="10" t="s">
        <v>19</v>
      </c>
      <c r="O1" s="10" t="s">
        <v>20</v>
      </c>
      <c r="P1" s="10" t="s">
        <v>21</v>
      </c>
      <c r="Q1" s="10" t="s">
        <v>22</v>
      </c>
      <c r="R1" s="10" t="s">
        <v>23</v>
      </c>
      <c r="S1" s="10" t="s">
        <v>24</v>
      </c>
      <c r="T1" s="11" t="s">
        <v>151</v>
      </c>
      <c r="U1" s="11" t="s">
        <v>152</v>
      </c>
      <c r="V1" s="11" t="s">
        <v>153</v>
      </c>
      <c r="W1" s="11" t="s">
        <v>155</v>
      </c>
      <c r="AB1" s="10" t="s">
        <v>6</v>
      </c>
      <c r="AC1" s="10" t="s">
        <v>8</v>
      </c>
      <c r="AD1" s="10" t="s">
        <v>9</v>
      </c>
      <c r="AE1" s="10" t="s">
        <v>11</v>
      </c>
      <c r="AF1" s="10" t="s">
        <v>13</v>
      </c>
      <c r="AG1" s="10" t="s">
        <v>14</v>
      </c>
      <c r="AH1" s="10" t="s">
        <v>15</v>
      </c>
      <c r="AI1" s="10" t="s">
        <v>17</v>
      </c>
      <c r="AJ1" s="10" t="s">
        <v>18</v>
      </c>
      <c r="AK1" s="10" t="s">
        <v>19</v>
      </c>
      <c r="AL1" s="10" t="s">
        <v>20</v>
      </c>
      <c r="AM1" s="10" t="s">
        <v>21</v>
      </c>
      <c r="AN1" s="10" t="s">
        <v>22</v>
      </c>
      <c r="AO1" s="10" t="s">
        <v>23</v>
      </c>
      <c r="AP1" s="10" t="s">
        <v>24</v>
      </c>
      <c r="AQ1" s="11" t="s">
        <v>158</v>
      </c>
    </row>
    <row r="2" spans="1:55" x14ac:dyDescent="0.3">
      <c r="A2" s="3"/>
      <c r="B2" s="3"/>
      <c r="C2" s="3"/>
      <c r="E2" s="1"/>
      <c r="F2" s="12"/>
      <c r="G2" s="12"/>
      <c r="H2" s="12"/>
      <c r="I2" s="12"/>
      <c r="J2" s="12"/>
      <c r="K2" s="12"/>
      <c r="L2" s="12"/>
      <c r="M2" s="12"/>
      <c r="N2" s="12"/>
      <c r="O2" s="12"/>
      <c r="P2" s="12"/>
      <c r="Q2" s="12"/>
      <c r="R2" s="12"/>
      <c r="S2" s="12"/>
      <c r="T2" s="13"/>
      <c r="U2" s="13"/>
      <c r="V2" s="13"/>
      <c r="W2" s="13"/>
      <c r="Y2" s="3"/>
      <c r="Z2" s="3"/>
      <c r="AA2" s="3"/>
      <c r="AB2" s="12"/>
      <c r="AC2" s="12"/>
      <c r="AD2" s="12"/>
      <c r="AE2" s="12"/>
      <c r="AF2" s="12"/>
      <c r="AG2" s="12"/>
      <c r="AH2" s="12"/>
      <c r="AI2" s="12"/>
      <c r="AJ2" s="12"/>
      <c r="AK2" s="12"/>
      <c r="AL2" s="12"/>
      <c r="AM2" s="12"/>
      <c r="AN2" s="12"/>
      <c r="AO2" s="12"/>
      <c r="AP2" s="12"/>
      <c r="AQ2" s="13"/>
      <c r="AR2" s="3"/>
      <c r="AS2" s="3"/>
      <c r="AT2" s="3"/>
      <c r="AU2" s="3"/>
      <c r="AV2" s="3"/>
      <c r="AW2" s="3"/>
      <c r="AX2" s="3"/>
      <c r="AY2" s="3"/>
      <c r="AZ2" s="3"/>
      <c r="BA2" s="3"/>
      <c r="BB2" s="3"/>
      <c r="BC2" s="3"/>
    </row>
    <row r="3" spans="1:55" x14ac:dyDescent="0.3">
      <c r="A3" s="16">
        <v>1</v>
      </c>
      <c r="B3" s="22" t="str">
        <f>Critères!$B3</f>
        <v>1.1</v>
      </c>
      <c r="C3" s="22" t="str">
        <f>Critères!$A3</f>
        <v>IMAGES</v>
      </c>
      <c r="D3" s="22" t="s">
        <v>168</v>
      </c>
      <c r="E3" s="22" t="str">
        <f>'P01'!$D4</f>
        <v>NT</v>
      </c>
      <c r="F3" s="22" t="str">
        <f>'P02'!$D4</f>
        <v>NT</v>
      </c>
      <c r="G3" s="22" t="str">
        <f>'P03'!$D4</f>
        <v>NT</v>
      </c>
      <c r="H3" s="22" t="str">
        <f>'P04'!$D4</f>
        <v>NT</v>
      </c>
      <c r="I3" s="22" t="str">
        <f>'P05'!$D4</f>
        <v>NT</v>
      </c>
      <c r="J3" s="22" t="str">
        <f>'P06'!$D4</f>
        <v>NT</v>
      </c>
      <c r="K3" s="22" t="str">
        <f>'P07'!$D4</f>
        <v>NT</v>
      </c>
      <c r="L3" s="22" t="str">
        <f>'P08'!$D4</f>
        <v>NT</v>
      </c>
      <c r="M3" s="22" t="str">
        <f>'P09'!$D4</f>
        <v>NT</v>
      </c>
      <c r="N3" s="22" t="str">
        <f>'P10'!$D4</f>
        <v>NT</v>
      </c>
      <c r="O3" s="22" t="str">
        <f>'P11'!$D4</f>
        <v>NT</v>
      </c>
      <c r="P3" s="22" t="str">
        <f>'P12'!$D4</f>
        <v>NT</v>
      </c>
      <c r="Q3" s="22" t="str">
        <f>'P13'!$D4</f>
        <v>NT</v>
      </c>
      <c r="R3" s="22" t="str">
        <f>'P14'!$D4</f>
        <v>NT</v>
      </c>
      <c r="S3" s="22" t="str">
        <f>'P15'!$D4</f>
        <v>NT</v>
      </c>
      <c r="T3" s="24">
        <f t="shared" ref="T3:T11" si="0">COUNTIF(E3:S3,"C")</f>
        <v>0</v>
      </c>
      <c r="U3" s="24">
        <f t="shared" ref="U3:U11" si="1">COUNTIF(E3:S3,"NC")</f>
        <v>0</v>
      </c>
      <c r="V3" s="24">
        <f t="shared" ref="V3:V11" si="2">COUNTIF(E3:S3,"NA")</f>
        <v>0</v>
      </c>
      <c r="W3" s="24">
        <f t="shared" ref="W3:W11" si="3">COUNTIF(E3:S3,"NT")</f>
        <v>15</v>
      </c>
      <c r="X3" s="16" t="str">
        <f t="shared" ref="X3:X11" si="4">IF(U3&gt;0,"NC",IF(T3&gt;0,"C",IF(W3&gt;0,"NT","NA")))</f>
        <v>NT</v>
      </c>
      <c r="Y3" s="16">
        <v>1</v>
      </c>
      <c r="Z3" s="22" t="str">
        <f>Critères!$B3</f>
        <v>1.1</v>
      </c>
      <c r="AA3" s="22" t="str">
        <f>Critères!$A3</f>
        <v>IMAGES</v>
      </c>
      <c r="AB3" s="22" t="str">
        <f>'P01'!$E4</f>
        <v>N</v>
      </c>
      <c r="AC3" s="22" t="str">
        <f>'P02'!$E4</f>
        <v>N</v>
      </c>
      <c r="AD3" s="22" t="str">
        <f>'P03'!$E4</f>
        <v>N</v>
      </c>
      <c r="AE3" s="22" t="str">
        <f>'P04'!$E4</f>
        <v>N</v>
      </c>
      <c r="AF3" s="22" t="str">
        <f>'P05'!$E4</f>
        <v>N</v>
      </c>
      <c r="AG3" s="22" t="str">
        <f>'P06'!$E4</f>
        <v>N</v>
      </c>
      <c r="AH3" s="22" t="str">
        <f>'P07'!$E4</f>
        <v>N</v>
      </c>
      <c r="AI3" s="22" t="str">
        <f>'P08'!$E4</f>
        <v>N</v>
      </c>
      <c r="AJ3" s="22" t="str">
        <f>'P09'!$E4</f>
        <v>N</v>
      </c>
      <c r="AK3" s="22" t="str">
        <f>'P10'!$E4</f>
        <v>N</v>
      </c>
      <c r="AL3" s="22" t="str">
        <f>'P11'!$E4</f>
        <v>N</v>
      </c>
      <c r="AM3" s="22" t="str">
        <f>'P12'!$E4</f>
        <v>N</v>
      </c>
      <c r="AN3" s="22" t="str">
        <f>'P13'!$E4</f>
        <v>N</v>
      </c>
      <c r="AO3" s="22" t="str">
        <f>'P14'!$E4</f>
        <v>N</v>
      </c>
      <c r="AP3" s="22" t="str">
        <f>'P15'!$E4</f>
        <v>N</v>
      </c>
      <c r="AQ3" s="24">
        <f t="shared" ref="AQ3:AQ11" si="5">COUNTIF(AB3:AP3,"D")</f>
        <v>0</v>
      </c>
    </row>
    <row r="4" spans="1:55" x14ac:dyDescent="0.3">
      <c r="A4" s="16">
        <v>1</v>
      </c>
      <c r="B4" s="22" t="str">
        <f>Critères!$B4</f>
        <v>1.2</v>
      </c>
      <c r="C4" s="22" t="str">
        <f>Critères!$A3</f>
        <v>IMAGES</v>
      </c>
      <c r="D4" s="22" t="s">
        <v>168</v>
      </c>
      <c r="E4" s="22" t="str">
        <f>'P01'!$D5</f>
        <v>NT</v>
      </c>
      <c r="F4" s="22" t="str">
        <f>'P02'!$D5</f>
        <v>NT</v>
      </c>
      <c r="G4" s="22" t="str">
        <f>'P03'!$D5</f>
        <v>NT</v>
      </c>
      <c r="H4" s="22" t="str">
        <f>'P04'!$D5</f>
        <v>NT</v>
      </c>
      <c r="I4" s="22" t="str">
        <f>'P05'!$D5</f>
        <v>NT</v>
      </c>
      <c r="J4" s="22" t="str">
        <f>'P06'!$D5</f>
        <v>NT</v>
      </c>
      <c r="K4" s="22" t="str">
        <f>'P07'!$D5</f>
        <v>NT</v>
      </c>
      <c r="L4" s="22" t="str">
        <f>'P08'!$D5</f>
        <v>NT</v>
      </c>
      <c r="M4" s="22" t="str">
        <f>'P09'!$D5</f>
        <v>NT</v>
      </c>
      <c r="N4" s="22" t="str">
        <f>'P10'!$D5</f>
        <v>NT</v>
      </c>
      <c r="O4" s="22" t="str">
        <f>'P11'!$D5</f>
        <v>NT</v>
      </c>
      <c r="P4" s="22" t="str">
        <f>'P12'!$D5</f>
        <v>NT</v>
      </c>
      <c r="Q4" s="22" t="str">
        <f>'P13'!$D5</f>
        <v>NT</v>
      </c>
      <c r="R4" s="22" t="str">
        <f>'P14'!$D5</f>
        <v>NT</v>
      </c>
      <c r="S4" s="22" t="str">
        <f>'P15'!$D5</f>
        <v>NT</v>
      </c>
      <c r="T4" s="24">
        <f t="shared" si="0"/>
        <v>0</v>
      </c>
      <c r="U4" s="24">
        <f t="shared" si="1"/>
        <v>0</v>
      </c>
      <c r="V4" s="24">
        <f t="shared" si="2"/>
        <v>0</v>
      </c>
      <c r="W4" s="24">
        <f t="shared" si="3"/>
        <v>15</v>
      </c>
      <c r="X4" s="16" t="str">
        <f t="shared" si="4"/>
        <v>NT</v>
      </c>
      <c r="Y4" s="16">
        <v>1</v>
      </c>
      <c r="Z4" s="22" t="str">
        <f>Critères!$B4</f>
        <v>1.2</v>
      </c>
      <c r="AA4" s="22" t="str">
        <f>Critères!$A3</f>
        <v>IMAGES</v>
      </c>
      <c r="AB4" s="22" t="str">
        <f>'P01'!$E5</f>
        <v>N</v>
      </c>
      <c r="AC4" s="22" t="str">
        <f>'P02'!$E5</f>
        <v>N</v>
      </c>
      <c r="AD4" s="22" t="str">
        <f>'P03'!$E5</f>
        <v>N</v>
      </c>
      <c r="AE4" s="22" t="str">
        <f>'P04'!$E5</f>
        <v>N</v>
      </c>
      <c r="AF4" s="22" t="str">
        <f>'P05'!$E5</f>
        <v>N</v>
      </c>
      <c r="AG4" s="22" t="str">
        <f>'P06'!$E5</f>
        <v>N</v>
      </c>
      <c r="AH4" s="22" t="str">
        <f>'P07'!$E5</f>
        <v>N</v>
      </c>
      <c r="AI4" s="22" t="str">
        <f>'P08'!$E5</f>
        <v>N</v>
      </c>
      <c r="AJ4" s="22" t="str">
        <f>'P09'!$E5</f>
        <v>N</v>
      </c>
      <c r="AK4" s="22" t="str">
        <f>'P10'!$E5</f>
        <v>N</v>
      </c>
      <c r="AL4" s="22" t="str">
        <f>'P11'!$E5</f>
        <v>N</v>
      </c>
      <c r="AM4" s="22" t="str">
        <f>'P12'!$E5</f>
        <v>N</v>
      </c>
      <c r="AN4" s="22" t="str">
        <f>'P13'!$E5</f>
        <v>N</v>
      </c>
      <c r="AO4" s="22" t="str">
        <f>'P14'!$E5</f>
        <v>N</v>
      </c>
      <c r="AP4" s="22" t="str">
        <f>'P15'!$E5</f>
        <v>N</v>
      </c>
      <c r="AQ4" s="24">
        <f t="shared" si="5"/>
        <v>0</v>
      </c>
    </row>
    <row r="5" spans="1:55" x14ac:dyDescent="0.3">
      <c r="A5" s="16">
        <v>1</v>
      </c>
      <c r="B5" s="22" t="str">
        <f>Critères!$B5</f>
        <v>1.3</v>
      </c>
      <c r="C5" s="22" t="str">
        <f>Critères!$A3</f>
        <v>IMAGES</v>
      </c>
      <c r="D5" s="22" t="s">
        <v>168</v>
      </c>
      <c r="E5" s="22" t="str">
        <f>'P01'!$D6</f>
        <v>NT</v>
      </c>
      <c r="F5" s="22" t="str">
        <f>'P02'!$D6</f>
        <v>NT</v>
      </c>
      <c r="G5" s="22" t="str">
        <f>'P03'!$D6</f>
        <v>NT</v>
      </c>
      <c r="H5" s="22" t="str">
        <f>'P04'!$D6</f>
        <v>NT</v>
      </c>
      <c r="I5" s="22" t="str">
        <f>'P05'!$D6</f>
        <v>NT</v>
      </c>
      <c r="J5" s="22" t="str">
        <f>'P06'!$D6</f>
        <v>NT</v>
      </c>
      <c r="K5" s="22" t="str">
        <f>'P07'!$D6</f>
        <v>NT</v>
      </c>
      <c r="L5" s="22" t="str">
        <f>'P08'!$D6</f>
        <v>NT</v>
      </c>
      <c r="M5" s="22" t="str">
        <f>'P09'!$D6</f>
        <v>NT</v>
      </c>
      <c r="N5" s="22" t="str">
        <f>'P10'!$D6</f>
        <v>NT</v>
      </c>
      <c r="O5" s="22" t="str">
        <f>'P11'!$D6</f>
        <v>NT</v>
      </c>
      <c r="P5" s="22" t="str">
        <f>'P12'!$D6</f>
        <v>NT</v>
      </c>
      <c r="Q5" s="22" t="str">
        <f>'P13'!$D6</f>
        <v>NT</v>
      </c>
      <c r="R5" s="22" t="str">
        <f>'P14'!$D6</f>
        <v>NT</v>
      </c>
      <c r="S5" s="22" t="str">
        <f>'P15'!$D6</f>
        <v>NT</v>
      </c>
      <c r="T5" s="24">
        <f t="shared" si="0"/>
        <v>0</v>
      </c>
      <c r="U5" s="24">
        <f t="shared" si="1"/>
        <v>0</v>
      </c>
      <c r="V5" s="24">
        <f t="shared" si="2"/>
        <v>0</v>
      </c>
      <c r="W5" s="24">
        <f t="shared" si="3"/>
        <v>15</v>
      </c>
      <c r="X5" s="16" t="str">
        <f t="shared" si="4"/>
        <v>NT</v>
      </c>
      <c r="Y5" s="16">
        <v>1</v>
      </c>
      <c r="Z5" s="22" t="str">
        <f>Critères!$B5</f>
        <v>1.3</v>
      </c>
      <c r="AA5" s="22" t="str">
        <f>Critères!$A3</f>
        <v>IMAGES</v>
      </c>
      <c r="AB5" s="22" t="str">
        <f>'P01'!$E6</f>
        <v>N</v>
      </c>
      <c r="AC5" s="22" t="str">
        <f>'P02'!$E6</f>
        <v>N</v>
      </c>
      <c r="AD5" s="22" t="str">
        <f>'P03'!$E6</f>
        <v>N</v>
      </c>
      <c r="AE5" s="22" t="str">
        <f>'P04'!$E6</f>
        <v>N</v>
      </c>
      <c r="AF5" s="22" t="str">
        <f>'P05'!$E6</f>
        <v>N</v>
      </c>
      <c r="AG5" s="22" t="str">
        <f>'P06'!$E6</f>
        <v>N</v>
      </c>
      <c r="AH5" s="22" t="str">
        <f>'P07'!$E6</f>
        <v>N</v>
      </c>
      <c r="AI5" s="22" t="str">
        <f>'P08'!$E6</f>
        <v>N</v>
      </c>
      <c r="AJ5" s="22" t="str">
        <f>'P09'!$E6</f>
        <v>N</v>
      </c>
      <c r="AK5" s="22" t="str">
        <f>'P10'!$E6</f>
        <v>N</v>
      </c>
      <c r="AL5" s="22" t="str">
        <f>'P11'!$E6</f>
        <v>N</v>
      </c>
      <c r="AM5" s="22" t="str">
        <f>'P12'!$E6</f>
        <v>N</v>
      </c>
      <c r="AN5" s="22" t="str">
        <f>'P13'!$E6</f>
        <v>N</v>
      </c>
      <c r="AO5" s="22" t="str">
        <f>'P14'!$E6</f>
        <v>N</v>
      </c>
      <c r="AP5" s="22" t="str">
        <f>'P15'!$E6</f>
        <v>N</v>
      </c>
      <c r="AQ5" s="24">
        <f t="shared" si="5"/>
        <v>0</v>
      </c>
    </row>
    <row r="6" spans="1:55" x14ac:dyDescent="0.3">
      <c r="A6" s="16">
        <v>1</v>
      </c>
      <c r="B6" s="22" t="str">
        <f>Critères!$B6</f>
        <v>1.4</v>
      </c>
      <c r="C6" s="22" t="str">
        <f>Critères!$A3</f>
        <v>IMAGES</v>
      </c>
      <c r="D6" s="22" t="s">
        <v>168</v>
      </c>
      <c r="E6" s="22" t="str">
        <f>'P01'!$D7</f>
        <v>NT</v>
      </c>
      <c r="F6" s="22" t="str">
        <f>'P02'!$D7</f>
        <v>NT</v>
      </c>
      <c r="G6" s="22" t="str">
        <f>'P03'!$D7</f>
        <v>NT</v>
      </c>
      <c r="H6" s="22" t="str">
        <f>'P04'!$D7</f>
        <v>NT</v>
      </c>
      <c r="I6" s="22" t="str">
        <f>'P05'!$D7</f>
        <v>NT</v>
      </c>
      <c r="J6" s="22" t="str">
        <f>'P06'!$D7</f>
        <v>NT</v>
      </c>
      <c r="K6" s="22" t="str">
        <f>'P07'!$D7</f>
        <v>NT</v>
      </c>
      <c r="L6" s="22" t="str">
        <f>'P08'!$D7</f>
        <v>NT</v>
      </c>
      <c r="M6" s="22" t="str">
        <f>'P09'!$D7</f>
        <v>NT</v>
      </c>
      <c r="N6" s="22" t="str">
        <f>'P10'!$D7</f>
        <v>NT</v>
      </c>
      <c r="O6" s="22" t="str">
        <f>'P11'!$D7</f>
        <v>NT</v>
      </c>
      <c r="P6" s="22" t="str">
        <f>'P12'!$D7</f>
        <v>NT</v>
      </c>
      <c r="Q6" s="22" t="str">
        <f>'P13'!$D7</f>
        <v>NT</v>
      </c>
      <c r="R6" s="22" t="str">
        <f>'P14'!$D7</f>
        <v>NT</v>
      </c>
      <c r="S6" s="22" t="str">
        <f>'P15'!$D7</f>
        <v>NT</v>
      </c>
      <c r="T6" s="24">
        <f t="shared" si="0"/>
        <v>0</v>
      </c>
      <c r="U6" s="24">
        <f t="shared" si="1"/>
        <v>0</v>
      </c>
      <c r="V6" s="24">
        <f t="shared" si="2"/>
        <v>0</v>
      </c>
      <c r="W6" s="24">
        <f t="shared" si="3"/>
        <v>15</v>
      </c>
      <c r="X6" s="16" t="str">
        <f t="shared" si="4"/>
        <v>NT</v>
      </c>
      <c r="Y6" s="16">
        <v>1</v>
      </c>
      <c r="Z6" s="22" t="str">
        <f>Critères!$B6</f>
        <v>1.4</v>
      </c>
      <c r="AA6" s="22" t="str">
        <f>Critères!$A3</f>
        <v>IMAGES</v>
      </c>
      <c r="AB6" s="22" t="str">
        <f>'P01'!$E7</f>
        <v>N</v>
      </c>
      <c r="AC6" s="22" t="str">
        <f>'P02'!$E7</f>
        <v>N</v>
      </c>
      <c r="AD6" s="22" t="str">
        <f>'P03'!$E7</f>
        <v>N</v>
      </c>
      <c r="AE6" s="22" t="str">
        <f>'P04'!$E7</f>
        <v>N</v>
      </c>
      <c r="AF6" s="22" t="str">
        <f>'P05'!$E7</f>
        <v>N</v>
      </c>
      <c r="AG6" s="22" t="str">
        <f>'P06'!$E7</f>
        <v>N</v>
      </c>
      <c r="AH6" s="22" t="str">
        <f>'P07'!$E7</f>
        <v>N</v>
      </c>
      <c r="AI6" s="22" t="str">
        <f>'P08'!$E7</f>
        <v>N</v>
      </c>
      <c r="AJ6" s="22" t="str">
        <f>'P09'!$E7</f>
        <v>N</v>
      </c>
      <c r="AK6" s="22" t="str">
        <f>'P10'!$E7</f>
        <v>N</v>
      </c>
      <c r="AL6" s="22" t="str">
        <f>'P11'!$E7</f>
        <v>N</v>
      </c>
      <c r="AM6" s="22" t="str">
        <f>'P12'!$E7</f>
        <v>N</v>
      </c>
      <c r="AN6" s="22" t="str">
        <f>'P13'!$E7</f>
        <v>N</v>
      </c>
      <c r="AO6" s="22" t="str">
        <f>'P14'!$E7</f>
        <v>N</v>
      </c>
      <c r="AP6" s="22" t="str">
        <f>'P15'!$E7</f>
        <v>N</v>
      </c>
      <c r="AQ6" s="24">
        <f t="shared" si="5"/>
        <v>0</v>
      </c>
    </row>
    <row r="7" spans="1:55" x14ac:dyDescent="0.3">
      <c r="A7" s="16">
        <v>1</v>
      </c>
      <c r="B7" s="22" t="str">
        <f>Critères!$B7</f>
        <v>1.5</v>
      </c>
      <c r="C7" s="22" t="str">
        <f>Critères!$A3</f>
        <v>IMAGES</v>
      </c>
      <c r="D7" s="22" t="s">
        <v>168</v>
      </c>
      <c r="E7" s="22" t="str">
        <f>'P01'!$D8</f>
        <v>NT</v>
      </c>
      <c r="F7" s="22" t="str">
        <f>'P02'!$D8</f>
        <v>NT</v>
      </c>
      <c r="G7" s="22" t="str">
        <f>'P03'!$D8</f>
        <v>NT</v>
      </c>
      <c r="H7" s="22" t="str">
        <f>'P04'!$D8</f>
        <v>NT</v>
      </c>
      <c r="I7" s="22" t="str">
        <f>'P05'!$D8</f>
        <v>NT</v>
      </c>
      <c r="J7" s="22" t="str">
        <f>'P06'!$D8</f>
        <v>NT</v>
      </c>
      <c r="K7" s="22" t="str">
        <f>'P07'!$D8</f>
        <v>NT</v>
      </c>
      <c r="L7" s="22" t="str">
        <f>'P08'!$D8</f>
        <v>NT</v>
      </c>
      <c r="M7" s="22" t="str">
        <f>'P09'!$D8</f>
        <v>NT</v>
      </c>
      <c r="N7" s="22" t="str">
        <f>'P10'!$D8</f>
        <v>NT</v>
      </c>
      <c r="O7" s="22" t="str">
        <f>'P11'!$D8</f>
        <v>NT</v>
      </c>
      <c r="P7" s="22" t="str">
        <f>'P12'!$D8</f>
        <v>NT</v>
      </c>
      <c r="Q7" s="22" t="str">
        <f>'P13'!$D8</f>
        <v>NT</v>
      </c>
      <c r="R7" s="22" t="str">
        <f>'P14'!$D8</f>
        <v>NT</v>
      </c>
      <c r="S7" s="22" t="str">
        <f>'P15'!$D8</f>
        <v>NT</v>
      </c>
      <c r="T7" s="24">
        <f t="shared" si="0"/>
        <v>0</v>
      </c>
      <c r="U7" s="24">
        <f t="shared" si="1"/>
        <v>0</v>
      </c>
      <c r="V7" s="24">
        <f t="shared" si="2"/>
        <v>0</v>
      </c>
      <c r="W7" s="24">
        <f t="shared" si="3"/>
        <v>15</v>
      </c>
      <c r="X7" s="16" t="str">
        <f t="shared" si="4"/>
        <v>NT</v>
      </c>
      <c r="Y7" s="16">
        <v>1</v>
      </c>
      <c r="Z7" s="22" t="str">
        <f>Critères!$B7</f>
        <v>1.5</v>
      </c>
      <c r="AA7" s="22" t="str">
        <f>Critères!$A3</f>
        <v>IMAGES</v>
      </c>
      <c r="AB7" s="22" t="str">
        <f>'P01'!$E8</f>
        <v>N</v>
      </c>
      <c r="AC7" s="22" t="str">
        <f>'P02'!$E8</f>
        <v>N</v>
      </c>
      <c r="AD7" s="22" t="str">
        <f>'P03'!$E8</f>
        <v>N</v>
      </c>
      <c r="AE7" s="22" t="str">
        <f>'P04'!$E8</f>
        <v>N</v>
      </c>
      <c r="AF7" s="22" t="str">
        <f>'P05'!$E8</f>
        <v>N</v>
      </c>
      <c r="AG7" s="22" t="str">
        <f>'P06'!$E8</f>
        <v>N</v>
      </c>
      <c r="AH7" s="22" t="str">
        <f>'P07'!$E8</f>
        <v>N</v>
      </c>
      <c r="AI7" s="22" t="str">
        <f>'P08'!$E8</f>
        <v>N</v>
      </c>
      <c r="AJ7" s="22" t="str">
        <f>'P09'!$E8</f>
        <v>N</v>
      </c>
      <c r="AK7" s="22" t="str">
        <f>'P10'!$E8</f>
        <v>N</v>
      </c>
      <c r="AL7" s="22" t="str">
        <f>'P11'!$E8</f>
        <v>N</v>
      </c>
      <c r="AM7" s="22" t="str">
        <f>'P12'!$E8</f>
        <v>N</v>
      </c>
      <c r="AN7" s="22" t="str">
        <f>'P13'!$E8</f>
        <v>N</v>
      </c>
      <c r="AO7" s="22" t="str">
        <f>'P14'!$E8</f>
        <v>N</v>
      </c>
      <c r="AP7" s="22" t="str">
        <f>'P15'!$E8</f>
        <v>N</v>
      </c>
      <c r="AQ7" s="24">
        <f t="shared" si="5"/>
        <v>0</v>
      </c>
    </row>
    <row r="8" spans="1:55" x14ac:dyDescent="0.3">
      <c r="A8" s="16">
        <v>1</v>
      </c>
      <c r="B8" s="22" t="str">
        <f>Critères!$B8</f>
        <v>1.6</v>
      </c>
      <c r="C8" s="22" t="str">
        <f>Critères!$A3</f>
        <v>IMAGES</v>
      </c>
      <c r="D8" s="22" t="s">
        <v>168</v>
      </c>
      <c r="E8" s="22" t="str">
        <f>'P01'!$D9</f>
        <v>NT</v>
      </c>
      <c r="F8" s="22" t="str">
        <f>'P02'!$D9</f>
        <v>NT</v>
      </c>
      <c r="G8" s="22" t="str">
        <f>'P03'!$D9</f>
        <v>NT</v>
      </c>
      <c r="H8" s="22" t="str">
        <f>'P04'!$D9</f>
        <v>NT</v>
      </c>
      <c r="I8" s="22" t="str">
        <f>'P05'!$D9</f>
        <v>NT</v>
      </c>
      <c r="J8" s="22" t="str">
        <f>'P06'!$D9</f>
        <v>NT</v>
      </c>
      <c r="K8" s="22" t="str">
        <f>'P07'!$D9</f>
        <v>NT</v>
      </c>
      <c r="L8" s="22" t="str">
        <f>'P08'!$D9</f>
        <v>NT</v>
      </c>
      <c r="M8" s="22" t="str">
        <f>'P09'!$D9</f>
        <v>NT</v>
      </c>
      <c r="N8" s="22" t="str">
        <f>'P10'!$D9</f>
        <v>NT</v>
      </c>
      <c r="O8" s="22" t="str">
        <f>'P11'!$D9</f>
        <v>NT</v>
      </c>
      <c r="P8" s="22" t="str">
        <f>'P12'!$D9</f>
        <v>NT</v>
      </c>
      <c r="Q8" s="22" t="str">
        <f>'P13'!$D9</f>
        <v>NT</v>
      </c>
      <c r="R8" s="22" t="str">
        <f>'P14'!$D9</f>
        <v>NT</v>
      </c>
      <c r="S8" s="22" t="str">
        <f>'P15'!$D9</f>
        <v>NT</v>
      </c>
      <c r="T8" s="24">
        <f t="shared" si="0"/>
        <v>0</v>
      </c>
      <c r="U8" s="24">
        <f t="shared" si="1"/>
        <v>0</v>
      </c>
      <c r="V8" s="24">
        <f t="shared" si="2"/>
        <v>0</v>
      </c>
      <c r="W8" s="24">
        <f t="shared" si="3"/>
        <v>15</v>
      </c>
      <c r="X8" s="16" t="str">
        <f t="shared" si="4"/>
        <v>NT</v>
      </c>
      <c r="Y8" s="16">
        <v>1</v>
      </c>
      <c r="Z8" s="22" t="str">
        <f>Critères!$B8</f>
        <v>1.6</v>
      </c>
      <c r="AA8" s="22" t="str">
        <f>Critères!$A3</f>
        <v>IMAGES</v>
      </c>
      <c r="AB8" s="22" t="str">
        <f>'P01'!$E9</f>
        <v>N</v>
      </c>
      <c r="AC8" s="22" t="str">
        <f>'P02'!$E9</f>
        <v>N</v>
      </c>
      <c r="AD8" s="22" t="str">
        <f>'P03'!$E9</f>
        <v>N</v>
      </c>
      <c r="AE8" s="22" t="str">
        <f>'P04'!$E9</f>
        <v>N</v>
      </c>
      <c r="AF8" s="22" t="str">
        <f>'P05'!$E9</f>
        <v>N</v>
      </c>
      <c r="AG8" s="22" t="str">
        <f>'P06'!$E9</f>
        <v>N</v>
      </c>
      <c r="AH8" s="22" t="str">
        <f>'P07'!$E9</f>
        <v>N</v>
      </c>
      <c r="AI8" s="22" t="str">
        <f>'P08'!$E9</f>
        <v>N</v>
      </c>
      <c r="AJ8" s="22" t="str">
        <f>'P09'!$E9</f>
        <v>N</v>
      </c>
      <c r="AK8" s="22" t="str">
        <f>'P10'!$E9</f>
        <v>N</v>
      </c>
      <c r="AL8" s="22" t="str">
        <f>'P11'!$E9</f>
        <v>N</v>
      </c>
      <c r="AM8" s="22" t="str">
        <f>'P12'!$E9</f>
        <v>N</v>
      </c>
      <c r="AN8" s="22" t="str">
        <f>'P13'!$E9</f>
        <v>N</v>
      </c>
      <c r="AO8" s="22" t="str">
        <f>'P14'!$E9</f>
        <v>N</v>
      </c>
      <c r="AP8" s="22" t="str">
        <f>'P15'!$E9</f>
        <v>N</v>
      </c>
      <c r="AQ8" s="24">
        <f t="shared" si="5"/>
        <v>0</v>
      </c>
    </row>
    <row r="9" spans="1:55" x14ac:dyDescent="0.3">
      <c r="A9" s="16">
        <v>1</v>
      </c>
      <c r="B9" s="22" t="str">
        <f>Critères!$B9</f>
        <v>1.7</v>
      </c>
      <c r="C9" s="22" t="str">
        <f>Critères!$A3</f>
        <v>IMAGES</v>
      </c>
      <c r="D9" s="22" t="s">
        <v>168</v>
      </c>
      <c r="E9" s="22" t="str">
        <f>'P01'!$D10</f>
        <v>NT</v>
      </c>
      <c r="F9" s="22" t="str">
        <f>'P02'!$D10</f>
        <v>NT</v>
      </c>
      <c r="G9" s="22" t="str">
        <f>'P03'!$D10</f>
        <v>NT</v>
      </c>
      <c r="H9" s="22" t="str">
        <f>'P04'!$D10</f>
        <v>NT</v>
      </c>
      <c r="I9" s="22" t="str">
        <f>'P05'!$D10</f>
        <v>NT</v>
      </c>
      <c r="J9" s="22" t="str">
        <f>'P06'!$D10</f>
        <v>NT</v>
      </c>
      <c r="K9" s="22" t="str">
        <f>'P07'!$D10</f>
        <v>NT</v>
      </c>
      <c r="L9" s="22" t="str">
        <f>'P08'!$D10</f>
        <v>NT</v>
      </c>
      <c r="M9" s="22" t="str">
        <f>'P09'!$D10</f>
        <v>NT</v>
      </c>
      <c r="N9" s="22" t="str">
        <f>'P10'!$D10</f>
        <v>NT</v>
      </c>
      <c r="O9" s="22" t="str">
        <f>'P11'!$D10</f>
        <v>NT</v>
      </c>
      <c r="P9" s="22" t="str">
        <f>'P12'!$D10</f>
        <v>NT</v>
      </c>
      <c r="Q9" s="22" t="str">
        <f>'P13'!$D10</f>
        <v>NT</v>
      </c>
      <c r="R9" s="22" t="str">
        <f>'P14'!$D10</f>
        <v>NT</v>
      </c>
      <c r="S9" s="22" t="str">
        <f>'P15'!$D10</f>
        <v>NT</v>
      </c>
      <c r="T9" s="24">
        <f t="shared" si="0"/>
        <v>0</v>
      </c>
      <c r="U9" s="24">
        <f t="shared" si="1"/>
        <v>0</v>
      </c>
      <c r="V9" s="24">
        <f t="shared" si="2"/>
        <v>0</v>
      </c>
      <c r="W9" s="24">
        <f t="shared" si="3"/>
        <v>15</v>
      </c>
      <c r="X9" s="16" t="str">
        <f t="shared" si="4"/>
        <v>NT</v>
      </c>
      <c r="Y9" s="16">
        <v>1</v>
      </c>
      <c r="Z9" s="22" t="str">
        <f>Critères!$B9</f>
        <v>1.7</v>
      </c>
      <c r="AA9" s="22" t="str">
        <f>Critères!$A3</f>
        <v>IMAGES</v>
      </c>
      <c r="AB9" s="22" t="str">
        <f>'P01'!$E10</f>
        <v>N</v>
      </c>
      <c r="AC9" s="22" t="str">
        <f>'P02'!$E10</f>
        <v>N</v>
      </c>
      <c r="AD9" s="22" t="str">
        <f>'P03'!$E10</f>
        <v>N</v>
      </c>
      <c r="AE9" s="22" t="str">
        <f>'P04'!$E10</f>
        <v>N</v>
      </c>
      <c r="AF9" s="22" t="str">
        <f>'P05'!$E10</f>
        <v>N</v>
      </c>
      <c r="AG9" s="22" t="str">
        <f>'P06'!$E10</f>
        <v>N</v>
      </c>
      <c r="AH9" s="22" t="str">
        <f>'P07'!$E10</f>
        <v>N</v>
      </c>
      <c r="AI9" s="22" t="str">
        <f>'P08'!$E10</f>
        <v>N</v>
      </c>
      <c r="AJ9" s="22" t="str">
        <f>'P09'!$E10</f>
        <v>N</v>
      </c>
      <c r="AK9" s="22" t="str">
        <f>'P10'!$E10</f>
        <v>N</v>
      </c>
      <c r="AL9" s="22" t="str">
        <f>'P11'!$E10</f>
        <v>N</v>
      </c>
      <c r="AM9" s="22" t="str">
        <f>'P12'!$E10</f>
        <v>N</v>
      </c>
      <c r="AN9" s="22" t="str">
        <f>'P13'!$E10</f>
        <v>N</v>
      </c>
      <c r="AO9" s="22" t="str">
        <f>'P14'!$E10</f>
        <v>N</v>
      </c>
      <c r="AP9" s="22" t="str">
        <f>'P15'!$E10</f>
        <v>N</v>
      </c>
      <c r="AQ9" s="24">
        <f t="shared" si="5"/>
        <v>0</v>
      </c>
    </row>
    <row r="10" spans="1:55" x14ac:dyDescent="0.3">
      <c r="A10" s="16">
        <v>1</v>
      </c>
      <c r="B10" s="22" t="str">
        <f>Critères!$B10</f>
        <v>1.8</v>
      </c>
      <c r="C10" s="22" t="str">
        <f>Critères!$A3</f>
        <v>IMAGES</v>
      </c>
      <c r="D10" s="22" t="s">
        <v>169</v>
      </c>
      <c r="E10" s="22" t="str">
        <f>'P01'!$D11</f>
        <v>NT</v>
      </c>
      <c r="F10" s="22" t="str">
        <f>'P02'!$D11</f>
        <v>NT</v>
      </c>
      <c r="G10" s="22" t="str">
        <f>'P03'!$D11</f>
        <v>NT</v>
      </c>
      <c r="H10" s="22" t="str">
        <f>'P04'!$D11</f>
        <v>NT</v>
      </c>
      <c r="I10" s="22" t="str">
        <f>'P05'!$D11</f>
        <v>NT</v>
      </c>
      <c r="J10" s="22" t="str">
        <f>'P06'!$D11</f>
        <v>NT</v>
      </c>
      <c r="K10" s="22" t="str">
        <f>'P07'!$D11</f>
        <v>NT</v>
      </c>
      <c r="L10" s="22" t="str">
        <f>'P08'!$D11</f>
        <v>NT</v>
      </c>
      <c r="M10" s="22" t="str">
        <f>'P09'!$D11</f>
        <v>NT</v>
      </c>
      <c r="N10" s="22" t="str">
        <f>'P10'!$D11</f>
        <v>NT</v>
      </c>
      <c r="O10" s="22" t="str">
        <f>'P11'!$D11</f>
        <v>NT</v>
      </c>
      <c r="P10" s="22" t="str">
        <f>'P12'!$D11</f>
        <v>NT</v>
      </c>
      <c r="Q10" s="22" t="str">
        <f>'P13'!$D11</f>
        <v>NT</v>
      </c>
      <c r="R10" s="22" t="str">
        <f>'P14'!$D11</f>
        <v>NT</v>
      </c>
      <c r="S10" s="22" t="str">
        <f>'P15'!$D11</f>
        <v>NT</v>
      </c>
      <c r="T10" s="24">
        <f t="shared" si="0"/>
        <v>0</v>
      </c>
      <c r="U10" s="24">
        <f t="shared" si="1"/>
        <v>0</v>
      </c>
      <c r="V10" s="24">
        <f t="shared" si="2"/>
        <v>0</v>
      </c>
      <c r="W10" s="24">
        <f t="shared" si="3"/>
        <v>15</v>
      </c>
      <c r="X10" s="16" t="str">
        <f t="shared" si="4"/>
        <v>NT</v>
      </c>
      <c r="Y10" s="16">
        <v>1</v>
      </c>
      <c r="Z10" s="22" t="str">
        <f>Critères!$B10</f>
        <v>1.8</v>
      </c>
      <c r="AA10" s="22" t="str">
        <f>Critères!$A3</f>
        <v>IMAGES</v>
      </c>
      <c r="AB10" s="22" t="str">
        <f>'P01'!$E11</f>
        <v>N</v>
      </c>
      <c r="AC10" s="22" t="str">
        <f>'P02'!$E11</f>
        <v>N</v>
      </c>
      <c r="AD10" s="22" t="str">
        <f>'P03'!$E11</f>
        <v>N</v>
      </c>
      <c r="AE10" s="22" t="str">
        <f>'P04'!$E11</f>
        <v>N</v>
      </c>
      <c r="AF10" s="22" t="str">
        <f>'P05'!$E11</f>
        <v>N</v>
      </c>
      <c r="AG10" s="22" t="str">
        <f>'P06'!$E11</f>
        <v>N</v>
      </c>
      <c r="AH10" s="22" t="str">
        <f>'P07'!$E11</f>
        <v>N</v>
      </c>
      <c r="AI10" s="22" t="str">
        <f>'P08'!$E11</f>
        <v>N</v>
      </c>
      <c r="AJ10" s="22" t="str">
        <f>'P09'!$E11</f>
        <v>N</v>
      </c>
      <c r="AK10" s="22" t="str">
        <f>'P10'!$E11</f>
        <v>N</v>
      </c>
      <c r="AL10" s="22" t="str">
        <f>'P11'!$E11</f>
        <v>N</v>
      </c>
      <c r="AM10" s="22" t="str">
        <f>'P12'!$E11</f>
        <v>N</v>
      </c>
      <c r="AN10" s="22" t="str">
        <f>'P13'!$E11</f>
        <v>N</v>
      </c>
      <c r="AO10" s="22" t="str">
        <f>'P14'!$E11</f>
        <v>N</v>
      </c>
      <c r="AP10" s="22" t="str">
        <f>'P15'!$E11</f>
        <v>N</v>
      </c>
      <c r="AQ10" s="24">
        <f t="shared" si="5"/>
        <v>0</v>
      </c>
    </row>
    <row r="11" spans="1:55" x14ac:dyDescent="0.3">
      <c r="A11" s="16">
        <v>1</v>
      </c>
      <c r="B11" s="22" t="str">
        <f>Critères!$B11</f>
        <v>1.9</v>
      </c>
      <c r="C11" s="22" t="str">
        <f>Critères!$A3</f>
        <v>IMAGES</v>
      </c>
      <c r="D11" s="22" t="s">
        <v>168</v>
      </c>
      <c r="E11" s="22" t="str">
        <f>'P01'!$D12</f>
        <v>NT</v>
      </c>
      <c r="F11" s="22" t="str">
        <f>'P02'!$D12</f>
        <v>NT</v>
      </c>
      <c r="G11" s="22" t="str">
        <f>'P03'!$D12</f>
        <v>NT</v>
      </c>
      <c r="H11" s="22" t="str">
        <f>'P04'!$D12</f>
        <v>NT</v>
      </c>
      <c r="I11" s="22" t="str">
        <f>'P05'!$D12</f>
        <v>NT</v>
      </c>
      <c r="J11" s="22" t="str">
        <f>'P06'!$D12</f>
        <v>NT</v>
      </c>
      <c r="K11" s="22" t="str">
        <f>'P07'!$D12</f>
        <v>NT</v>
      </c>
      <c r="L11" s="22" t="str">
        <f>'P08'!$D12</f>
        <v>NT</v>
      </c>
      <c r="M11" s="22" t="str">
        <f>'P09'!$D12</f>
        <v>NT</v>
      </c>
      <c r="N11" s="22" t="str">
        <f>'P10'!$D12</f>
        <v>NT</v>
      </c>
      <c r="O11" s="22" t="str">
        <f>'P11'!$D12</f>
        <v>NT</v>
      </c>
      <c r="P11" s="22" t="str">
        <f>'P12'!$D12</f>
        <v>NT</v>
      </c>
      <c r="Q11" s="22" t="str">
        <f>'P13'!$D12</f>
        <v>NT</v>
      </c>
      <c r="R11" s="22" t="str">
        <f>'P14'!$D12</f>
        <v>NT</v>
      </c>
      <c r="S11" s="22" t="str">
        <f>'P15'!$D12</f>
        <v>NT</v>
      </c>
      <c r="T11" s="24">
        <f t="shared" si="0"/>
        <v>0</v>
      </c>
      <c r="U11" s="24">
        <f t="shared" si="1"/>
        <v>0</v>
      </c>
      <c r="V11" s="24">
        <f t="shared" si="2"/>
        <v>0</v>
      </c>
      <c r="W11" s="24">
        <f t="shared" si="3"/>
        <v>15</v>
      </c>
      <c r="X11" s="16" t="str">
        <f t="shared" si="4"/>
        <v>NT</v>
      </c>
      <c r="Y11" s="16">
        <v>1</v>
      </c>
      <c r="Z11" s="22" t="str">
        <f>Critères!$B11</f>
        <v>1.9</v>
      </c>
      <c r="AA11" s="22" t="str">
        <f>Critères!$A3</f>
        <v>IMAGES</v>
      </c>
      <c r="AB11" s="22" t="str">
        <f>'P01'!$E12</f>
        <v>N</v>
      </c>
      <c r="AC11" s="22" t="str">
        <f>'P02'!$E12</f>
        <v>N</v>
      </c>
      <c r="AD11" s="22" t="str">
        <f>'P03'!$E12</f>
        <v>N</v>
      </c>
      <c r="AE11" s="22" t="str">
        <f>'P04'!$E12</f>
        <v>N</v>
      </c>
      <c r="AF11" s="22" t="str">
        <f>'P05'!$E12</f>
        <v>N</v>
      </c>
      <c r="AG11" s="22" t="str">
        <f>'P06'!$E12</f>
        <v>N</v>
      </c>
      <c r="AH11" s="22" t="str">
        <f>'P07'!$E12</f>
        <v>N</v>
      </c>
      <c r="AI11" s="22" t="str">
        <f>'P08'!$E12</f>
        <v>N</v>
      </c>
      <c r="AJ11" s="22" t="str">
        <f>'P09'!$E12</f>
        <v>N</v>
      </c>
      <c r="AK11" s="22" t="str">
        <f>'P10'!$E12</f>
        <v>N</v>
      </c>
      <c r="AL11" s="22" t="str">
        <f>'P11'!$E12</f>
        <v>N</v>
      </c>
      <c r="AM11" s="22" t="str">
        <f>'P12'!$E12</f>
        <v>N</v>
      </c>
      <c r="AN11" s="22" t="str">
        <f>'P13'!$E12</f>
        <v>N</v>
      </c>
      <c r="AO11" s="22" t="str">
        <f>'P14'!$E12</f>
        <v>N</v>
      </c>
      <c r="AP11" s="22" t="str">
        <f>'P15'!$E12</f>
        <v>N</v>
      </c>
      <c r="AQ11" s="24">
        <f t="shared" si="5"/>
        <v>0</v>
      </c>
    </row>
    <row r="12" spans="1:55" x14ac:dyDescent="0.3">
      <c r="A12" s="25"/>
      <c r="B12" s="26"/>
      <c r="C12" s="26"/>
      <c r="D12" s="26"/>
      <c r="E12" s="26"/>
      <c r="F12" s="26"/>
      <c r="G12" s="26"/>
      <c r="H12" s="26"/>
      <c r="I12" s="26"/>
      <c r="J12" s="26"/>
      <c r="K12" s="26"/>
      <c r="L12" s="26"/>
      <c r="M12" s="26"/>
      <c r="N12" s="26"/>
      <c r="O12" s="26"/>
      <c r="P12" s="26"/>
      <c r="Q12" s="26"/>
      <c r="R12" s="26"/>
      <c r="S12" s="26"/>
      <c r="T12" s="27">
        <f>SUM(T3:T11)</f>
        <v>0</v>
      </c>
      <c r="U12" s="27">
        <f>SUM(U3:U11)</f>
        <v>0</v>
      </c>
      <c r="V12" s="27">
        <f>SUM(V3:V11)</f>
        <v>0</v>
      </c>
      <c r="W12" s="27">
        <f>SUM(W3:W11)</f>
        <v>135</v>
      </c>
      <c r="X12" s="16"/>
      <c r="Y12" s="25"/>
      <c r="Z12" s="26"/>
      <c r="AA12" s="26"/>
      <c r="AB12" s="26"/>
      <c r="AC12" s="26"/>
      <c r="AD12" s="26"/>
      <c r="AE12" s="26"/>
      <c r="AF12" s="26"/>
      <c r="AG12" s="26"/>
      <c r="AH12" s="26"/>
      <c r="AI12" s="26"/>
      <c r="AJ12" s="26"/>
      <c r="AK12" s="26"/>
      <c r="AL12" s="26"/>
      <c r="AM12" s="26"/>
      <c r="AN12" s="26"/>
      <c r="AO12" s="26"/>
      <c r="AP12" s="26"/>
      <c r="AQ12" s="27">
        <f>SUM(AQ1:AQ11)</f>
        <v>0</v>
      </c>
    </row>
    <row r="13" spans="1:55" x14ac:dyDescent="0.3">
      <c r="A13" s="16">
        <v>2</v>
      </c>
      <c r="B13" s="22" t="str">
        <f>Critères!$B12</f>
        <v>2.1</v>
      </c>
      <c r="C13" s="22" t="str">
        <f>Critères!$A12</f>
        <v>CADRES</v>
      </c>
      <c r="D13" s="22" t="s">
        <v>168</v>
      </c>
      <c r="E13" s="22" t="str">
        <f>'P01'!$D13</f>
        <v>NT</v>
      </c>
      <c r="F13" s="22" t="str">
        <f>'P02'!$D13</f>
        <v>NT</v>
      </c>
      <c r="G13" s="22" t="str">
        <f>'P03'!$D13</f>
        <v>NT</v>
      </c>
      <c r="H13" s="22" t="str">
        <f>'P04'!$D13</f>
        <v>NT</v>
      </c>
      <c r="I13" s="22" t="str">
        <f>'P05'!$D13</f>
        <v>NT</v>
      </c>
      <c r="J13" s="22" t="str">
        <f>'P06'!$D13</f>
        <v>NT</v>
      </c>
      <c r="K13" s="22" t="str">
        <f>'P07'!$D13</f>
        <v>NT</v>
      </c>
      <c r="L13" s="22" t="str">
        <f>'P08'!$D13</f>
        <v>NT</v>
      </c>
      <c r="M13" s="22" t="str">
        <f>'P09'!$D13</f>
        <v>NT</v>
      </c>
      <c r="N13" s="22" t="str">
        <f>'P10'!$D13</f>
        <v>NT</v>
      </c>
      <c r="O13" s="22" t="str">
        <f>'P11'!$D13</f>
        <v>NT</v>
      </c>
      <c r="P13" s="22" t="str">
        <f>'P12'!$D13</f>
        <v>NT</v>
      </c>
      <c r="Q13" s="22" t="str">
        <f>'P13'!$D13</f>
        <v>NT</v>
      </c>
      <c r="R13" s="22" t="str">
        <f>'P14'!$D13</f>
        <v>NT</v>
      </c>
      <c r="S13" s="22" t="str">
        <f>'P15'!$D13</f>
        <v>NT</v>
      </c>
      <c r="T13" s="24">
        <f>COUNTIF(E13:S13,"C")</f>
        <v>0</v>
      </c>
      <c r="U13" s="24">
        <f>COUNTIF(E13:S13,"NC")</f>
        <v>0</v>
      </c>
      <c r="V13" s="24">
        <f>COUNTIF(E13:S13,"NA")</f>
        <v>0</v>
      </c>
      <c r="W13" s="24">
        <f>COUNTIF(E13:S13,"NT")</f>
        <v>15</v>
      </c>
      <c r="X13" s="16" t="str">
        <f>IF(U13&gt;0,"NC",IF(T13&gt;0,"C",IF(W13&gt;0,"NT","NA")))</f>
        <v>NT</v>
      </c>
      <c r="Y13" s="16">
        <v>2</v>
      </c>
      <c r="Z13" s="22" t="str">
        <f>Critères!$B12</f>
        <v>2.1</v>
      </c>
      <c r="AA13" s="22" t="str">
        <f>Critères!$A12</f>
        <v>CADRES</v>
      </c>
      <c r="AB13" s="22" t="str">
        <f>'P01'!$E13</f>
        <v>N</v>
      </c>
      <c r="AC13" s="22" t="str">
        <f>'P02'!$E13</f>
        <v>N</v>
      </c>
      <c r="AD13" s="22" t="str">
        <f>'P03'!$E13</f>
        <v>N</v>
      </c>
      <c r="AE13" s="22" t="str">
        <f>'P04'!$E13</f>
        <v>N</v>
      </c>
      <c r="AF13" s="22" t="str">
        <f>'P05'!$E13</f>
        <v>N</v>
      </c>
      <c r="AG13" s="22" t="str">
        <f>'P06'!$E13</f>
        <v>N</v>
      </c>
      <c r="AH13" s="22" t="str">
        <f>'P07'!$E13</f>
        <v>N</v>
      </c>
      <c r="AI13" s="22" t="str">
        <f>'P08'!$E13</f>
        <v>N</v>
      </c>
      <c r="AJ13" s="22" t="str">
        <f>'P09'!$E13</f>
        <v>N</v>
      </c>
      <c r="AK13" s="22" t="str">
        <f>'P10'!$E13</f>
        <v>N</v>
      </c>
      <c r="AL13" s="22" t="str">
        <f>'P11'!$E13</f>
        <v>N</v>
      </c>
      <c r="AM13" s="22" t="str">
        <f>'P12'!$E13</f>
        <v>N</v>
      </c>
      <c r="AN13" s="22" t="str">
        <f>'P13'!$E13</f>
        <v>N</v>
      </c>
      <c r="AO13" s="22" t="str">
        <f>'P14'!$E13</f>
        <v>N</v>
      </c>
      <c r="AP13" s="22" t="str">
        <f>'P15'!$E13</f>
        <v>N</v>
      </c>
      <c r="AQ13" s="24">
        <f>COUNTIF(AB13:AP13,"D")</f>
        <v>0</v>
      </c>
    </row>
    <row r="14" spans="1:55" x14ac:dyDescent="0.3">
      <c r="A14" s="16">
        <v>2</v>
      </c>
      <c r="B14" s="22" t="str">
        <f>Critères!$B13</f>
        <v>2.2</v>
      </c>
      <c r="C14" s="22" t="str">
        <f>Critères!$A12</f>
        <v>CADRES</v>
      </c>
      <c r="D14" s="22" t="s">
        <v>168</v>
      </c>
      <c r="E14" s="22" t="str">
        <f>'P01'!$D14</f>
        <v>NT</v>
      </c>
      <c r="F14" s="22" t="str">
        <f>'P02'!$D14</f>
        <v>NT</v>
      </c>
      <c r="G14" s="22" t="str">
        <f>'P03'!$D14</f>
        <v>NT</v>
      </c>
      <c r="H14" s="22" t="str">
        <f>'P04'!$D14</f>
        <v>NT</v>
      </c>
      <c r="I14" s="22" t="str">
        <f>'P05'!$D14</f>
        <v>NT</v>
      </c>
      <c r="J14" s="22" t="str">
        <f>'P06'!$D14</f>
        <v>NT</v>
      </c>
      <c r="K14" s="22" t="str">
        <f>'P07'!$D14</f>
        <v>NT</v>
      </c>
      <c r="L14" s="22" t="str">
        <f>'P08'!$D14</f>
        <v>NT</v>
      </c>
      <c r="M14" s="22" t="str">
        <f>'P09'!$D14</f>
        <v>NT</v>
      </c>
      <c r="N14" s="22" t="str">
        <f>'P10'!$D14</f>
        <v>NT</v>
      </c>
      <c r="O14" s="22" t="str">
        <f>'P11'!$D14</f>
        <v>NT</v>
      </c>
      <c r="P14" s="22" t="str">
        <f>'P12'!$D14</f>
        <v>NT</v>
      </c>
      <c r="Q14" s="22" t="str">
        <f>'P13'!$D14</f>
        <v>NT</v>
      </c>
      <c r="R14" s="22" t="str">
        <f>'P14'!$D14</f>
        <v>NT</v>
      </c>
      <c r="S14" s="22" t="str">
        <f>'P15'!$D14</f>
        <v>NT</v>
      </c>
      <c r="T14" s="24">
        <f>COUNTIF(E14:S14,"C")</f>
        <v>0</v>
      </c>
      <c r="U14" s="24">
        <f>COUNTIF(E14:S14,"NC")</f>
        <v>0</v>
      </c>
      <c r="V14" s="24">
        <f>COUNTIF(E14:S14,"NA")</f>
        <v>0</v>
      </c>
      <c r="W14" s="24">
        <f>COUNTIF(E14:S14,"NT")</f>
        <v>15</v>
      </c>
      <c r="X14" s="16" t="str">
        <f>IF(U14&gt;0,"NC",IF(T14&gt;0,"C",IF(W14&gt;0,"NT","NA")))</f>
        <v>NT</v>
      </c>
      <c r="Y14" s="16">
        <v>2</v>
      </c>
      <c r="Z14" s="22" t="str">
        <f>Critères!$B13</f>
        <v>2.2</v>
      </c>
      <c r="AA14" s="22" t="str">
        <f>Critères!$A12</f>
        <v>CADRES</v>
      </c>
      <c r="AB14" s="22" t="str">
        <f>'P01'!$E14</f>
        <v>N</v>
      </c>
      <c r="AC14" s="22" t="str">
        <f>'P02'!$E14</f>
        <v>N</v>
      </c>
      <c r="AD14" s="22" t="str">
        <f>'P03'!$E14</f>
        <v>N</v>
      </c>
      <c r="AE14" s="22" t="str">
        <f>'P04'!$E14</f>
        <v>N</v>
      </c>
      <c r="AF14" s="22" t="str">
        <f>'P05'!$E14</f>
        <v>N</v>
      </c>
      <c r="AG14" s="22" t="str">
        <f>'P06'!$E14</f>
        <v>N</v>
      </c>
      <c r="AH14" s="22" t="str">
        <f>'P07'!$E14</f>
        <v>N</v>
      </c>
      <c r="AI14" s="22" t="str">
        <f>'P08'!$E14</f>
        <v>N</v>
      </c>
      <c r="AJ14" s="22" t="str">
        <f>'P09'!$E14</f>
        <v>N</v>
      </c>
      <c r="AK14" s="22" t="str">
        <f>'P10'!$E14</f>
        <v>N</v>
      </c>
      <c r="AL14" s="22" t="str">
        <f>'P11'!$E14</f>
        <v>N</v>
      </c>
      <c r="AM14" s="22" t="str">
        <f>'P12'!$E14</f>
        <v>N</v>
      </c>
      <c r="AN14" s="22" t="str">
        <f>'P13'!$E14</f>
        <v>N</v>
      </c>
      <c r="AO14" s="22" t="str">
        <f>'P14'!$E14</f>
        <v>N</v>
      </c>
      <c r="AP14" s="22" t="str">
        <f>'P15'!$E14</f>
        <v>N</v>
      </c>
      <c r="AQ14" s="24">
        <f>COUNTIF(AB14:AP14,"D")</f>
        <v>0</v>
      </c>
    </row>
    <row r="15" spans="1:55" x14ac:dyDescent="0.3">
      <c r="A15" s="25"/>
      <c r="B15" s="26"/>
      <c r="C15" s="26"/>
      <c r="D15" s="26"/>
      <c r="E15" s="26"/>
      <c r="F15" s="26"/>
      <c r="G15" s="26"/>
      <c r="H15" s="26"/>
      <c r="I15" s="26"/>
      <c r="J15" s="26"/>
      <c r="K15" s="26"/>
      <c r="L15" s="26"/>
      <c r="M15" s="26"/>
      <c r="N15" s="26"/>
      <c r="O15" s="26"/>
      <c r="P15" s="26"/>
      <c r="Q15" s="26"/>
      <c r="R15" s="26"/>
      <c r="S15" s="26"/>
      <c r="T15" s="27">
        <f>SUM(T13:T14)</f>
        <v>0</v>
      </c>
      <c r="U15" s="27">
        <f>SUM(U13:U14)</f>
        <v>0</v>
      </c>
      <c r="V15" s="27">
        <f>SUM(V13:V14)</f>
        <v>0</v>
      </c>
      <c r="W15" s="27">
        <f>SUM(W13:W14)</f>
        <v>30</v>
      </c>
      <c r="X15" s="16"/>
      <c r="Y15" s="25"/>
      <c r="Z15" s="26"/>
      <c r="AA15" s="26"/>
      <c r="AB15" s="26"/>
      <c r="AC15" s="26"/>
      <c r="AD15" s="26"/>
      <c r="AE15" s="26"/>
      <c r="AF15" s="26"/>
      <c r="AG15" s="26"/>
      <c r="AH15" s="26"/>
      <c r="AI15" s="26"/>
      <c r="AJ15" s="26"/>
      <c r="AK15" s="26"/>
      <c r="AL15" s="26"/>
      <c r="AM15" s="26"/>
      <c r="AN15" s="26"/>
      <c r="AO15" s="26"/>
      <c r="AP15" s="26"/>
      <c r="AQ15" s="27">
        <f>SUM(AQ13:AQ14)</f>
        <v>0</v>
      </c>
    </row>
    <row r="16" spans="1:55" x14ac:dyDescent="0.3">
      <c r="A16" s="16">
        <v>3</v>
      </c>
      <c r="B16" s="22" t="str">
        <f>Critères!$B14</f>
        <v>3.1</v>
      </c>
      <c r="C16" s="22" t="str">
        <f>Critères!$A14</f>
        <v>COULEURS</v>
      </c>
      <c r="D16" s="22" t="s">
        <v>168</v>
      </c>
      <c r="E16" s="22" t="str">
        <f>'P01'!$D15</f>
        <v>NT</v>
      </c>
      <c r="F16" s="22" t="str">
        <f>'P02'!$D15</f>
        <v>NT</v>
      </c>
      <c r="G16" s="22" t="str">
        <f>'P03'!$D15</f>
        <v>NT</v>
      </c>
      <c r="H16" s="22" t="str">
        <f>'P04'!$D15</f>
        <v>NT</v>
      </c>
      <c r="I16" s="22" t="str">
        <f>'P05'!$D15</f>
        <v>NT</v>
      </c>
      <c r="J16" s="22" t="str">
        <f>'P06'!$D15</f>
        <v>NT</v>
      </c>
      <c r="K16" s="22" t="str">
        <f>'P07'!$D15</f>
        <v>NT</v>
      </c>
      <c r="L16" s="22" t="str">
        <f>'P08'!$D15</f>
        <v>NT</v>
      </c>
      <c r="M16" s="22" t="str">
        <f>'P09'!$D15</f>
        <v>NT</v>
      </c>
      <c r="N16" s="22" t="str">
        <f>'P10'!$D15</f>
        <v>NT</v>
      </c>
      <c r="O16" s="22" t="str">
        <f>'P11'!$D15</f>
        <v>NT</v>
      </c>
      <c r="P16" s="22" t="str">
        <f>'P12'!$D15</f>
        <v>NT</v>
      </c>
      <c r="Q16" s="22" t="str">
        <f>'P13'!$D15</f>
        <v>NT</v>
      </c>
      <c r="R16" s="22" t="str">
        <f>'P14'!$D15</f>
        <v>NT</v>
      </c>
      <c r="S16" s="22" t="str">
        <f>'P15'!$D15</f>
        <v>NT</v>
      </c>
      <c r="T16" s="24">
        <f>COUNTIF(E16:S16,"C")</f>
        <v>0</v>
      </c>
      <c r="U16" s="24">
        <f>COUNTIF(E16:S16,"NC")</f>
        <v>0</v>
      </c>
      <c r="V16" s="24">
        <f>COUNTIF(E16:S16,"NA")</f>
        <v>0</v>
      </c>
      <c r="W16" s="24">
        <f>COUNTIF(E16:S16,"NT")</f>
        <v>15</v>
      </c>
      <c r="X16" s="16" t="str">
        <f>IF(U16&gt;0,"NC",IF(T16&gt;0,"C",IF(W16&gt;0,"NT","NA")))</f>
        <v>NT</v>
      </c>
      <c r="Y16" s="16">
        <v>3</v>
      </c>
      <c r="Z16" s="22" t="str">
        <f>Critères!$B14</f>
        <v>3.1</v>
      </c>
      <c r="AA16" s="22" t="str">
        <f>Critères!$A14</f>
        <v>COULEURS</v>
      </c>
      <c r="AB16" s="22" t="str">
        <f>'P01'!$E15</f>
        <v>N</v>
      </c>
      <c r="AC16" s="22" t="str">
        <f>'P02'!$E15</f>
        <v>N</v>
      </c>
      <c r="AD16" s="22" t="str">
        <f>'P03'!$E15</f>
        <v>N</v>
      </c>
      <c r="AE16" s="22" t="str">
        <f>'P04'!$E15</f>
        <v>N</v>
      </c>
      <c r="AF16" s="22" t="str">
        <f>'P05'!$E15</f>
        <v>N</v>
      </c>
      <c r="AG16" s="22" t="str">
        <f>'P06'!$E15</f>
        <v>N</v>
      </c>
      <c r="AH16" s="22" t="str">
        <f>'P07'!$E15</f>
        <v>N</v>
      </c>
      <c r="AI16" s="22" t="str">
        <f>'P08'!$E15</f>
        <v>N</v>
      </c>
      <c r="AJ16" s="22" t="str">
        <f>'P09'!$E15</f>
        <v>N</v>
      </c>
      <c r="AK16" s="22" t="str">
        <f>'P10'!$E15</f>
        <v>N</v>
      </c>
      <c r="AL16" s="22" t="str">
        <f>'P11'!$E15</f>
        <v>N</v>
      </c>
      <c r="AM16" s="22" t="str">
        <f>'P12'!$E15</f>
        <v>N</v>
      </c>
      <c r="AN16" s="22" t="str">
        <f>'P13'!$E15</f>
        <v>N</v>
      </c>
      <c r="AO16" s="22" t="str">
        <f>'P14'!$E15</f>
        <v>N</v>
      </c>
      <c r="AP16" s="22" t="str">
        <f>'P15'!$E15</f>
        <v>N</v>
      </c>
      <c r="AQ16" s="24">
        <f>COUNTIF(AB16:AP16,"D")</f>
        <v>0</v>
      </c>
    </row>
    <row r="17" spans="1:43" x14ac:dyDescent="0.3">
      <c r="A17" s="16">
        <v>3</v>
      </c>
      <c r="B17" s="22" t="str">
        <f>Critères!$B15</f>
        <v>3.2</v>
      </c>
      <c r="C17" s="22" t="str">
        <f>Critères!$A14</f>
        <v>COULEURS</v>
      </c>
      <c r="D17" s="22" t="s">
        <v>169</v>
      </c>
      <c r="E17" s="22" t="str">
        <f>'P01'!$D16</f>
        <v>NT</v>
      </c>
      <c r="F17" s="22" t="str">
        <f>'P02'!$D16</f>
        <v>NT</v>
      </c>
      <c r="G17" s="22" t="str">
        <f>'P03'!$D16</f>
        <v>NT</v>
      </c>
      <c r="H17" s="22" t="str">
        <f>'P04'!$D16</f>
        <v>NT</v>
      </c>
      <c r="I17" s="22" t="str">
        <f>'P05'!$D16</f>
        <v>NT</v>
      </c>
      <c r="J17" s="22" t="str">
        <f>'P06'!$D16</f>
        <v>NT</v>
      </c>
      <c r="K17" s="22" t="str">
        <f>'P07'!$D16</f>
        <v>NT</v>
      </c>
      <c r="L17" s="22" t="str">
        <f>'P08'!$D16</f>
        <v>NT</v>
      </c>
      <c r="M17" s="22" t="str">
        <f>'P09'!$D16</f>
        <v>NT</v>
      </c>
      <c r="N17" s="22" t="str">
        <f>'P10'!$D16</f>
        <v>NT</v>
      </c>
      <c r="O17" s="22" t="str">
        <f>'P11'!$D16</f>
        <v>NT</v>
      </c>
      <c r="P17" s="22" t="str">
        <f>'P12'!$D16</f>
        <v>NT</v>
      </c>
      <c r="Q17" s="22" t="str">
        <f>'P13'!$D16</f>
        <v>NT</v>
      </c>
      <c r="R17" s="22" t="str">
        <f>'P14'!$D16</f>
        <v>NT</v>
      </c>
      <c r="S17" s="22" t="str">
        <f>'P15'!$D16</f>
        <v>NT</v>
      </c>
      <c r="T17" s="24">
        <f>COUNTIF(E17:S17,"C")</f>
        <v>0</v>
      </c>
      <c r="U17" s="24">
        <f>COUNTIF(E17:S17,"NC")</f>
        <v>0</v>
      </c>
      <c r="V17" s="24">
        <f>COUNTIF(E17:S17,"NA")</f>
        <v>0</v>
      </c>
      <c r="W17" s="24">
        <f>COUNTIF(E17:S17,"NT")</f>
        <v>15</v>
      </c>
      <c r="X17" s="16" t="str">
        <f>IF(U17&gt;0,"NC",IF(T17&gt;0,"C",IF(W17&gt;0,"NT","NA")))</f>
        <v>NT</v>
      </c>
      <c r="Y17" s="16">
        <v>3</v>
      </c>
      <c r="Z17" s="22" t="str">
        <f>Critères!$B15</f>
        <v>3.2</v>
      </c>
      <c r="AA17" s="22" t="str">
        <f>Critères!$A14</f>
        <v>COULEURS</v>
      </c>
      <c r="AB17" s="22" t="str">
        <f>'P01'!$E16</f>
        <v>N</v>
      </c>
      <c r="AC17" s="22" t="str">
        <f>'P02'!$E16</f>
        <v>N</v>
      </c>
      <c r="AD17" s="22" t="str">
        <f>'P03'!$E16</f>
        <v>N</v>
      </c>
      <c r="AE17" s="22" t="str">
        <f>'P04'!$E16</f>
        <v>N</v>
      </c>
      <c r="AF17" s="22" t="str">
        <f>'P05'!$E16</f>
        <v>N</v>
      </c>
      <c r="AG17" s="22" t="str">
        <f>'P06'!$E16</f>
        <v>N</v>
      </c>
      <c r="AH17" s="22" t="str">
        <f>'P07'!$E16</f>
        <v>N</v>
      </c>
      <c r="AI17" s="22" t="str">
        <f>'P08'!$E16</f>
        <v>N</v>
      </c>
      <c r="AJ17" s="22" t="str">
        <f>'P09'!$E16</f>
        <v>N</v>
      </c>
      <c r="AK17" s="22" t="str">
        <f>'P10'!$E16</f>
        <v>N</v>
      </c>
      <c r="AL17" s="22" t="str">
        <f>'P11'!$E16</f>
        <v>N</v>
      </c>
      <c r="AM17" s="22" t="str">
        <f>'P12'!$E16</f>
        <v>N</v>
      </c>
      <c r="AN17" s="22" t="str">
        <f>'P13'!$E16</f>
        <v>N</v>
      </c>
      <c r="AO17" s="22" t="str">
        <f>'P14'!$E16</f>
        <v>N</v>
      </c>
      <c r="AP17" s="22" t="str">
        <f>'P15'!$E16</f>
        <v>N</v>
      </c>
      <c r="AQ17" s="24">
        <f>COUNTIF(AB17:AP17,"D")</f>
        <v>0</v>
      </c>
    </row>
    <row r="18" spans="1:43" x14ac:dyDescent="0.3">
      <c r="A18" s="16">
        <v>3</v>
      </c>
      <c r="B18" s="22" t="str">
        <f>Critères!$B16</f>
        <v>3.3</v>
      </c>
      <c r="C18" s="22" t="str">
        <f>Critères!$A14</f>
        <v>COULEURS</v>
      </c>
      <c r="D18" s="22" t="s">
        <v>168</v>
      </c>
      <c r="E18" s="22" t="str">
        <f>'P01'!$D17</f>
        <v>NT</v>
      </c>
      <c r="F18" s="22" t="str">
        <f>'P02'!$D17</f>
        <v>NT</v>
      </c>
      <c r="G18" s="22" t="str">
        <f>'P03'!$D17</f>
        <v>NT</v>
      </c>
      <c r="H18" s="22" t="str">
        <f>'P04'!$D17</f>
        <v>NT</v>
      </c>
      <c r="I18" s="22" t="str">
        <f>'P05'!$D17</f>
        <v>NT</v>
      </c>
      <c r="J18" s="22" t="str">
        <f>'P06'!$D17</f>
        <v>NT</v>
      </c>
      <c r="K18" s="22" t="str">
        <f>'P07'!$D17</f>
        <v>NT</v>
      </c>
      <c r="L18" s="22" t="str">
        <f>'P08'!$D17</f>
        <v>NT</v>
      </c>
      <c r="M18" s="22" t="str">
        <f>'P09'!$D17</f>
        <v>NT</v>
      </c>
      <c r="N18" s="22" t="str">
        <f>'P10'!$D17</f>
        <v>NT</v>
      </c>
      <c r="O18" s="22" t="str">
        <f>'P11'!$D17</f>
        <v>NT</v>
      </c>
      <c r="P18" s="22" t="str">
        <f>'P12'!$D17</f>
        <v>NT</v>
      </c>
      <c r="Q18" s="22" t="str">
        <f>'P13'!$D17</f>
        <v>NT</v>
      </c>
      <c r="R18" s="22" t="str">
        <f>'P14'!$D17</f>
        <v>NT</v>
      </c>
      <c r="S18" s="22" t="str">
        <f>'P15'!$D17</f>
        <v>NT</v>
      </c>
      <c r="T18" s="24">
        <f>COUNTIF(E18:S18,"C")</f>
        <v>0</v>
      </c>
      <c r="U18" s="24">
        <f>COUNTIF(E18:S18,"NC")</f>
        <v>0</v>
      </c>
      <c r="V18" s="24">
        <f>COUNTIF(E18:S18,"NA")</f>
        <v>0</v>
      </c>
      <c r="W18" s="24">
        <f>COUNTIF(E18:S18,"NT")</f>
        <v>15</v>
      </c>
      <c r="X18" s="16" t="str">
        <f>IF(U18&gt;0,"NC",IF(T18&gt;0,"C",IF(W18&gt;0,"NT","NA")))</f>
        <v>NT</v>
      </c>
      <c r="Y18" s="16">
        <v>3</v>
      </c>
      <c r="Z18" s="22" t="str">
        <f>Critères!$B16</f>
        <v>3.3</v>
      </c>
      <c r="AA18" s="22" t="str">
        <f>Critères!$A14</f>
        <v>COULEURS</v>
      </c>
      <c r="AB18" s="22" t="str">
        <f>'P01'!$E17</f>
        <v>N</v>
      </c>
      <c r="AC18" s="22" t="str">
        <f>'P02'!$E17</f>
        <v>N</v>
      </c>
      <c r="AD18" s="22" t="str">
        <f>'P03'!$E17</f>
        <v>N</v>
      </c>
      <c r="AE18" s="22" t="str">
        <f>'P04'!$E17</f>
        <v>N</v>
      </c>
      <c r="AF18" s="22" t="str">
        <f>'P05'!$E17</f>
        <v>N</v>
      </c>
      <c r="AG18" s="22" t="str">
        <f>'P06'!$E17</f>
        <v>N</v>
      </c>
      <c r="AH18" s="22" t="str">
        <f>'P07'!$E17</f>
        <v>N</v>
      </c>
      <c r="AI18" s="22" t="str">
        <f>'P08'!$E17</f>
        <v>N</v>
      </c>
      <c r="AJ18" s="22" t="str">
        <f>'P09'!$E17</f>
        <v>N</v>
      </c>
      <c r="AK18" s="22" t="str">
        <f>'P10'!$E17</f>
        <v>N</v>
      </c>
      <c r="AL18" s="22" t="str">
        <f>'P11'!$E17</f>
        <v>N</v>
      </c>
      <c r="AM18" s="22" t="str">
        <f>'P12'!$E17</f>
        <v>N</v>
      </c>
      <c r="AN18" s="22" t="str">
        <f>'P13'!$E17</f>
        <v>N</v>
      </c>
      <c r="AO18" s="22" t="str">
        <f>'P14'!$E17</f>
        <v>N</v>
      </c>
      <c r="AP18" s="22" t="str">
        <f>'P15'!$E17</f>
        <v>N</v>
      </c>
      <c r="AQ18" s="24">
        <f>COUNTIF(AB18:AP18,"D")</f>
        <v>0</v>
      </c>
    </row>
    <row r="19" spans="1:43" x14ac:dyDescent="0.3">
      <c r="A19" s="25"/>
      <c r="B19" s="26"/>
      <c r="C19" s="26"/>
      <c r="D19" s="26"/>
      <c r="E19" s="26"/>
      <c r="F19" s="26"/>
      <c r="G19" s="26"/>
      <c r="H19" s="26"/>
      <c r="I19" s="26"/>
      <c r="J19" s="26"/>
      <c r="K19" s="26"/>
      <c r="L19" s="26"/>
      <c r="M19" s="26"/>
      <c r="N19" s="26"/>
      <c r="O19" s="26"/>
      <c r="P19" s="26"/>
      <c r="Q19" s="26"/>
      <c r="R19" s="26"/>
      <c r="S19" s="26"/>
      <c r="T19" s="27">
        <f>SUM(T16:T18)</f>
        <v>0</v>
      </c>
      <c r="U19" s="27">
        <f>SUM(U16:U18)</f>
        <v>0</v>
      </c>
      <c r="V19" s="27">
        <f>SUM(V16:V18)</f>
        <v>0</v>
      </c>
      <c r="W19" s="27">
        <f>SUM(W16:W18)</f>
        <v>45</v>
      </c>
      <c r="X19" s="16"/>
      <c r="Y19" s="25"/>
      <c r="Z19" s="26"/>
      <c r="AA19" s="26"/>
      <c r="AB19" s="26"/>
      <c r="AC19" s="26"/>
      <c r="AD19" s="26"/>
      <c r="AE19" s="26"/>
      <c r="AF19" s="26"/>
      <c r="AG19" s="26"/>
      <c r="AH19" s="26"/>
      <c r="AI19" s="26"/>
      <c r="AJ19" s="26"/>
      <c r="AK19" s="26"/>
      <c r="AL19" s="26"/>
      <c r="AM19" s="26"/>
      <c r="AN19" s="26"/>
      <c r="AO19" s="26"/>
      <c r="AP19" s="26"/>
      <c r="AQ19" s="27">
        <f>SUM(AQ16:AQ18)</f>
        <v>0</v>
      </c>
    </row>
    <row r="20" spans="1:43" x14ac:dyDescent="0.3">
      <c r="A20" s="16">
        <v>4</v>
      </c>
      <c r="B20" s="22" t="str">
        <f>Critères!$B17</f>
        <v>4.1</v>
      </c>
      <c r="C20" s="22" t="str">
        <f>Critères!$A17</f>
        <v>MULTIMÉDIA</v>
      </c>
      <c r="D20" s="22" t="s">
        <v>168</v>
      </c>
      <c r="E20" s="22" t="str">
        <f>'P01'!$D18</f>
        <v>NT</v>
      </c>
      <c r="F20" s="22" t="str">
        <f>'P02'!$D18</f>
        <v>NT</v>
      </c>
      <c r="G20" s="22" t="str">
        <f>'P03'!$D18</f>
        <v>NT</v>
      </c>
      <c r="H20" s="22" t="str">
        <f>'P04'!$D18</f>
        <v>NT</v>
      </c>
      <c r="I20" s="22" t="str">
        <f>'P05'!$D18</f>
        <v>NT</v>
      </c>
      <c r="J20" s="22" t="str">
        <f>'P06'!$D18</f>
        <v>NT</v>
      </c>
      <c r="K20" s="22" t="str">
        <f>'P07'!$D18</f>
        <v>NT</v>
      </c>
      <c r="L20" s="22" t="str">
        <f>'P08'!$D18</f>
        <v>NT</v>
      </c>
      <c r="M20" s="22" t="str">
        <f>'P09'!$D18</f>
        <v>NT</v>
      </c>
      <c r="N20" s="22" t="str">
        <f>'P10'!$D18</f>
        <v>NT</v>
      </c>
      <c r="O20" s="22" t="str">
        <f>'P11'!$D18</f>
        <v>NT</v>
      </c>
      <c r="P20" s="22" t="str">
        <f>'P12'!$D18</f>
        <v>NT</v>
      </c>
      <c r="Q20" s="22" t="str">
        <f>'P13'!$D18</f>
        <v>NT</v>
      </c>
      <c r="R20" s="22" t="str">
        <f>'P14'!$D18</f>
        <v>NT</v>
      </c>
      <c r="S20" s="22" t="str">
        <f>'P15'!$D18</f>
        <v>NT</v>
      </c>
      <c r="T20" s="24">
        <f t="shared" ref="T20:T32" si="6">COUNTIF(E20:S20,"C")</f>
        <v>0</v>
      </c>
      <c r="U20" s="24">
        <f t="shared" ref="U20:U32" si="7">COUNTIF(E20:S20,"NC")</f>
        <v>0</v>
      </c>
      <c r="V20" s="24">
        <f t="shared" ref="V20:V32" si="8">COUNTIF(E20:S20,"NA")</f>
        <v>0</v>
      </c>
      <c r="W20" s="24">
        <f t="shared" ref="W20:W32" si="9">COUNTIF(E20:S20,"NT")</f>
        <v>15</v>
      </c>
      <c r="X20" s="16" t="str">
        <f t="shared" ref="X20:X32" si="10">IF(U20&gt;0,"NC",IF(T20&gt;0,"C",IF(W20&gt;0,"NT","NA")))</f>
        <v>NT</v>
      </c>
      <c r="Y20" s="16">
        <v>4</v>
      </c>
      <c r="Z20" s="22" t="str">
        <f>Critères!$B17</f>
        <v>4.1</v>
      </c>
      <c r="AA20" s="22" t="str">
        <f>Critères!$A17</f>
        <v>MULTIMÉDIA</v>
      </c>
      <c r="AB20" s="22" t="str">
        <f>'P01'!$E18</f>
        <v>N</v>
      </c>
      <c r="AC20" s="22" t="str">
        <f>'P02'!$E18</f>
        <v>N</v>
      </c>
      <c r="AD20" s="22" t="str">
        <f>'P03'!$E18</f>
        <v>N</v>
      </c>
      <c r="AE20" s="22" t="str">
        <f>'P04'!$E18</f>
        <v>N</v>
      </c>
      <c r="AF20" s="22" t="str">
        <f>'P05'!$E18</f>
        <v>N</v>
      </c>
      <c r="AG20" s="22" t="str">
        <f>'P06'!$E18</f>
        <v>N</v>
      </c>
      <c r="AH20" s="22" t="str">
        <f>'P07'!$E18</f>
        <v>N</v>
      </c>
      <c r="AI20" s="22" t="str">
        <f>'P08'!$E18</f>
        <v>N</v>
      </c>
      <c r="AJ20" s="22" t="str">
        <f>'P09'!$E18</f>
        <v>N</v>
      </c>
      <c r="AK20" s="22" t="str">
        <f>'P10'!$E18</f>
        <v>N</v>
      </c>
      <c r="AL20" s="22" t="str">
        <f>'P11'!$E18</f>
        <v>N</v>
      </c>
      <c r="AM20" s="22" t="str">
        <f>'P12'!$E18</f>
        <v>N</v>
      </c>
      <c r="AN20" s="22" t="str">
        <f>'P13'!$E18</f>
        <v>N</v>
      </c>
      <c r="AO20" s="22" t="str">
        <f>'P14'!$E18</f>
        <v>N</v>
      </c>
      <c r="AP20" s="22" t="str">
        <f>'P15'!$E18</f>
        <v>N</v>
      </c>
      <c r="AQ20" s="24">
        <f t="shared" ref="AQ20:AQ32" si="11">COUNTIF(AB20:AP20,"D")</f>
        <v>0</v>
      </c>
    </row>
    <row r="21" spans="1:43" x14ac:dyDescent="0.3">
      <c r="A21" s="16">
        <v>4</v>
      </c>
      <c r="B21" s="22" t="str">
        <f>Critères!$B18</f>
        <v>4.2</v>
      </c>
      <c r="C21" s="22" t="str">
        <f>Critères!$A17</f>
        <v>MULTIMÉDIA</v>
      </c>
      <c r="D21" s="22" t="s">
        <v>168</v>
      </c>
      <c r="E21" s="22" t="str">
        <f>'P01'!$D19</f>
        <v>NT</v>
      </c>
      <c r="F21" s="22" t="str">
        <f>'P02'!$D19</f>
        <v>NT</v>
      </c>
      <c r="G21" s="22" t="str">
        <f>'P03'!$D19</f>
        <v>NT</v>
      </c>
      <c r="H21" s="22" t="str">
        <f>'P04'!$D19</f>
        <v>NT</v>
      </c>
      <c r="I21" s="22" t="str">
        <f>'P05'!$D19</f>
        <v>NT</v>
      </c>
      <c r="J21" s="22" t="str">
        <f>'P06'!$D19</f>
        <v>NT</v>
      </c>
      <c r="K21" s="22" t="str">
        <f>'P07'!$D19</f>
        <v>NT</v>
      </c>
      <c r="L21" s="22" t="str">
        <f>'P08'!$D19</f>
        <v>NT</v>
      </c>
      <c r="M21" s="22" t="str">
        <f>'P09'!$D19</f>
        <v>NT</v>
      </c>
      <c r="N21" s="22" t="str">
        <f>'P10'!$D19</f>
        <v>NT</v>
      </c>
      <c r="O21" s="22" t="str">
        <f>'P11'!$D19</f>
        <v>NT</v>
      </c>
      <c r="P21" s="22" t="str">
        <f>'P12'!$D19</f>
        <v>NT</v>
      </c>
      <c r="Q21" s="22" t="str">
        <f>'P13'!$D19</f>
        <v>NT</v>
      </c>
      <c r="R21" s="22" t="str">
        <f>'P14'!$D19</f>
        <v>NT</v>
      </c>
      <c r="S21" s="22" t="str">
        <f>'P15'!$D19</f>
        <v>NT</v>
      </c>
      <c r="T21" s="24">
        <f t="shared" si="6"/>
        <v>0</v>
      </c>
      <c r="U21" s="24">
        <f t="shared" si="7"/>
        <v>0</v>
      </c>
      <c r="V21" s="24">
        <f t="shared" si="8"/>
        <v>0</v>
      </c>
      <c r="W21" s="24">
        <f t="shared" si="9"/>
        <v>15</v>
      </c>
      <c r="X21" s="16" t="str">
        <f t="shared" si="10"/>
        <v>NT</v>
      </c>
      <c r="Y21" s="16">
        <v>4</v>
      </c>
      <c r="Z21" s="22" t="str">
        <f>Critères!$B18</f>
        <v>4.2</v>
      </c>
      <c r="AA21" s="22" t="str">
        <f>Critères!$A17</f>
        <v>MULTIMÉDIA</v>
      </c>
      <c r="AB21" s="22" t="str">
        <f>'P01'!$E19</f>
        <v>N</v>
      </c>
      <c r="AC21" s="22" t="str">
        <f>'P02'!$E19</f>
        <v>N</v>
      </c>
      <c r="AD21" s="22" t="str">
        <f>'P03'!$E19</f>
        <v>N</v>
      </c>
      <c r="AE21" s="22" t="str">
        <f>'P04'!$E19</f>
        <v>N</v>
      </c>
      <c r="AF21" s="22" t="str">
        <f>'P05'!$E19</f>
        <v>N</v>
      </c>
      <c r="AG21" s="22" t="str">
        <f>'P06'!$E19</f>
        <v>N</v>
      </c>
      <c r="AH21" s="22" t="str">
        <f>'P07'!$E19</f>
        <v>N</v>
      </c>
      <c r="AI21" s="22" t="str">
        <f>'P08'!$E19</f>
        <v>N</v>
      </c>
      <c r="AJ21" s="22" t="str">
        <f>'P09'!$E19</f>
        <v>N</v>
      </c>
      <c r="AK21" s="22" t="str">
        <f>'P10'!$E19</f>
        <v>N</v>
      </c>
      <c r="AL21" s="22" t="str">
        <f>'P11'!$E19</f>
        <v>N</v>
      </c>
      <c r="AM21" s="22" t="str">
        <f>'P12'!$E19</f>
        <v>N</v>
      </c>
      <c r="AN21" s="22" t="str">
        <f>'P13'!$E19</f>
        <v>N</v>
      </c>
      <c r="AO21" s="22" t="str">
        <f>'P14'!$E19</f>
        <v>N</v>
      </c>
      <c r="AP21" s="22" t="str">
        <f>'P15'!$E19</f>
        <v>N</v>
      </c>
      <c r="AQ21" s="24">
        <f t="shared" si="11"/>
        <v>0</v>
      </c>
    </row>
    <row r="22" spans="1:43" x14ac:dyDescent="0.3">
      <c r="A22" s="16">
        <v>4</v>
      </c>
      <c r="B22" s="22" t="str">
        <f>Critères!$B19</f>
        <v>4.3</v>
      </c>
      <c r="C22" s="22" t="str">
        <f>Critères!$A17</f>
        <v>MULTIMÉDIA</v>
      </c>
      <c r="D22" s="22" t="s">
        <v>168</v>
      </c>
      <c r="E22" s="22" t="str">
        <f>'P01'!$D20</f>
        <v>NT</v>
      </c>
      <c r="F22" s="22" t="str">
        <f>'P02'!$D20</f>
        <v>NT</v>
      </c>
      <c r="G22" s="22" t="str">
        <f>'P03'!$D20</f>
        <v>NT</v>
      </c>
      <c r="H22" s="22" t="str">
        <f>'P04'!$D20</f>
        <v>NT</v>
      </c>
      <c r="I22" s="22" t="str">
        <f>'P05'!$D20</f>
        <v>NT</v>
      </c>
      <c r="J22" s="22" t="str">
        <f>'P06'!$D20</f>
        <v>NT</v>
      </c>
      <c r="K22" s="22" t="str">
        <f>'P07'!$D20</f>
        <v>NT</v>
      </c>
      <c r="L22" s="22" t="str">
        <f>'P08'!$D20</f>
        <v>NT</v>
      </c>
      <c r="M22" s="22" t="str">
        <f>'P09'!$D20</f>
        <v>NT</v>
      </c>
      <c r="N22" s="22" t="str">
        <f>'P10'!$D20</f>
        <v>NT</v>
      </c>
      <c r="O22" s="22" t="str">
        <f>'P11'!$D20</f>
        <v>NT</v>
      </c>
      <c r="P22" s="22" t="str">
        <f>'P12'!$D20</f>
        <v>NT</v>
      </c>
      <c r="Q22" s="22" t="str">
        <f>'P13'!$D20</f>
        <v>NT</v>
      </c>
      <c r="R22" s="22" t="str">
        <f>'P14'!$D20</f>
        <v>NT</v>
      </c>
      <c r="S22" s="22" t="str">
        <f>'P15'!$D20</f>
        <v>NT</v>
      </c>
      <c r="T22" s="24">
        <f t="shared" si="6"/>
        <v>0</v>
      </c>
      <c r="U22" s="24">
        <f t="shared" si="7"/>
        <v>0</v>
      </c>
      <c r="V22" s="24">
        <f t="shared" si="8"/>
        <v>0</v>
      </c>
      <c r="W22" s="24">
        <f t="shared" si="9"/>
        <v>15</v>
      </c>
      <c r="X22" s="16" t="str">
        <f t="shared" si="10"/>
        <v>NT</v>
      </c>
      <c r="Y22" s="16">
        <v>4</v>
      </c>
      <c r="Z22" s="22" t="str">
        <f>Critères!$B19</f>
        <v>4.3</v>
      </c>
      <c r="AA22" s="22" t="str">
        <f>Critères!$A17</f>
        <v>MULTIMÉDIA</v>
      </c>
      <c r="AB22" s="22" t="str">
        <f>'P01'!$E20</f>
        <v>N</v>
      </c>
      <c r="AC22" s="22" t="str">
        <f>'P02'!$E20</f>
        <v>N</v>
      </c>
      <c r="AD22" s="22" t="str">
        <f>'P03'!$E20</f>
        <v>N</v>
      </c>
      <c r="AE22" s="22" t="str">
        <f>'P04'!$E20</f>
        <v>N</v>
      </c>
      <c r="AF22" s="22" t="str">
        <f>'P05'!$E20</f>
        <v>N</v>
      </c>
      <c r="AG22" s="22" t="str">
        <f>'P06'!$E20</f>
        <v>N</v>
      </c>
      <c r="AH22" s="22" t="str">
        <f>'P07'!$E20</f>
        <v>N</v>
      </c>
      <c r="AI22" s="22" t="str">
        <f>'P08'!$E20</f>
        <v>N</v>
      </c>
      <c r="AJ22" s="22" t="str">
        <f>'P09'!$E20</f>
        <v>N</v>
      </c>
      <c r="AK22" s="22" t="str">
        <f>'P10'!$E20</f>
        <v>N</v>
      </c>
      <c r="AL22" s="22" t="str">
        <f>'P11'!$E20</f>
        <v>N</v>
      </c>
      <c r="AM22" s="22" t="str">
        <f>'P12'!$E20</f>
        <v>N</v>
      </c>
      <c r="AN22" s="22" t="str">
        <f>'P13'!$E20</f>
        <v>N</v>
      </c>
      <c r="AO22" s="22" t="str">
        <f>'P14'!$E20</f>
        <v>N</v>
      </c>
      <c r="AP22" s="22" t="str">
        <f>'P15'!$E20</f>
        <v>N</v>
      </c>
      <c r="AQ22" s="24">
        <f t="shared" si="11"/>
        <v>0</v>
      </c>
    </row>
    <row r="23" spans="1:43" x14ac:dyDescent="0.3">
      <c r="A23" s="16">
        <v>4</v>
      </c>
      <c r="B23" s="22" t="str">
        <f>Critères!$B20</f>
        <v>4.4</v>
      </c>
      <c r="C23" s="22" t="str">
        <f>Critères!$A17</f>
        <v>MULTIMÉDIA</v>
      </c>
      <c r="D23" s="22" t="s">
        <v>168</v>
      </c>
      <c r="E23" s="22" t="str">
        <f>'P01'!$D21</f>
        <v>NT</v>
      </c>
      <c r="F23" s="22" t="str">
        <f>'P02'!$D21</f>
        <v>NT</v>
      </c>
      <c r="G23" s="22" t="str">
        <f>'P03'!$D21</f>
        <v>NT</v>
      </c>
      <c r="H23" s="22" t="str">
        <f>'P04'!$D21</f>
        <v>NT</v>
      </c>
      <c r="I23" s="22" t="str">
        <f>'P05'!$D21</f>
        <v>NT</v>
      </c>
      <c r="J23" s="22" t="str">
        <f>'P06'!$D21</f>
        <v>NT</v>
      </c>
      <c r="K23" s="22" t="str">
        <f>'P07'!$D21</f>
        <v>NT</v>
      </c>
      <c r="L23" s="22" t="str">
        <f>'P08'!$D21</f>
        <v>NT</v>
      </c>
      <c r="M23" s="22" t="str">
        <f>'P09'!$D21</f>
        <v>NT</v>
      </c>
      <c r="N23" s="22" t="str">
        <f>'P10'!$D21</f>
        <v>NT</v>
      </c>
      <c r="O23" s="22" t="str">
        <f>'P11'!$D21</f>
        <v>NT</v>
      </c>
      <c r="P23" s="22" t="str">
        <f>'P12'!$D21</f>
        <v>NT</v>
      </c>
      <c r="Q23" s="22" t="str">
        <f>'P13'!$D21</f>
        <v>NT</v>
      </c>
      <c r="R23" s="22" t="str">
        <f>'P14'!$D21</f>
        <v>NT</v>
      </c>
      <c r="S23" s="22" t="str">
        <f>'P15'!$D21</f>
        <v>NT</v>
      </c>
      <c r="T23" s="24">
        <f t="shared" si="6"/>
        <v>0</v>
      </c>
      <c r="U23" s="24">
        <f t="shared" si="7"/>
        <v>0</v>
      </c>
      <c r="V23" s="24">
        <f t="shared" si="8"/>
        <v>0</v>
      </c>
      <c r="W23" s="24">
        <f t="shared" si="9"/>
        <v>15</v>
      </c>
      <c r="X23" s="16" t="str">
        <f t="shared" si="10"/>
        <v>NT</v>
      </c>
      <c r="Y23" s="16">
        <v>4</v>
      </c>
      <c r="Z23" s="22" t="str">
        <f>Critères!$B20</f>
        <v>4.4</v>
      </c>
      <c r="AA23" s="22" t="str">
        <f>Critères!$A17</f>
        <v>MULTIMÉDIA</v>
      </c>
      <c r="AB23" s="22" t="str">
        <f>'P01'!$E21</f>
        <v>N</v>
      </c>
      <c r="AC23" s="22" t="str">
        <f>'P02'!$E21</f>
        <v>N</v>
      </c>
      <c r="AD23" s="22" t="str">
        <f>'P03'!$E21</f>
        <v>N</v>
      </c>
      <c r="AE23" s="22" t="str">
        <f>'P04'!$E21</f>
        <v>N</v>
      </c>
      <c r="AF23" s="22" t="str">
        <f>'P05'!$E21</f>
        <v>N</v>
      </c>
      <c r="AG23" s="22" t="str">
        <f>'P06'!$E21</f>
        <v>N</v>
      </c>
      <c r="AH23" s="22" t="str">
        <f>'P07'!$E21</f>
        <v>N</v>
      </c>
      <c r="AI23" s="22" t="str">
        <f>'P08'!$E21</f>
        <v>N</v>
      </c>
      <c r="AJ23" s="22" t="str">
        <f>'P09'!$E21</f>
        <v>N</v>
      </c>
      <c r="AK23" s="22" t="str">
        <f>'P10'!$E21</f>
        <v>N</v>
      </c>
      <c r="AL23" s="22" t="str">
        <f>'P11'!$E21</f>
        <v>N</v>
      </c>
      <c r="AM23" s="22" t="str">
        <f>'P12'!$E21</f>
        <v>N</v>
      </c>
      <c r="AN23" s="22" t="str">
        <f>'P13'!$E21</f>
        <v>N</v>
      </c>
      <c r="AO23" s="22" t="str">
        <f>'P14'!$E21</f>
        <v>N</v>
      </c>
      <c r="AP23" s="22" t="str">
        <f>'P15'!$E21</f>
        <v>N</v>
      </c>
      <c r="AQ23" s="24">
        <f t="shared" si="11"/>
        <v>0</v>
      </c>
    </row>
    <row r="24" spans="1:43" x14ac:dyDescent="0.3">
      <c r="A24" s="16">
        <v>4</v>
      </c>
      <c r="B24" s="22" t="str">
        <f>Critères!$B21</f>
        <v>4.5</v>
      </c>
      <c r="C24" s="22" t="str">
        <f>Critères!$A17</f>
        <v>MULTIMÉDIA</v>
      </c>
      <c r="D24" s="22" t="s">
        <v>169</v>
      </c>
      <c r="E24" s="22" t="str">
        <f>'P01'!$D22</f>
        <v>NT</v>
      </c>
      <c r="F24" s="22" t="str">
        <f>'P02'!$D22</f>
        <v>NT</v>
      </c>
      <c r="G24" s="22" t="str">
        <f>'P03'!$D22</f>
        <v>NT</v>
      </c>
      <c r="H24" s="22" t="str">
        <f>'P04'!$D22</f>
        <v>NT</v>
      </c>
      <c r="I24" s="22" t="str">
        <f>'P05'!$D22</f>
        <v>NT</v>
      </c>
      <c r="J24" s="22" t="str">
        <f>'P06'!$D22</f>
        <v>NT</v>
      </c>
      <c r="K24" s="22" t="str">
        <f>'P07'!$D22</f>
        <v>NT</v>
      </c>
      <c r="L24" s="22" t="str">
        <f>'P08'!$D22</f>
        <v>NT</v>
      </c>
      <c r="M24" s="22" t="str">
        <f>'P09'!$D22</f>
        <v>NT</v>
      </c>
      <c r="N24" s="22" t="str">
        <f>'P10'!$D22</f>
        <v>NT</v>
      </c>
      <c r="O24" s="22" t="str">
        <f>'P11'!$D22</f>
        <v>NT</v>
      </c>
      <c r="P24" s="22" t="str">
        <f>'P12'!$D22</f>
        <v>NT</v>
      </c>
      <c r="Q24" s="22" t="str">
        <f>'P13'!$D22</f>
        <v>NT</v>
      </c>
      <c r="R24" s="22" t="str">
        <f>'P14'!$D22</f>
        <v>NT</v>
      </c>
      <c r="S24" s="22" t="str">
        <f>'P15'!$D22</f>
        <v>NT</v>
      </c>
      <c r="T24" s="24">
        <f t="shared" si="6"/>
        <v>0</v>
      </c>
      <c r="U24" s="24">
        <f t="shared" si="7"/>
        <v>0</v>
      </c>
      <c r="V24" s="24">
        <f t="shared" si="8"/>
        <v>0</v>
      </c>
      <c r="W24" s="24">
        <f t="shared" si="9"/>
        <v>15</v>
      </c>
      <c r="X24" s="16" t="str">
        <f t="shared" si="10"/>
        <v>NT</v>
      </c>
      <c r="Y24" s="16">
        <v>4</v>
      </c>
      <c r="Z24" s="22" t="str">
        <f>Critères!$B21</f>
        <v>4.5</v>
      </c>
      <c r="AA24" s="22" t="str">
        <f>Critères!$A17</f>
        <v>MULTIMÉDIA</v>
      </c>
      <c r="AB24" s="22" t="str">
        <f>'P01'!$E22</f>
        <v>N</v>
      </c>
      <c r="AC24" s="22" t="str">
        <f>'P02'!$E22</f>
        <v>N</v>
      </c>
      <c r="AD24" s="22" t="str">
        <f>'P03'!$E22</f>
        <v>N</v>
      </c>
      <c r="AE24" s="22" t="str">
        <f>'P04'!$E22</f>
        <v>N</v>
      </c>
      <c r="AF24" s="22" t="str">
        <f>'P05'!$E22</f>
        <v>N</v>
      </c>
      <c r="AG24" s="22" t="str">
        <f>'P06'!$E22</f>
        <v>N</v>
      </c>
      <c r="AH24" s="22" t="str">
        <f>'P07'!$E22</f>
        <v>N</v>
      </c>
      <c r="AI24" s="22" t="str">
        <f>'P08'!$E22</f>
        <v>N</v>
      </c>
      <c r="AJ24" s="22" t="str">
        <f>'P09'!$E22</f>
        <v>N</v>
      </c>
      <c r="AK24" s="22" t="str">
        <f>'P10'!$E22</f>
        <v>N</v>
      </c>
      <c r="AL24" s="22" t="str">
        <f>'P11'!$E22</f>
        <v>N</v>
      </c>
      <c r="AM24" s="22" t="str">
        <f>'P12'!$E22</f>
        <v>N</v>
      </c>
      <c r="AN24" s="22" t="str">
        <f>'P13'!$E22</f>
        <v>N</v>
      </c>
      <c r="AO24" s="22" t="str">
        <f>'P14'!$E22</f>
        <v>N</v>
      </c>
      <c r="AP24" s="22" t="str">
        <f>'P15'!$E22</f>
        <v>N</v>
      </c>
      <c r="AQ24" s="24">
        <f t="shared" si="11"/>
        <v>0</v>
      </c>
    </row>
    <row r="25" spans="1:43" x14ac:dyDescent="0.3">
      <c r="A25" s="16">
        <v>4</v>
      </c>
      <c r="B25" s="22" t="str">
        <f>Critères!$B22</f>
        <v>4.6</v>
      </c>
      <c r="C25" s="22" t="str">
        <f>Critères!$A17</f>
        <v>MULTIMÉDIA</v>
      </c>
      <c r="D25" s="22" t="s">
        <v>169</v>
      </c>
      <c r="E25" s="22" t="str">
        <f>'P01'!$D23</f>
        <v>NT</v>
      </c>
      <c r="F25" s="22" t="str">
        <f>'P02'!$D23</f>
        <v>NT</v>
      </c>
      <c r="G25" s="22" t="str">
        <f>'P03'!$D23</f>
        <v>NT</v>
      </c>
      <c r="H25" s="22" t="str">
        <f>'P04'!$D23</f>
        <v>NT</v>
      </c>
      <c r="I25" s="22" t="str">
        <f>'P05'!$D23</f>
        <v>NT</v>
      </c>
      <c r="J25" s="22" t="str">
        <f>'P06'!$D23</f>
        <v>NT</v>
      </c>
      <c r="K25" s="22" t="str">
        <f>'P07'!$D23</f>
        <v>NT</v>
      </c>
      <c r="L25" s="22" t="str">
        <f>'P08'!$D23</f>
        <v>NT</v>
      </c>
      <c r="M25" s="22" t="str">
        <f>'P09'!$D23</f>
        <v>NT</v>
      </c>
      <c r="N25" s="22" t="str">
        <f>'P10'!$D23</f>
        <v>NT</v>
      </c>
      <c r="O25" s="22" t="str">
        <f>'P11'!$D23</f>
        <v>NT</v>
      </c>
      <c r="P25" s="22" t="str">
        <f>'P12'!$D23</f>
        <v>NT</v>
      </c>
      <c r="Q25" s="22" t="str">
        <f>'P13'!$D23</f>
        <v>NT</v>
      </c>
      <c r="R25" s="22" t="str">
        <f>'P14'!$D23</f>
        <v>NT</v>
      </c>
      <c r="S25" s="22" t="str">
        <f>'P15'!$D23</f>
        <v>NT</v>
      </c>
      <c r="T25" s="24">
        <f t="shared" si="6"/>
        <v>0</v>
      </c>
      <c r="U25" s="24">
        <f t="shared" si="7"/>
        <v>0</v>
      </c>
      <c r="V25" s="24">
        <f t="shared" si="8"/>
        <v>0</v>
      </c>
      <c r="W25" s="24">
        <f t="shared" si="9"/>
        <v>15</v>
      </c>
      <c r="X25" s="16" t="str">
        <f t="shared" si="10"/>
        <v>NT</v>
      </c>
      <c r="Y25" s="16">
        <v>4</v>
      </c>
      <c r="Z25" s="22" t="str">
        <f>Critères!$B22</f>
        <v>4.6</v>
      </c>
      <c r="AA25" s="22" t="str">
        <f>Critères!$A17</f>
        <v>MULTIMÉDIA</v>
      </c>
      <c r="AB25" s="22" t="str">
        <f>'P01'!$E23</f>
        <v>N</v>
      </c>
      <c r="AC25" s="22" t="str">
        <f>'P02'!$E23</f>
        <v>N</v>
      </c>
      <c r="AD25" s="22" t="str">
        <f>'P03'!$E23</f>
        <v>N</v>
      </c>
      <c r="AE25" s="22" t="str">
        <f>'P04'!$E23</f>
        <v>N</v>
      </c>
      <c r="AF25" s="22" t="str">
        <f>'P05'!$E23</f>
        <v>N</v>
      </c>
      <c r="AG25" s="22" t="str">
        <f>'P06'!$E23</f>
        <v>N</v>
      </c>
      <c r="AH25" s="22" t="str">
        <f>'P07'!$E23</f>
        <v>N</v>
      </c>
      <c r="AI25" s="22" t="str">
        <f>'P08'!$E23</f>
        <v>N</v>
      </c>
      <c r="AJ25" s="22" t="str">
        <f>'P09'!$E23</f>
        <v>N</v>
      </c>
      <c r="AK25" s="22" t="str">
        <f>'P10'!$E23</f>
        <v>N</v>
      </c>
      <c r="AL25" s="22" t="str">
        <f>'P11'!$E23</f>
        <v>N</v>
      </c>
      <c r="AM25" s="22" t="str">
        <f>'P12'!$E23</f>
        <v>N</v>
      </c>
      <c r="AN25" s="22" t="str">
        <f>'P13'!$E23</f>
        <v>N</v>
      </c>
      <c r="AO25" s="22" t="str">
        <f>'P14'!$E23</f>
        <v>N</v>
      </c>
      <c r="AP25" s="22" t="str">
        <f>'P15'!$E23</f>
        <v>N</v>
      </c>
      <c r="AQ25" s="24">
        <f t="shared" si="11"/>
        <v>0</v>
      </c>
    </row>
    <row r="26" spans="1:43" x14ac:dyDescent="0.3">
      <c r="A26" s="16">
        <v>4</v>
      </c>
      <c r="B26" s="22" t="str">
        <f>Critères!$B23</f>
        <v>4.7</v>
      </c>
      <c r="C26" s="22" t="str">
        <f>Critères!$A17</f>
        <v>MULTIMÉDIA</v>
      </c>
      <c r="D26" s="22" t="s">
        <v>168</v>
      </c>
      <c r="E26" s="22" t="str">
        <f>'P01'!$D24</f>
        <v>NT</v>
      </c>
      <c r="F26" s="22" t="str">
        <f>'P02'!$D24</f>
        <v>NT</v>
      </c>
      <c r="G26" s="22" t="str">
        <f>'P03'!$D24</f>
        <v>NT</v>
      </c>
      <c r="H26" s="22" t="str">
        <f>'P04'!$D24</f>
        <v>NT</v>
      </c>
      <c r="I26" s="22" t="str">
        <f>'P05'!$D24</f>
        <v>NT</v>
      </c>
      <c r="J26" s="22" t="str">
        <f>'P06'!$D24</f>
        <v>NT</v>
      </c>
      <c r="K26" s="22" t="str">
        <f>'P07'!$D24</f>
        <v>NT</v>
      </c>
      <c r="L26" s="22" t="str">
        <f>'P08'!$D24</f>
        <v>NT</v>
      </c>
      <c r="M26" s="22" t="str">
        <f>'P09'!$D24</f>
        <v>NT</v>
      </c>
      <c r="N26" s="22" t="str">
        <f>'P10'!$D24</f>
        <v>NT</v>
      </c>
      <c r="O26" s="22" t="str">
        <f>'P11'!$D24</f>
        <v>NT</v>
      </c>
      <c r="P26" s="22" t="str">
        <f>'P12'!$D24</f>
        <v>NT</v>
      </c>
      <c r="Q26" s="22" t="str">
        <f>'P13'!$D24</f>
        <v>NT</v>
      </c>
      <c r="R26" s="22" t="str">
        <f>'P14'!$D24</f>
        <v>NT</v>
      </c>
      <c r="S26" s="22" t="str">
        <f>'P15'!$D24</f>
        <v>NT</v>
      </c>
      <c r="T26" s="24">
        <f t="shared" si="6"/>
        <v>0</v>
      </c>
      <c r="U26" s="24">
        <f t="shared" si="7"/>
        <v>0</v>
      </c>
      <c r="V26" s="24">
        <f t="shared" si="8"/>
        <v>0</v>
      </c>
      <c r="W26" s="24">
        <f t="shared" si="9"/>
        <v>15</v>
      </c>
      <c r="X26" s="16" t="str">
        <f t="shared" si="10"/>
        <v>NT</v>
      </c>
      <c r="Y26" s="16">
        <v>4</v>
      </c>
      <c r="Z26" s="22" t="str">
        <f>Critères!$B23</f>
        <v>4.7</v>
      </c>
      <c r="AA26" s="22" t="str">
        <f>Critères!$A17</f>
        <v>MULTIMÉDIA</v>
      </c>
      <c r="AB26" s="22" t="str">
        <f>'P01'!$E24</f>
        <v>N</v>
      </c>
      <c r="AC26" s="22" t="str">
        <f>'P02'!$E24</f>
        <v>N</v>
      </c>
      <c r="AD26" s="22" t="str">
        <f>'P03'!$E24</f>
        <v>N</v>
      </c>
      <c r="AE26" s="22" t="str">
        <f>'P04'!$E24</f>
        <v>N</v>
      </c>
      <c r="AF26" s="22" t="str">
        <f>'P05'!$E24</f>
        <v>N</v>
      </c>
      <c r="AG26" s="22" t="str">
        <f>'P06'!$E24</f>
        <v>N</v>
      </c>
      <c r="AH26" s="22" t="str">
        <f>'P07'!$E24</f>
        <v>N</v>
      </c>
      <c r="AI26" s="22" t="str">
        <f>'P08'!$E24</f>
        <v>N</v>
      </c>
      <c r="AJ26" s="22" t="str">
        <f>'P09'!$E24</f>
        <v>N</v>
      </c>
      <c r="AK26" s="22" t="str">
        <f>'P10'!$E24</f>
        <v>N</v>
      </c>
      <c r="AL26" s="22" t="str">
        <f>'P11'!$E24</f>
        <v>N</v>
      </c>
      <c r="AM26" s="22" t="str">
        <f>'P12'!$E24</f>
        <v>N</v>
      </c>
      <c r="AN26" s="22" t="str">
        <f>'P13'!$E24</f>
        <v>N</v>
      </c>
      <c r="AO26" s="22" t="str">
        <f>'P14'!$E24</f>
        <v>N</v>
      </c>
      <c r="AP26" s="22" t="str">
        <f>'P15'!$E24</f>
        <v>N</v>
      </c>
      <c r="AQ26" s="24">
        <f t="shared" si="11"/>
        <v>0</v>
      </c>
    </row>
    <row r="27" spans="1:43" x14ac:dyDescent="0.3">
      <c r="A27" s="16">
        <v>4</v>
      </c>
      <c r="B27" s="22" t="str">
        <f>Critères!$B24</f>
        <v>4.8</v>
      </c>
      <c r="C27" s="22" t="str">
        <f>Critères!$A17</f>
        <v>MULTIMÉDIA</v>
      </c>
      <c r="D27" s="22" t="s">
        <v>168</v>
      </c>
      <c r="E27" s="22" t="str">
        <f>'P01'!$D25</f>
        <v>NT</v>
      </c>
      <c r="F27" s="22" t="str">
        <f>'P02'!$D25</f>
        <v>NT</v>
      </c>
      <c r="G27" s="22" t="str">
        <f>'P03'!$D25</f>
        <v>NT</v>
      </c>
      <c r="H27" s="22" t="str">
        <f>'P04'!$D25</f>
        <v>NT</v>
      </c>
      <c r="I27" s="22" t="str">
        <f>'P05'!$D25</f>
        <v>NT</v>
      </c>
      <c r="J27" s="22" t="str">
        <f>'P06'!$D25</f>
        <v>NT</v>
      </c>
      <c r="K27" s="22" t="str">
        <f>'P07'!$D25</f>
        <v>NT</v>
      </c>
      <c r="L27" s="22" t="str">
        <f>'P08'!$D25</f>
        <v>NT</v>
      </c>
      <c r="M27" s="22" t="str">
        <f>'P09'!$D25</f>
        <v>NT</v>
      </c>
      <c r="N27" s="22" t="str">
        <f>'P10'!$D25</f>
        <v>NT</v>
      </c>
      <c r="O27" s="22" t="str">
        <f>'P11'!$D25</f>
        <v>NT</v>
      </c>
      <c r="P27" s="22" t="str">
        <f>'P12'!$D25</f>
        <v>NT</v>
      </c>
      <c r="Q27" s="22" t="str">
        <f>'P13'!$D25</f>
        <v>NT</v>
      </c>
      <c r="R27" s="22" t="str">
        <f>'P14'!$D25</f>
        <v>NT</v>
      </c>
      <c r="S27" s="22" t="str">
        <f>'P15'!$D25</f>
        <v>NT</v>
      </c>
      <c r="T27" s="24">
        <f t="shared" si="6"/>
        <v>0</v>
      </c>
      <c r="U27" s="24">
        <f t="shared" si="7"/>
        <v>0</v>
      </c>
      <c r="V27" s="24">
        <f t="shared" si="8"/>
        <v>0</v>
      </c>
      <c r="W27" s="24">
        <f t="shared" si="9"/>
        <v>15</v>
      </c>
      <c r="X27" s="16" t="str">
        <f t="shared" si="10"/>
        <v>NT</v>
      </c>
      <c r="Y27" s="16">
        <v>4</v>
      </c>
      <c r="Z27" s="22" t="str">
        <f>Critères!$B24</f>
        <v>4.8</v>
      </c>
      <c r="AA27" s="22" t="str">
        <f>Critères!$A17</f>
        <v>MULTIMÉDIA</v>
      </c>
      <c r="AB27" s="22" t="str">
        <f>'P01'!$E25</f>
        <v>N</v>
      </c>
      <c r="AC27" s="22" t="str">
        <f>'P02'!$E25</f>
        <v>N</v>
      </c>
      <c r="AD27" s="22" t="str">
        <f>'P03'!$E25</f>
        <v>N</v>
      </c>
      <c r="AE27" s="22" t="str">
        <f>'P04'!$E25</f>
        <v>N</v>
      </c>
      <c r="AF27" s="22" t="str">
        <f>'P05'!$E25</f>
        <v>N</v>
      </c>
      <c r="AG27" s="22" t="str">
        <f>'P06'!$E25</f>
        <v>N</v>
      </c>
      <c r="AH27" s="22" t="str">
        <f>'P07'!$E25</f>
        <v>N</v>
      </c>
      <c r="AI27" s="22" t="str">
        <f>'P08'!$E25</f>
        <v>N</v>
      </c>
      <c r="AJ27" s="22" t="str">
        <f>'P09'!$E25</f>
        <v>N</v>
      </c>
      <c r="AK27" s="22" t="str">
        <f>'P10'!$E25</f>
        <v>N</v>
      </c>
      <c r="AL27" s="22" t="str">
        <f>'P11'!$E25</f>
        <v>N</v>
      </c>
      <c r="AM27" s="22" t="str">
        <f>'P12'!$E25</f>
        <v>N</v>
      </c>
      <c r="AN27" s="22" t="str">
        <f>'P13'!$E25</f>
        <v>N</v>
      </c>
      <c r="AO27" s="22" t="str">
        <f>'P14'!$E25</f>
        <v>N</v>
      </c>
      <c r="AP27" s="22" t="str">
        <f>'P15'!$E25</f>
        <v>N</v>
      </c>
      <c r="AQ27" s="24">
        <f t="shared" si="11"/>
        <v>0</v>
      </c>
    </row>
    <row r="28" spans="1:43" x14ac:dyDescent="0.3">
      <c r="A28" s="16">
        <v>4</v>
      </c>
      <c r="B28" s="22" t="str">
        <f>Critères!$B25</f>
        <v>4.9</v>
      </c>
      <c r="C28" s="22" t="str">
        <f>Critères!$A17</f>
        <v>MULTIMÉDIA</v>
      </c>
      <c r="D28" s="22" t="s">
        <v>168</v>
      </c>
      <c r="E28" s="22" t="str">
        <f>'P01'!$D26</f>
        <v>NT</v>
      </c>
      <c r="F28" s="22" t="str">
        <f>'P02'!$D26</f>
        <v>NT</v>
      </c>
      <c r="G28" s="22" t="str">
        <f>'P03'!$D26</f>
        <v>NT</v>
      </c>
      <c r="H28" s="22" t="str">
        <f>'P04'!$D26</f>
        <v>NT</v>
      </c>
      <c r="I28" s="22" t="str">
        <f>'P05'!$D26</f>
        <v>NT</v>
      </c>
      <c r="J28" s="22" t="str">
        <f>'P06'!$D26</f>
        <v>NT</v>
      </c>
      <c r="K28" s="22" t="str">
        <f>'P07'!$D26</f>
        <v>NT</v>
      </c>
      <c r="L28" s="22" t="str">
        <f>'P08'!$D26</f>
        <v>NT</v>
      </c>
      <c r="M28" s="22" t="str">
        <f>'P09'!$D26</f>
        <v>NT</v>
      </c>
      <c r="N28" s="22" t="str">
        <f>'P10'!$D26</f>
        <v>NT</v>
      </c>
      <c r="O28" s="22" t="str">
        <f>'P11'!$D26</f>
        <v>NT</v>
      </c>
      <c r="P28" s="22" t="str">
        <f>'P12'!$D26</f>
        <v>NT</v>
      </c>
      <c r="Q28" s="22" t="str">
        <f>'P13'!$D26</f>
        <v>NT</v>
      </c>
      <c r="R28" s="22" t="str">
        <f>'P14'!$D26</f>
        <v>NT</v>
      </c>
      <c r="S28" s="22" t="str">
        <f>'P15'!$D26</f>
        <v>NT</v>
      </c>
      <c r="T28" s="24">
        <f t="shared" si="6"/>
        <v>0</v>
      </c>
      <c r="U28" s="24">
        <f t="shared" si="7"/>
        <v>0</v>
      </c>
      <c r="V28" s="24">
        <f t="shared" si="8"/>
        <v>0</v>
      </c>
      <c r="W28" s="24">
        <f t="shared" si="9"/>
        <v>15</v>
      </c>
      <c r="X28" s="16" t="str">
        <f t="shared" si="10"/>
        <v>NT</v>
      </c>
      <c r="Y28" s="16">
        <v>4</v>
      </c>
      <c r="Z28" s="22" t="str">
        <f>Critères!$B25</f>
        <v>4.9</v>
      </c>
      <c r="AA28" s="22" t="str">
        <f>Critères!$A17</f>
        <v>MULTIMÉDIA</v>
      </c>
      <c r="AB28" s="22" t="str">
        <f>'P01'!$E26</f>
        <v>N</v>
      </c>
      <c r="AC28" s="22" t="str">
        <f>'P02'!$E26</f>
        <v>N</v>
      </c>
      <c r="AD28" s="22" t="str">
        <f>'P03'!$E26</f>
        <v>N</v>
      </c>
      <c r="AE28" s="22" t="str">
        <f>'P04'!$E26</f>
        <v>N</v>
      </c>
      <c r="AF28" s="22" t="str">
        <f>'P05'!$E26</f>
        <v>N</v>
      </c>
      <c r="AG28" s="22" t="str">
        <f>'P06'!$E26</f>
        <v>N</v>
      </c>
      <c r="AH28" s="22" t="str">
        <f>'P07'!$E26</f>
        <v>N</v>
      </c>
      <c r="AI28" s="22" t="str">
        <f>'P08'!$E26</f>
        <v>N</v>
      </c>
      <c r="AJ28" s="22" t="str">
        <f>'P09'!$E26</f>
        <v>N</v>
      </c>
      <c r="AK28" s="22" t="str">
        <f>'P10'!$E26</f>
        <v>N</v>
      </c>
      <c r="AL28" s="22" t="str">
        <f>'P11'!$E26</f>
        <v>N</v>
      </c>
      <c r="AM28" s="22" t="str">
        <f>'P12'!$E26</f>
        <v>N</v>
      </c>
      <c r="AN28" s="22" t="str">
        <f>'P13'!$E26</f>
        <v>N</v>
      </c>
      <c r="AO28" s="22" t="str">
        <f>'P14'!$E26</f>
        <v>N</v>
      </c>
      <c r="AP28" s="22" t="str">
        <f>'P15'!$E26</f>
        <v>N</v>
      </c>
      <c r="AQ28" s="24">
        <f t="shared" si="11"/>
        <v>0</v>
      </c>
    </row>
    <row r="29" spans="1:43" x14ac:dyDescent="0.3">
      <c r="A29" s="16">
        <v>4</v>
      </c>
      <c r="B29" s="22" t="str">
        <f>Critères!$B26</f>
        <v>4.10</v>
      </c>
      <c r="C29" s="22" t="str">
        <f>Critères!$A17</f>
        <v>MULTIMÉDIA</v>
      </c>
      <c r="D29" s="22" t="s">
        <v>168</v>
      </c>
      <c r="E29" s="22" t="str">
        <f>'P01'!$D27</f>
        <v>NT</v>
      </c>
      <c r="F29" s="22" t="str">
        <f>'P02'!$D27</f>
        <v>NT</v>
      </c>
      <c r="G29" s="22" t="str">
        <f>'P03'!$D27</f>
        <v>NT</v>
      </c>
      <c r="H29" s="22" t="str">
        <f>'P04'!$D27</f>
        <v>NT</v>
      </c>
      <c r="I29" s="22" t="str">
        <f>'P05'!$D27</f>
        <v>NT</v>
      </c>
      <c r="J29" s="22" t="str">
        <f>'P06'!$D27</f>
        <v>NT</v>
      </c>
      <c r="K29" s="22" t="str">
        <f>'P07'!$D27</f>
        <v>NT</v>
      </c>
      <c r="L29" s="22" t="str">
        <f>'P08'!$D27</f>
        <v>NT</v>
      </c>
      <c r="M29" s="22" t="str">
        <f>'P09'!$D27</f>
        <v>NT</v>
      </c>
      <c r="N29" s="22" t="str">
        <f>'P10'!$D27</f>
        <v>NT</v>
      </c>
      <c r="O29" s="22" t="str">
        <f>'P11'!$D27</f>
        <v>NT</v>
      </c>
      <c r="P29" s="22" t="str">
        <f>'P12'!$D27</f>
        <v>NT</v>
      </c>
      <c r="Q29" s="22" t="str">
        <f>'P13'!$D27</f>
        <v>NT</v>
      </c>
      <c r="R29" s="22" t="str">
        <f>'P14'!$D27</f>
        <v>NT</v>
      </c>
      <c r="S29" s="22" t="str">
        <f>'P15'!$D27</f>
        <v>NT</v>
      </c>
      <c r="T29" s="24">
        <f t="shared" si="6"/>
        <v>0</v>
      </c>
      <c r="U29" s="24">
        <f t="shared" si="7"/>
        <v>0</v>
      </c>
      <c r="V29" s="24">
        <f t="shared" si="8"/>
        <v>0</v>
      </c>
      <c r="W29" s="24">
        <f t="shared" si="9"/>
        <v>15</v>
      </c>
      <c r="X29" s="16" t="str">
        <f t="shared" si="10"/>
        <v>NT</v>
      </c>
      <c r="Y29" s="16">
        <v>4</v>
      </c>
      <c r="Z29" s="22" t="str">
        <f>Critères!$B26</f>
        <v>4.10</v>
      </c>
      <c r="AA29" s="22" t="str">
        <f>Critères!$A17</f>
        <v>MULTIMÉDIA</v>
      </c>
      <c r="AB29" s="22" t="str">
        <f>'P01'!$E27</f>
        <v>N</v>
      </c>
      <c r="AC29" s="22" t="str">
        <f>'P02'!$E27</f>
        <v>N</v>
      </c>
      <c r="AD29" s="22" t="str">
        <f>'P03'!$E27</f>
        <v>N</v>
      </c>
      <c r="AE29" s="22" t="str">
        <f>'P04'!$E27</f>
        <v>N</v>
      </c>
      <c r="AF29" s="22" t="str">
        <f>'P05'!$E27</f>
        <v>N</v>
      </c>
      <c r="AG29" s="22" t="str">
        <f>'P06'!$E27</f>
        <v>N</v>
      </c>
      <c r="AH29" s="22" t="str">
        <f>'P07'!$E27</f>
        <v>N</v>
      </c>
      <c r="AI29" s="22" t="str">
        <f>'P08'!$E27</f>
        <v>N</v>
      </c>
      <c r="AJ29" s="22" t="str">
        <f>'P09'!$E27</f>
        <v>N</v>
      </c>
      <c r="AK29" s="22" t="str">
        <f>'P10'!$E27</f>
        <v>N</v>
      </c>
      <c r="AL29" s="22" t="str">
        <f>'P11'!$E27</f>
        <v>N</v>
      </c>
      <c r="AM29" s="22" t="str">
        <f>'P12'!$E27</f>
        <v>N</v>
      </c>
      <c r="AN29" s="22" t="str">
        <f>'P13'!$E27</f>
        <v>N</v>
      </c>
      <c r="AO29" s="22" t="str">
        <f>'P14'!$E27</f>
        <v>N</v>
      </c>
      <c r="AP29" s="22" t="str">
        <f>'P15'!$E27</f>
        <v>N</v>
      </c>
      <c r="AQ29" s="24">
        <f t="shared" si="11"/>
        <v>0</v>
      </c>
    </row>
    <row r="30" spans="1:43" x14ac:dyDescent="0.3">
      <c r="A30" s="16">
        <v>4</v>
      </c>
      <c r="B30" s="22" t="str">
        <f>Critères!$B27</f>
        <v>4.11</v>
      </c>
      <c r="C30" s="22" t="str">
        <f>Critères!$A17</f>
        <v>MULTIMÉDIA</v>
      </c>
      <c r="D30" s="22" t="s">
        <v>168</v>
      </c>
      <c r="E30" s="22" t="str">
        <f>'P01'!$D28</f>
        <v>NT</v>
      </c>
      <c r="F30" s="22" t="str">
        <f>'P02'!$D28</f>
        <v>NT</v>
      </c>
      <c r="G30" s="22" t="str">
        <f>'P03'!$D28</f>
        <v>NT</v>
      </c>
      <c r="H30" s="22" t="str">
        <f>'P04'!$D28</f>
        <v>NT</v>
      </c>
      <c r="I30" s="22" t="str">
        <f>'P05'!$D28</f>
        <v>NT</v>
      </c>
      <c r="J30" s="22" t="str">
        <f>'P06'!$D28</f>
        <v>NT</v>
      </c>
      <c r="K30" s="22" t="str">
        <f>'P07'!$D28</f>
        <v>NT</v>
      </c>
      <c r="L30" s="22" t="str">
        <f>'P08'!$D28</f>
        <v>NT</v>
      </c>
      <c r="M30" s="22" t="str">
        <f>'P09'!$D28</f>
        <v>NT</v>
      </c>
      <c r="N30" s="22" t="str">
        <f>'P10'!$D28</f>
        <v>NT</v>
      </c>
      <c r="O30" s="22" t="str">
        <f>'P11'!$D28</f>
        <v>NT</v>
      </c>
      <c r="P30" s="22" t="str">
        <f>'P12'!$D28</f>
        <v>NT</v>
      </c>
      <c r="Q30" s="22" t="str">
        <f>'P13'!$D28</f>
        <v>NT</v>
      </c>
      <c r="R30" s="22" t="str">
        <f>'P14'!$D28</f>
        <v>NT</v>
      </c>
      <c r="S30" s="22" t="str">
        <f>'P15'!$D28</f>
        <v>NT</v>
      </c>
      <c r="T30" s="24">
        <f t="shared" si="6"/>
        <v>0</v>
      </c>
      <c r="U30" s="24">
        <f t="shared" si="7"/>
        <v>0</v>
      </c>
      <c r="V30" s="24">
        <f t="shared" si="8"/>
        <v>0</v>
      </c>
      <c r="W30" s="24">
        <f t="shared" si="9"/>
        <v>15</v>
      </c>
      <c r="X30" s="16" t="str">
        <f t="shared" si="10"/>
        <v>NT</v>
      </c>
      <c r="Y30" s="16">
        <v>4</v>
      </c>
      <c r="Z30" s="22" t="str">
        <f>Critères!$B27</f>
        <v>4.11</v>
      </c>
      <c r="AA30" s="22" t="str">
        <f>Critères!$A17</f>
        <v>MULTIMÉDIA</v>
      </c>
      <c r="AB30" s="22" t="str">
        <f>'P01'!$E28</f>
        <v>N</v>
      </c>
      <c r="AC30" s="22" t="str">
        <f>'P02'!$E28</f>
        <v>N</v>
      </c>
      <c r="AD30" s="22" t="str">
        <f>'P03'!$E28</f>
        <v>N</v>
      </c>
      <c r="AE30" s="22" t="str">
        <f>'P04'!$E28</f>
        <v>N</v>
      </c>
      <c r="AF30" s="22" t="str">
        <f>'P05'!$E28</f>
        <v>N</v>
      </c>
      <c r="AG30" s="22" t="str">
        <f>'P06'!$E28</f>
        <v>N</v>
      </c>
      <c r="AH30" s="22" t="str">
        <f>'P07'!$E28</f>
        <v>N</v>
      </c>
      <c r="AI30" s="22" t="str">
        <f>'P08'!$E28</f>
        <v>N</v>
      </c>
      <c r="AJ30" s="22" t="str">
        <f>'P09'!$E28</f>
        <v>N</v>
      </c>
      <c r="AK30" s="22" t="str">
        <f>'P10'!$E28</f>
        <v>N</v>
      </c>
      <c r="AL30" s="22" t="str">
        <f>'P11'!$E28</f>
        <v>N</v>
      </c>
      <c r="AM30" s="22" t="str">
        <f>'P12'!$E28</f>
        <v>N</v>
      </c>
      <c r="AN30" s="22" t="str">
        <f>'P13'!$E28</f>
        <v>N</v>
      </c>
      <c r="AO30" s="22" t="str">
        <f>'P14'!$E28</f>
        <v>N</v>
      </c>
      <c r="AP30" s="22" t="str">
        <f>'P15'!$E28</f>
        <v>N</v>
      </c>
      <c r="AQ30" s="24">
        <f t="shared" si="11"/>
        <v>0</v>
      </c>
    </row>
    <row r="31" spans="1:43" x14ac:dyDescent="0.3">
      <c r="A31" s="16">
        <v>4</v>
      </c>
      <c r="B31" s="22" t="str">
        <f>Critères!$B28</f>
        <v>4.12</v>
      </c>
      <c r="C31" s="22" t="str">
        <f>Critères!$A17</f>
        <v>MULTIMÉDIA</v>
      </c>
      <c r="D31" s="22" t="s">
        <v>168</v>
      </c>
      <c r="E31" s="22" t="str">
        <f>'P01'!$D29</f>
        <v>NT</v>
      </c>
      <c r="F31" s="22" t="str">
        <f>'P02'!$D29</f>
        <v>NT</v>
      </c>
      <c r="G31" s="22" t="str">
        <f>'P03'!$D29</f>
        <v>NT</v>
      </c>
      <c r="H31" s="22" t="str">
        <f>'P04'!$D29</f>
        <v>NT</v>
      </c>
      <c r="I31" s="22" t="str">
        <f>'P05'!$D29</f>
        <v>NT</v>
      </c>
      <c r="J31" s="22" t="str">
        <f>'P06'!$D29</f>
        <v>NT</v>
      </c>
      <c r="K31" s="22" t="str">
        <f>'P07'!$D29</f>
        <v>NT</v>
      </c>
      <c r="L31" s="22" t="str">
        <f>'P08'!$D29</f>
        <v>NT</v>
      </c>
      <c r="M31" s="22" t="str">
        <f>'P09'!$D29</f>
        <v>NT</v>
      </c>
      <c r="N31" s="22" t="str">
        <f>'P10'!$D29</f>
        <v>NT</v>
      </c>
      <c r="O31" s="22" t="str">
        <f>'P11'!$D29</f>
        <v>NT</v>
      </c>
      <c r="P31" s="22" t="str">
        <f>'P12'!$D29</f>
        <v>NT</v>
      </c>
      <c r="Q31" s="22" t="str">
        <f>'P13'!$D29</f>
        <v>NT</v>
      </c>
      <c r="R31" s="22" t="str">
        <f>'P14'!$D29</f>
        <v>NT</v>
      </c>
      <c r="S31" s="22" t="str">
        <f>'P15'!$D29</f>
        <v>NT</v>
      </c>
      <c r="T31" s="24">
        <f t="shared" si="6"/>
        <v>0</v>
      </c>
      <c r="U31" s="24">
        <f t="shared" si="7"/>
        <v>0</v>
      </c>
      <c r="V31" s="24">
        <f t="shared" si="8"/>
        <v>0</v>
      </c>
      <c r="W31" s="24">
        <f t="shared" si="9"/>
        <v>15</v>
      </c>
      <c r="X31" s="16" t="str">
        <f t="shared" si="10"/>
        <v>NT</v>
      </c>
      <c r="Y31" s="16">
        <v>4</v>
      </c>
      <c r="Z31" s="22" t="str">
        <f>Critères!$B28</f>
        <v>4.12</v>
      </c>
      <c r="AA31" s="22" t="str">
        <f>Critères!$A17</f>
        <v>MULTIMÉDIA</v>
      </c>
      <c r="AB31" s="22" t="str">
        <f>'P01'!$E29</f>
        <v>N</v>
      </c>
      <c r="AC31" s="22" t="str">
        <f>'P02'!$E29</f>
        <v>N</v>
      </c>
      <c r="AD31" s="22" t="str">
        <f>'P03'!$E29</f>
        <v>N</v>
      </c>
      <c r="AE31" s="22" t="str">
        <f>'P04'!$E29</f>
        <v>N</v>
      </c>
      <c r="AF31" s="22" t="str">
        <f>'P05'!$E29</f>
        <v>N</v>
      </c>
      <c r="AG31" s="22" t="str">
        <f>'P06'!$E29</f>
        <v>N</v>
      </c>
      <c r="AH31" s="22" t="str">
        <f>'P07'!$E29</f>
        <v>N</v>
      </c>
      <c r="AI31" s="22" t="str">
        <f>'P08'!$E29</f>
        <v>N</v>
      </c>
      <c r="AJ31" s="22" t="str">
        <f>'P09'!$E29</f>
        <v>N</v>
      </c>
      <c r="AK31" s="22" t="str">
        <f>'P10'!$E29</f>
        <v>N</v>
      </c>
      <c r="AL31" s="22" t="str">
        <f>'P11'!$E29</f>
        <v>N</v>
      </c>
      <c r="AM31" s="22" t="str">
        <f>'P12'!$E29</f>
        <v>N</v>
      </c>
      <c r="AN31" s="22" t="str">
        <f>'P13'!$E29</f>
        <v>N</v>
      </c>
      <c r="AO31" s="22" t="str">
        <f>'P14'!$E29</f>
        <v>N</v>
      </c>
      <c r="AP31" s="22" t="str">
        <f>'P15'!$E29</f>
        <v>N</v>
      </c>
      <c r="AQ31" s="24">
        <f t="shared" si="11"/>
        <v>0</v>
      </c>
    </row>
    <row r="32" spans="1:43" x14ac:dyDescent="0.3">
      <c r="A32" s="16">
        <v>4</v>
      </c>
      <c r="B32" s="22" t="str">
        <f>Critères!$B29</f>
        <v>4.13</v>
      </c>
      <c r="C32" s="22" t="str">
        <f>Critères!$A17</f>
        <v>MULTIMÉDIA</v>
      </c>
      <c r="D32" s="22" t="s">
        <v>168</v>
      </c>
      <c r="E32" s="22" t="str">
        <f>'P01'!$D30</f>
        <v>NT</v>
      </c>
      <c r="F32" s="22" t="str">
        <f>'P02'!$D30</f>
        <v>NT</v>
      </c>
      <c r="G32" s="22" t="str">
        <f>'P03'!$D30</f>
        <v>NT</v>
      </c>
      <c r="H32" s="22" t="str">
        <f>'P04'!$D30</f>
        <v>NT</v>
      </c>
      <c r="I32" s="22" t="str">
        <f>'P05'!$D30</f>
        <v>NT</v>
      </c>
      <c r="J32" s="22" t="str">
        <f>'P06'!$D30</f>
        <v>NT</v>
      </c>
      <c r="K32" s="22" t="str">
        <f>'P07'!$D30</f>
        <v>NT</v>
      </c>
      <c r="L32" s="22" t="str">
        <f>'P08'!$D30</f>
        <v>NT</v>
      </c>
      <c r="M32" s="22" t="str">
        <f>'P09'!$D30</f>
        <v>NT</v>
      </c>
      <c r="N32" s="22" t="str">
        <f>'P10'!$D30</f>
        <v>NT</v>
      </c>
      <c r="O32" s="22" t="str">
        <f>'P11'!$D30</f>
        <v>NT</v>
      </c>
      <c r="P32" s="22" t="str">
        <f>'P12'!$D30</f>
        <v>NT</v>
      </c>
      <c r="Q32" s="22" t="str">
        <f>'P13'!$D30</f>
        <v>NT</v>
      </c>
      <c r="R32" s="22" t="str">
        <f>'P14'!$D30</f>
        <v>NT</v>
      </c>
      <c r="S32" s="22" t="str">
        <f>'P15'!$D30</f>
        <v>NT</v>
      </c>
      <c r="T32" s="24">
        <f t="shared" si="6"/>
        <v>0</v>
      </c>
      <c r="U32" s="24">
        <f t="shared" si="7"/>
        <v>0</v>
      </c>
      <c r="V32" s="24">
        <f t="shared" si="8"/>
        <v>0</v>
      </c>
      <c r="W32" s="24">
        <f t="shared" si="9"/>
        <v>15</v>
      </c>
      <c r="X32" s="16" t="str">
        <f t="shared" si="10"/>
        <v>NT</v>
      </c>
      <c r="Y32" s="16">
        <v>4</v>
      </c>
      <c r="Z32" s="22" t="str">
        <f>Critères!$B29</f>
        <v>4.13</v>
      </c>
      <c r="AA32" s="22" t="str">
        <f>Critères!$A17</f>
        <v>MULTIMÉDIA</v>
      </c>
      <c r="AB32" s="22" t="str">
        <f>'P01'!$E30</f>
        <v>N</v>
      </c>
      <c r="AC32" s="22" t="str">
        <f>'P02'!$E30</f>
        <v>N</v>
      </c>
      <c r="AD32" s="22" t="str">
        <f>'P03'!$E30</f>
        <v>N</v>
      </c>
      <c r="AE32" s="22" t="str">
        <f>'P04'!$E30</f>
        <v>N</v>
      </c>
      <c r="AF32" s="22" t="str">
        <f>'P05'!$E30</f>
        <v>N</v>
      </c>
      <c r="AG32" s="22" t="str">
        <f>'P06'!$E30</f>
        <v>N</v>
      </c>
      <c r="AH32" s="22" t="str">
        <f>'P07'!$E30</f>
        <v>N</v>
      </c>
      <c r="AI32" s="22" t="str">
        <f>'P08'!$E30</f>
        <v>N</v>
      </c>
      <c r="AJ32" s="22" t="str">
        <f>'P09'!$E30</f>
        <v>N</v>
      </c>
      <c r="AK32" s="22" t="str">
        <f>'P10'!$E30</f>
        <v>N</v>
      </c>
      <c r="AL32" s="22" t="str">
        <f>'P11'!$E30</f>
        <v>N</v>
      </c>
      <c r="AM32" s="22" t="str">
        <f>'P12'!$E30</f>
        <v>N</v>
      </c>
      <c r="AN32" s="22" t="str">
        <f>'P13'!$E30</f>
        <v>N</v>
      </c>
      <c r="AO32" s="22" t="str">
        <f>'P14'!$E30</f>
        <v>N</v>
      </c>
      <c r="AP32" s="22" t="str">
        <f>'P15'!$E30</f>
        <v>N</v>
      </c>
      <c r="AQ32" s="24">
        <f t="shared" si="11"/>
        <v>0</v>
      </c>
    </row>
    <row r="33" spans="1:43" x14ac:dyDescent="0.3">
      <c r="A33" s="25"/>
      <c r="B33" s="26"/>
      <c r="C33" s="26"/>
      <c r="D33" s="26"/>
      <c r="E33" s="26"/>
      <c r="F33" s="26"/>
      <c r="G33" s="26"/>
      <c r="H33" s="26"/>
      <c r="I33" s="26"/>
      <c r="J33" s="26"/>
      <c r="K33" s="26"/>
      <c r="L33" s="26"/>
      <c r="M33" s="26"/>
      <c r="N33" s="26"/>
      <c r="O33" s="26"/>
      <c r="P33" s="26"/>
      <c r="Q33" s="26"/>
      <c r="R33" s="26"/>
      <c r="S33" s="26"/>
      <c r="T33" s="27">
        <f>SUM(T20:T32)</f>
        <v>0</v>
      </c>
      <c r="U33" s="27">
        <f>SUM(U20:U32)</f>
        <v>0</v>
      </c>
      <c r="V33" s="27">
        <f>SUM(V20:V32)</f>
        <v>0</v>
      </c>
      <c r="W33" s="27">
        <f>SUM(W20:W32)</f>
        <v>195</v>
      </c>
      <c r="X33" s="16"/>
      <c r="Y33" s="25"/>
      <c r="Z33" s="26"/>
      <c r="AA33" s="26"/>
      <c r="AB33" s="26"/>
      <c r="AC33" s="26"/>
      <c r="AD33" s="26"/>
      <c r="AE33" s="26"/>
      <c r="AF33" s="26"/>
      <c r="AG33" s="26"/>
      <c r="AH33" s="26"/>
      <c r="AI33" s="26"/>
      <c r="AJ33" s="26"/>
      <c r="AK33" s="26"/>
      <c r="AL33" s="26"/>
      <c r="AM33" s="26"/>
      <c r="AN33" s="26"/>
      <c r="AO33" s="26"/>
      <c r="AP33" s="26"/>
      <c r="AQ33" s="27">
        <f>SUM(AQ20:AQ32)</f>
        <v>0</v>
      </c>
    </row>
    <row r="34" spans="1:43" x14ac:dyDescent="0.3">
      <c r="A34" s="16">
        <v>5</v>
      </c>
      <c r="B34" s="22" t="str">
        <f>Critères!$B30</f>
        <v>5.1</v>
      </c>
      <c r="C34" s="22" t="str">
        <f>Critères!$A30</f>
        <v>TABLEAUX</v>
      </c>
      <c r="D34" s="22" t="s">
        <v>168</v>
      </c>
      <c r="E34" s="22" t="str">
        <f>'P01'!$D31</f>
        <v>NT</v>
      </c>
      <c r="F34" s="22" t="str">
        <f>'P02'!$D31</f>
        <v>NT</v>
      </c>
      <c r="G34" s="22" t="str">
        <f>'P03'!$D31</f>
        <v>NT</v>
      </c>
      <c r="H34" s="22" t="str">
        <f>'P04'!$D31</f>
        <v>NT</v>
      </c>
      <c r="I34" s="22" t="str">
        <f>'P05'!$D31</f>
        <v>NT</v>
      </c>
      <c r="J34" s="22" t="str">
        <f>'P06'!$D31</f>
        <v>NT</v>
      </c>
      <c r="K34" s="22" t="str">
        <f>'P07'!$D31</f>
        <v>NT</v>
      </c>
      <c r="L34" s="22" t="str">
        <f>'P08'!$D31</f>
        <v>NT</v>
      </c>
      <c r="M34" s="22" t="str">
        <f>'P09'!$D31</f>
        <v>NT</v>
      </c>
      <c r="N34" s="22" t="str">
        <f>'P10'!$D31</f>
        <v>NT</v>
      </c>
      <c r="O34" s="22" t="str">
        <f>'P11'!$D31</f>
        <v>NT</v>
      </c>
      <c r="P34" s="22" t="str">
        <f>'P12'!$D31</f>
        <v>NT</v>
      </c>
      <c r="Q34" s="22" t="str">
        <f>'P13'!$D31</f>
        <v>NT</v>
      </c>
      <c r="R34" s="22" t="str">
        <f>'P14'!$D31</f>
        <v>NT</v>
      </c>
      <c r="S34" s="22" t="str">
        <f>'P15'!$D31</f>
        <v>NT</v>
      </c>
      <c r="T34" s="24">
        <f t="shared" ref="T34:T41" si="12">COUNTIF(E34:S34,"C")</f>
        <v>0</v>
      </c>
      <c r="U34" s="24">
        <f t="shared" ref="U34:U41" si="13">COUNTIF(E34:S34,"NC")</f>
        <v>0</v>
      </c>
      <c r="V34" s="24">
        <f t="shared" ref="V34:V41" si="14">COUNTIF(E34:S34,"NA")</f>
        <v>0</v>
      </c>
      <c r="W34" s="24">
        <f t="shared" ref="W34:W41" si="15">COUNTIF(E34:S34,"NT")</f>
        <v>15</v>
      </c>
      <c r="X34" s="16" t="str">
        <f t="shared" ref="X34:X41" si="16">IF(U34&gt;0,"NC",IF(T34&gt;0,"C",IF(W34&gt;0,"NT","NA")))</f>
        <v>NT</v>
      </c>
      <c r="Y34" s="16">
        <v>5</v>
      </c>
      <c r="Z34" s="22" t="str">
        <f>Critères!$B30</f>
        <v>5.1</v>
      </c>
      <c r="AA34" s="22" t="str">
        <f>Critères!$A30</f>
        <v>TABLEAUX</v>
      </c>
      <c r="AB34" s="22" t="str">
        <f>'P01'!$E31</f>
        <v>N</v>
      </c>
      <c r="AC34" s="22" t="str">
        <f>'P02'!$E31</f>
        <v>N</v>
      </c>
      <c r="AD34" s="22" t="str">
        <f>'P03'!$E31</f>
        <v>N</v>
      </c>
      <c r="AE34" s="22" t="str">
        <f>'P04'!$E31</f>
        <v>N</v>
      </c>
      <c r="AF34" s="22" t="str">
        <f>'P05'!$E31</f>
        <v>N</v>
      </c>
      <c r="AG34" s="22" t="str">
        <f>'P06'!$E31</f>
        <v>N</v>
      </c>
      <c r="AH34" s="22" t="str">
        <f>'P07'!$E31</f>
        <v>N</v>
      </c>
      <c r="AI34" s="22" t="str">
        <f>'P08'!$E31</f>
        <v>N</v>
      </c>
      <c r="AJ34" s="22" t="str">
        <f>'P09'!$E31</f>
        <v>N</v>
      </c>
      <c r="AK34" s="22" t="str">
        <f>'P10'!$E31</f>
        <v>N</v>
      </c>
      <c r="AL34" s="22" t="str">
        <f>'P11'!$E31</f>
        <v>N</v>
      </c>
      <c r="AM34" s="22" t="str">
        <f>'P12'!$E31</f>
        <v>N</v>
      </c>
      <c r="AN34" s="22" t="str">
        <f>'P13'!$E31</f>
        <v>N</v>
      </c>
      <c r="AO34" s="22" t="str">
        <f>'P14'!$E31</f>
        <v>N</v>
      </c>
      <c r="AP34" s="22" t="str">
        <f>'P15'!$E31</f>
        <v>N</v>
      </c>
      <c r="AQ34" s="24">
        <f t="shared" ref="AQ34:AQ41" si="17">COUNTIF(AB34:AP34,"D")</f>
        <v>0</v>
      </c>
    </row>
    <row r="35" spans="1:43" x14ac:dyDescent="0.3">
      <c r="A35" s="16">
        <v>5</v>
      </c>
      <c r="B35" s="22" t="str">
        <f>Critères!$B31</f>
        <v>5.2</v>
      </c>
      <c r="C35" s="22" t="str">
        <f>Critères!$A30</f>
        <v>TABLEAUX</v>
      </c>
      <c r="D35" s="22" t="s">
        <v>168</v>
      </c>
      <c r="E35" s="22" t="str">
        <f>'P01'!$D32</f>
        <v>NT</v>
      </c>
      <c r="F35" s="22" t="str">
        <f>'P02'!$D32</f>
        <v>NT</v>
      </c>
      <c r="G35" s="22" t="str">
        <f>'P03'!$D32</f>
        <v>NT</v>
      </c>
      <c r="H35" s="22" t="str">
        <f>'P04'!$D32</f>
        <v>NT</v>
      </c>
      <c r="I35" s="22" t="str">
        <f>'P05'!$D32</f>
        <v>NT</v>
      </c>
      <c r="J35" s="22" t="str">
        <f>'P06'!$D32</f>
        <v>NT</v>
      </c>
      <c r="K35" s="22" t="str">
        <f>'P07'!$D32</f>
        <v>NT</v>
      </c>
      <c r="L35" s="22" t="str">
        <f>'P08'!$D32</f>
        <v>NT</v>
      </c>
      <c r="M35" s="22" t="str">
        <f>'P09'!$D32</f>
        <v>NT</v>
      </c>
      <c r="N35" s="22" t="str">
        <f>'P10'!$D32</f>
        <v>NT</v>
      </c>
      <c r="O35" s="22" t="str">
        <f>'P11'!$D32</f>
        <v>NT</v>
      </c>
      <c r="P35" s="22" t="str">
        <f>'P12'!$D32</f>
        <v>NT</v>
      </c>
      <c r="Q35" s="22" t="str">
        <f>'P13'!$D32</f>
        <v>NT</v>
      </c>
      <c r="R35" s="22" t="str">
        <f>'P14'!$D32</f>
        <v>NT</v>
      </c>
      <c r="S35" s="22" t="str">
        <f>'P15'!$D32</f>
        <v>NT</v>
      </c>
      <c r="T35" s="24">
        <f t="shared" si="12"/>
        <v>0</v>
      </c>
      <c r="U35" s="24">
        <f t="shared" si="13"/>
        <v>0</v>
      </c>
      <c r="V35" s="24">
        <f t="shared" si="14"/>
        <v>0</v>
      </c>
      <c r="W35" s="24">
        <f t="shared" si="15"/>
        <v>15</v>
      </c>
      <c r="X35" s="16" t="str">
        <f t="shared" si="16"/>
        <v>NT</v>
      </c>
      <c r="Y35" s="16">
        <v>5</v>
      </c>
      <c r="Z35" s="22" t="str">
        <f>Critères!$B31</f>
        <v>5.2</v>
      </c>
      <c r="AA35" s="22" t="str">
        <f>Critères!$A30</f>
        <v>TABLEAUX</v>
      </c>
      <c r="AB35" s="22" t="str">
        <f>'P01'!$E32</f>
        <v>N</v>
      </c>
      <c r="AC35" s="22" t="str">
        <f>'P02'!$E32</f>
        <v>N</v>
      </c>
      <c r="AD35" s="22" t="str">
        <f>'P03'!$E32</f>
        <v>N</v>
      </c>
      <c r="AE35" s="22" t="str">
        <f>'P04'!$E32</f>
        <v>N</v>
      </c>
      <c r="AF35" s="22" t="str">
        <f>'P05'!$E32</f>
        <v>N</v>
      </c>
      <c r="AG35" s="22" t="str">
        <f>'P06'!$E32</f>
        <v>N</v>
      </c>
      <c r="AH35" s="22" t="str">
        <f>'P07'!$E32</f>
        <v>N</v>
      </c>
      <c r="AI35" s="22" t="str">
        <f>'P08'!$E32</f>
        <v>N</v>
      </c>
      <c r="AJ35" s="22" t="str">
        <f>'P09'!$E32</f>
        <v>N</v>
      </c>
      <c r="AK35" s="22" t="str">
        <f>'P10'!$E32</f>
        <v>N</v>
      </c>
      <c r="AL35" s="22" t="str">
        <f>'P11'!$E32</f>
        <v>N</v>
      </c>
      <c r="AM35" s="22" t="str">
        <f>'P12'!$E32</f>
        <v>N</v>
      </c>
      <c r="AN35" s="22" t="str">
        <f>'P13'!$E32</f>
        <v>N</v>
      </c>
      <c r="AO35" s="22" t="str">
        <f>'P14'!$E32</f>
        <v>N</v>
      </c>
      <c r="AP35" s="22" t="str">
        <f>'P15'!$E32</f>
        <v>N</v>
      </c>
      <c r="AQ35" s="24">
        <f t="shared" si="17"/>
        <v>0</v>
      </c>
    </row>
    <row r="36" spans="1:43" x14ac:dyDescent="0.3">
      <c r="A36" s="16">
        <v>5</v>
      </c>
      <c r="B36" s="22" t="str">
        <f>Critères!$B32</f>
        <v>5.3</v>
      </c>
      <c r="C36" s="22" t="str">
        <f>Critères!$A30</f>
        <v>TABLEAUX</v>
      </c>
      <c r="D36" s="22" t="s">
        <v>168</v>
      </c>
      <c r="E36" s="22" t="str">
        <f>'P01'!$D33</f>
        <v>NT</v>
      </c>
      <c r="F36" s="22" t="str">
        <f>'P02'!$D33</f>
        <v>NT</v>
      </c>
      <c r="G36" s="22" t="str">
        <f>'P03'!$D33</f>
        <v>NT</v>
      </c>
      <c r="H36" s="22" t="str">
        <f>'P04'!$D33</f>
        <v>NT</v>
      </c>
      <c r="I36" s="22" t="str">
        <f>'P05'!$D33</f>
        <v>NT</v>
      </c>
      <c r="J36" s="22" t="str">
        <f>'P06'!$D33</f>
        <v>NT</v>
      </c>
      <c r="K36" s="22" t="str">
        <f>'P07'!$D33</f>
        <v>NT</v>
      </c>
      <c r="L36" s="22" t="str">
        <f>'P08'!$D33</f>
        <v>NT</v>
      </c>
      <c r="M36" s="22" t="str">
        <f>'P09'!$D33</f>
        <v>NT</v>
      </c>
      <c r="N36" s="22" t="str">
        <f>'P10'!$D33</f>
        <v>NT</v>
      </c>
      <c r="O36" s="22" t="str">
        <f>'P11'!$D33</f>
        <v>NT</v>
      </c>
      <c r="P36" s="22" t="str">
        <f>'P12'!$D33</f>
        <v>NT</v>
      </c>
      <c r="Q36" s="22" t="str">
        <f>'P13'!$D33</f>
        <v>NT</v>
      </c>
      <c r="R36" s="22" t="str">
        <f>'P14'!$D33</f>
        <v>NT</v>
      </c>
      <c r="S36" s="22" t="str">
        <f>'P15'!$D33</f>
        <v>NT</v>
      </c>
      <c r="T36" s="24">
        <f t="shared" si="12"/>
        <v>0</v>
      </c>
      <c r="U36" s="24">
        <f t="shared" si="13"/>
        <v>0</v>
      </c>
      <c r="V36" s="24">
        <f t="shared" si="14"/>
        <v>0</v>
      </c>
      <c r="W36" s="24">
        <f t="shared" si="15"/>
        <v>15</v>
      </c>
      <c r="X36" s="16" t="str">
        <f t="shared" si="16"/>
        <v>NT</v>
      </c>
      <c r="Y36" s="16">
        <v>5</v>
      </c>
      <c r="Z36" s="22" t="str">
        <f>Critères!$B32</f>
        <v>5.3</v>
      </c>
      <c r="AA36" s="22" t="str">
        <f>Critères!$A30</f>
        <v>TABLEAUX</v>
      </c>
      <c r="AB36" s="22" t="str">
        <f>'P01'!$E33</f>
        <v>N</v>
      </c>
      <c r="AC36" s="22" t="str">
        <f>'P02'!$E33</f>
        <v>N</v>
      </c>
      <c r="AD36" s="22" t="str">
        <f>'P03'!$E33</f>
        <v>N</v>
      </c>
      <c r="AE36" s="22" t="str">
        <f>'P04'!$E33</f>
        <v>N</v>
      </c>
      <c r="AF36" s="22" t="str">
        <f>'P05'!$E33</f>
        <v>N</v>
      </c>
      <c r="AG36" s="22" t="str">
        <f>'P06'!$E33</f>
        <v>N</v>
      </c>
      <c r="AH36" s="22" t="str">
        <f>'P07'!$E33</f>
        <v>N</v>
      </c>
      <c r="AI36" s="22" t="str">
        <f>'P08'!$E33</f>
        <v>N</v>
      </c>
      <c r="AJ36" s="22" t="str">
        <f>'P09'!$E33</f>
        <v>N</v>
      </c>
      <c r="AK36" s="22" t="str">
        <f>'P10'!$E33</f>
        <v>N</v>
      </c>
      <c r="AL36" s="22" t="str">
        <f>'P11'!$E33</f>
        <v>N</v>
      </c>
      <c r="AM36" s="22" t="str">
        <f>'P12'!$E33</f>
        <v>N</v>
      </c>
      <c r="AN36" s="22" t="str">
        <f>'P13'!$E33</f>
        <v>N</v>
      </c>
      <c r="AO36" s="22" t="str">
        <f>'P14'!$E33</f>
        <v>N</v>
      </c>
      <c r="AP36" s="22" t="str">
        <f>'P15'!$E33</f>
        <v>N</v>
      </c>
      <c r="AQ36" s="24">
        <f t="shared" si="17"/>
        <v>0</v>
      </c>
    </row>
    <row r="37" spans="1:43" x14ac:dyDescent="0.3">
      <c r="A37" s="16">
        <v>5</v>
      </c>
      <c r="B37" s="22" t="str">
        <f>Critères!$B33</f>
        <v>5.4</v>
      </c>
      <c r="C37" s="22" t="str">
        <f>Critères!$A30</f>
        <v>TABLEAUX</v>
      </c>
      <c r="D37" s="22" t="s">
        <v>168</v>
      </c>
      <c r="E37" s="22" t="str">
        <f>'P01'!$D34</f>
        <v>NT</v>
      </c>
      <c r="F37" s="22" t="str">
        <f>'P02'!$D34</f>
        <v>NT</v>
      </c>
      <c r="G37" s="22" t="str">
        <f>'P03'!$D34</f>
        <v>NT</v>
      </c>
      <c r="H37" s="22" t="str">
        <f>'P04'!$D34</f>
        <v>NT</v>
      </c>
      <c r="I37" s="22" t="str">
        <f>'P05'!$D34</f>
        <v>NT</v>
      </c>
      <c r="J37" s="22" t="str">
        <f>'P06'!$D34</f>
        <v>NT</v>
      </c>
      <c r="K37" s="22" t="str">
        <f>'P07'!$D34</f>
        <v>NT</v>
      </c>
      <c r="L37" s="22" t="str">
        <f>'P08'!$D34</f>
        <v>NT</v>
      </c>
      <c r="M37" s="22" t="str">
        <f>'P09'!$D34</f>
        <v>NT</v>
      </c>
      <c r="N37" s="22" t="str">
        <f>'P10'!$D34</f>
        <v>NT</v>
      </c>
      <c r="O37" s="22" t="str">
        <f>'P11'!$D34</f>
        <v>NT</v>
      </c>
      <c r="P37" s="22" t="str">
        <f>'P12'!$D34</f>
        <v>NT</v>
      </c>
      <c r="Q37" s="22" t="str">
        <f>'P13'!$D34</f>
        <v>NT</v>
      </c>
      <c r="R37" s="22" t="str">
        <f>'P14'!$D34</f>
        <v>NT</v>
      </c>
      <c r="S37" s="22" t="str">
        <f>'P15'!$D34</f>
        <v>NT</v>
      </c>
      <c r="T37" s="24">
        <f t="shared" si="12"/>
        <v>0</v>
      </c>
      <c r="U37" s="24">
        <f t="shared" si="13"/>
        <v>0</v>
      </c>
      <c r="V37" s="24">
        <f t="shared" si="14"/>
        <v>0</v>
      </c>
      <c r="W37" s="24">
        <f t="shared" si="15"/>
        <v>15</v>
      </c>
      <c r="X37" s="16" t="str">
        <f t="shared" si="16"/>
        <v>NT</v>
      </c>
      <c r="Y37" s="16">
        <v>5</v>
      </c>
      <c r="Z37" s="22" t="str">
        <f>Critères!$B33</f>
        <v>5.4</v>
      </c>
      <c r="AA37" s="22" t="str">
        <f>Critères!$A30</f>
        <v>TABLEAUX</v>
      </c>
      <c r="AB37" s="22" t="str">
        <f>'P01'!$E34</f>
        <v>N</v>
      </c>
      <c r="AC37" s="22" t="str">
        <f>'P02'!$E34</f>
        <v>N</v>
      </c>
      <c r="AD37" s="22" t="str">
        <f>'P03'!$E34</f>
        <v>N</v>
      </c>
      <c r="AE37" s="22" t="str">
        <f>'P04'!$E34</f>
        <v>N</v>
      </c>
      <c r="AF37" s="22" t="str">
        <f>'P05'!$E34</f>
        <v>N</v>
      </c>
      <c r="AG37" s="22" t="str">
        <f>'P06'!$E34</f>
        <v>N</v>
      </c>
      <c r="AH37" s="22" t="str">
        <f>'P07'!$E34</f>
        <v>N</v>
      </c>
      <c r="AI37" s="22" t="str">
        <f>'P08'!$E34</f>
        <v>N</v>
      </c>
      <c r="AJ37" s="22" t="str">
        <f>'P09'!$E34</f>
        <v>N</v>
      </c>
      <c r="AK37" s="22" t="str">
        <f>'P10'!$E34</f>
        <v>N</v>
      </c>
      <c r="AL37" s="22" t="str">
        <f>'P11'!$E34</f>
        <v>N</v>
      </c>
      <c r="AM37" s="22" t="str">
        <f>'P12'!$E34</f>
        <v>N</v>
      </c>
      <c r="AN37" s="22" t="str">
        <f>'P13'!$E34</f>
        <v>N</v>
      </c>
      <c r="AO37" s="22" t="str">
        <f>'P14'!$E34</f>
        <v>N</v>
      </c>
      <c r="AP37" s="22" t="str">
        <f>'P15'!$E34</f>
        <v>N</v>
      </c>
      <c r="AQ37" s="24">
        <f t="shared" si="17"/>
        <v>0</v>
      </c>
    </row>
    <row r="38" spans="1:43" x14ac:dyDescent="0.3">
      <c r="A38" s="16">
        <v>5</v>
      </c>
      <c r="B38" s="22" t="str">
        <f>Critères!$B34</f>
        <v>5.5</v>
      </c>
      <c r="C38" s="22" t="str">
        <f>Critères!$A30</f>
        <v>TABLEAUX</v>
      </c>
      <c r="D38" s="22" t="s">
        <v>168</v>
      </c>
      <c r="E38" s="22" t="str">
        <f>'P01'!$D35</f>
        <v>NT</v>
      </c>
      <c r="F38" s="22" t="str">
        <f>'P02'!$D35</f>
        <v>NT</v>
      </c>
      <c r="G38" s="22" t="str">
        <f>'P03'!$D35</f>
        <v>NT</v>
      </c>
      <c r="H38" s="22" t="str">
        <f>'P04'!$D35</f>
        <v>NT</v>
      </c>
      <c r="I38" s="22" t="str">
        <f>'P05'!$D35</f>
        <v>NT</v>
      </c>
      <c r="J38" s="22" t="str">
        <f>'P06'!$D35</f>
        <v>NT</v>
      </c>
      <c r="K38" s="22" t="str">
        <f>'P07'!$D35</f>
        <v>NT</v>
      </c>
      <c r="L38" s="22" t="str">
        <f>'P08'!$D35</f>
        <v>NT</v>
      </c>
      <c r="M38" s="22" t="str">
        <f>'P09'!$D35</f>
        <v>NT</v>
      </c>
      <c r="N38" s="22" t="str">
        <f>'P10'!$D35</f>
        <v>NT</v>
      </c>
      <c r="O38" s="22" t="str">
        <f>'P11'!$D35</f>
        <v>NT</v>
      </c>
      <c r="P38" s="22" t="str">
        <f>'P12'!$D35</f>
        <v>NT</v>
      </c>
      <c r="Q38" s="22" t="str">
        <f>'P13'!$D35</f>
        <v>NT</v>
      </c>
      <c r="R38" s="22" t="str">
        <f>'P14'!$D35</f>
        <v>NT</v>
      </c>
      <c r="S38" s="22" t="str">
        <f>'P15'!$D35</f>
        <v>NT</v>
      </c>
      <c r="T38" s="24">
        <f t="shared" si="12"/>
        <v>0</v>
      </c>
      <c r="U38" s="24">
        <f t="shared" si="13"/>
        <v>0</v>
      </c>
      <c r="V38" s="24">
        <f t="shared" si="14"/>
        <v>0</v>
      </c>
      <c r="W38" s="24">
        <f t="shared" si="15"/>
        <v>15</v>
      </c>
      <c r="X38" s="16" t="str">
        <f t="shared" si="16"/>
        <v>NT</v>
      </c>
      <c r="Y38" s="16">
        <v>5</v>
      </c>
      <c r="Z38" s="22" t="str">
        <f>Critères!$B34</f>
        <v>5.5</v>
      </c>
      <c r="AA38" s="22" t="str">
        <f>Critères!$A30</f>
        <v>TABLEAUX</v>
      </c>
      <c r="AB38" s="22" t="str">
        <f>'P01'!$E35</f>
        <v>N</v>
      </c>
      <c r="AC38" s="22" t="str">
        <f>'P02'!$E35</f>
        <v>N</v>
      </c>
      <c r="AD38" s="22" t="str">
        <f>'P03'!$E35</f>
        <v>N</v>
      </c>
      <c r="AE38" s="22" t="str">
        <f>'P04'!$E35</f>
        <v>N</v>
      </c>
      <c r="AF38" s="22" t="str">
        <f>'P05'!$E35</f>
        <v>N</v>
      </c>
      <c r="AG38" s="22" t="str">
        <f>'P06'!$E35</f>
        <v>N</v>
      </c>
      <c r="AH38" s="22" t="str">
        <f>'P07'!$E35</f>
        <v>N</v>
      </c>
      <c r="AI38" s="22" t="str">
        <f>'P08'!$E35</f>
        <v>N</v>
      </c>
      <c r="AJ38" s="22" t="str">
        <f>'P09'!$E35</f>
        <v>N</v>
      </c>
      <c r="AK38" s="22" t="str">
        <f>'P10'!$E35</f>
        <v>N</v>
      </c>
      <c r="AL38" s="22" t="str">
        <f>'P11'!$E35</f>
        <v>N</v>
      </c>
      <c r="AM38" s="22" t="str">
        <f>'P12'!$E35</f>
        <v>N</v>
      </c>
      <c r="AN38" s="22" t="str">
        <f>'P13'!$E35</f>
        <v>N</v>
      </c>
      <c r="AO38" s="22" t="str">
        <f>'P14'!$E35</f>
        <v>N</v>
      </c>
      <c r="AP38" s="22" t="str">
        <f>'P15'!$E35</f>
        <v>N</v>
      </c>
      <c r="AQ38" s="24">
        <f t="shared" si="17"/>
        <v>0</v>
      </c>
    </row>
    <row r="39" spans="1:43" x14ac:dyDescent="0.3">
      <c r="A39" s="16">
        <v>5</v>
      </c>
      <c r="B39" s="22" t="str">
        <f>Critères!$B35</f>
        <v>5.6</v>
      </c>
      <c r="C39" s="22" t="str">
        <f>Critères!$A30</f>
        <v>TABLEAUX</v>
      </c>
      <c r="D39" s="22" t="s">
        <v>168</v>
      </c>
      <c r="E39" s="22" t="str">
        <f>'P01'!$D36</f>
        <v>NT</v>
      </c>
      <c r="F39" s="22" t="str">
        <f>'P02'!$D36</f>
        <v>NT</v>
      </c>
      <c r="G39" s="22" t="str">
        <f>'P03'!$D36</f>
        <v>NT</v>
      </c>
      <c r="H39" s="22" t="str">
        <f>'P04'!$D36</f>
        <v>NT</v>
      </c>
      <c r="I39" s="22" t="str">
        <f>'P05'!$D36</f>
        <v>NT</v>
      </c>
      <c r="J39" s="22" t="str">
        <f>'P06'!$D36</f>
        <v>NT</v>
      </c>
      <c r="K39" s="22" t="str">
        <f>'P07'!$D36</f>
        <v>NT</v>
      </c>
      <c r="L39" s="22" t="str">
        <f>'P08'!$D36</f>
        <v>NT</v>
      </c>
      <c r="M39" s="22" t="str">
        <f>'P09'!$D36</f>
        <v>NT</v>
      </c>
      <c r="N39" s="22" t="str">
        <f>'P10'!$D36</f>
        <v>NT</v>
      </c>
      <c r="O39" s="22" t="str">
        <f>'P11'!$D36</f>
        <v>NT</v>
      </c>
      <c r="P39" s="22" t="str">
        <f>'P12'!$D36</f>
        <v>NT</v>
      </c>
      <c r="Q39" s="22" t="str">
        <f>'P13'!$D36</f>
        <v>NT</v>
      </c>
      <c r="R39" s="22" t="str">
        <f>'P14'!$D36</f>
        <v>NT</v>
      </c>
      <c r="S39" s="22" t="str">
        <f>'P15'!$D36</f>
        <v>NT</v>
      </c>
      <c r="T39" s="24">
        <f t="shared" si="12"/>
        <v>0</v>
      </c>
      <c r="U39" s="24">
        <f t="shared" si="13"/>
        <v>0</v>
      </c>
      <c r="V39" s="24">
        <f t="shared" si="14"/>
        <v>0</v>
      </c>
      <c r="W39" s="24">
        <f t="shared" si="15"/>
        <v>15</v>
      </c>
      <c r="X39" s="16" t="str">
        <f t="shared" si="16"/>
        <v>NT</v>
      </c>
      <c r="Y39" s="16">
        <v>5</v>
      </c>
      <c r="Z39" s="22" t="str">
        <f>Critères!$B35</f>
        <v>5.6</v>
      </c>
      <c r="AA39" s="22" t="str">
        <f>Critères!$A30</f>
        <v>TABLEAUX</v>
      </c>
      <c r="AB39" s="22" t="str">
        <f>'P01'!$E36</f>
        <v>N</v>
      </c>
      <c r="AC39" s="22" t="str">
        <f>'P02'!$E36</f>
        <v>N</v>
      </c>
      <c r="AD39" s="22" t="str">
        <f>'P03'!$E36</f>
        <v>N</v>
      </c>
      <c r="AE39" s="22" t="str">
        <f>'P04'!$E36</f>
        <v>N</v>
      </c>
      <c r="AF39" s="22" t="str">
        <f>'P05'!$E36</f>
        <v>N</v>
      </c>
      <c r="AG39" s="22" t="str">
        <f>'P06'!$E36</f>
        <v>N</v>
      </c>
      <c r="AH39" s="22" t="str">
        <f>'P07'!$E36</f>
        <v>N</v>
      </c>
      <c r="AI39" s="22" t="str">
        <f>'P08'!$E36</f>
        <v>N</v>
      </c>
      <c r="AJ39" s="22" t="str">
        <f>'P09'!$E36</f>
        <v>N</v>
      </c>
      <c r="AK39" s="22" t="str">
        <f>'P10'!$E36</f>
        <v>N</v>
      </c>
      <c r="AL39" s="22" t="str">
        <f>'P11'!$E36</f>
        <v>N</v>
      </c>
      <c r="AM39" s="22" t="str">
        <f>'P12'!$E36</f>
        <v>N</v>
      </c>
      <c r="AN39" s="22" t="str">
        <f>'P13'!$E36</f>
        <v>N</v>
      </c>
      <c r="AO39" s="22" t="str">
        <f>'P14'!$E36</f>
        <v>N</v>
      </c>
      <c r="AP39" s="22" t="str">
        <f>'P15'!$E36</f>
        <v>N</v>
      </c>
      <c r="AQ39" s="24">
        <f t="shared" si="17"/>
        <v>0</v>
      </c>
    </row>
    <row r="40" spans="1:43" x14ac:dyDescent="0.3">
      <c r="A40" s="16">
        <v>5</v>
      </c>
      <c r="B40" s="22" t="str">
        <f>Critères!$B36</f>
        <v>5.7</v>
      </c>
      <c r="C40" s="22" t="str">
        <f>Critères!$A30</f>
        <v>TABLEAUX</v>
      </c>
      <c r="D40" s="22" t="s">
        <v>168</v>
      </c>
      <c r="E40" s="22" t="str">
        <f>'P01'!$D37</f>
        <v>NT</v>
      </c>
      <c r="F40" s="22" t="str">
        <f>'P02'!$D37</f>
        <v>NT</v>
      </c>
      <c r="G40" s="22" t="str">
        <f>'P03'!$D37</f>
        <v>NT</v>
      </c>
      <c r="H40" s="22" t="str">
        <f>'P04'!$D37</f>
        <v>NT</v>
      </c>
      <c r="I40" s="22" t="str">
        <f>'P05'!$D37</f>
        <v>NT</v>
      </c>
      <c r="J40" s="22" t="str">
        <f>'P06'!$D37</f>
        <v>NT</v>
      </c>
      <c r="K40" s="22" t="str">
        <f>'P07'!$D37</f>
        <v>NT</v>
      </c>
      <c r="L40" s="22" t="str">
        <f>'P08'!$D37</f>
        <v>NT</v>
      </c>
      <c r="M40" s="22" t="str">
        <f>'P09'!$D37</f>
        <v>NT</v>
      </c>
      <c r="N40" s="22" t="str">
        <f>'P10'!$D37</f>
        <v>NT</v>
      </c>
      <c r="O40" s="22" t="str">
        <f>'P11'!$D37</f>
        <v>NT</v>
      </c>
      <c r="P40" s="22" t="str">
        <f>'P12'!$D37</f>
        <v>NT</v>
      </c>
      <c r="Q40" s="22" t="str">
        <f>'P13'!$D37</f>
        <v>NT</v>
      </c>
      <c r="R40" s="22" t="str">
        <f>'P14'!$D37</f>
        <v>NT</v>
      </c>
      <c r="S40" s="22" t="str">
        <f>'P15'!$D37</f>
        <v>NT</v>
      </c>
      <c r="T40" s="24">
        <f t="shared" si="12"/>
        <v>0</v>
      </c>
      <c r="U40" s="24">
        <f t="shared" si="13"/>
        <v>0</v>
      </c>
      <c r="V40" s="24">
        <f t="shared" si="14"/>
        <v>0</v>
      </c>
      <c r="W40" s="24">
        <f t="shared" si="15"/>
        <v>15</v>
      </c>
      <c r="X40" s="16" t="str">
        <f t="shared" si="16"/>
        <v>NT</v>
      </c>
      <c r="Y40" s="16">
        <v>5</v>
      </c>
      <c r="Z40" s="22" t="str">
        <f>Critères!$B36</f>
        <v>5.7</v>
      </c>
      <c r="AA40" s="22" t="str">
        <f>Critères!$A30</f>
        <v>TABLEAUX</v>
      </c>
      <c r="AB40" s="22" t="str">
        <f>'P01'!$E37</f>
        <v>N</v>
      </c>
      <c r="AC40" s="22" t="str">
        <f>'P02'!$E37</f>
        <v>N</v>
      </c>
      <c r="AD40" s="22" t="str">
        <f>'P03'!$E37</f>
        <v>N</v>
      </c>
      <c r="AE40" s="22" t="str">
        <f>'P04'!$E37</f>
        <v>N</v>
      </c>
      <c r="AF40" s="22" t="str">
        <f>'P05'!$E37</f>
        <v>N</v>
      </c>
      <c r="AG40" s="22" t="str">
        <f>'P06'!$E37</f>
        <v>N</v>
      </c>
      <c r="AH40" s="22" t="str">
        <f>'P07'!$E37</f>
        <v>N</v>
      </c>
      <c r="AI40" s="22" t="str">
        <f>'P08'!$E37</f>
        <v>N</v>
      </c>
      <c r="AJ40" s="22" t="str">
        <f>'P09'!$E37</f>
        <v>N</v>
      </c>
      <c r="AK40" s="22" t="str">
        <f>'P10'!$E37</f>
        <v>N</v>
      </c>
      <c r="AL40" s="22" t="str">
        <f>'P11'!$E37</f>
        <v>N</v>
      </c>
      <c r="AM40" s="22" t="str">
        <f>'P12'!$E37</f>
        <v>N</v>
      </c>
      <c r="AN40" s="22" t="str">
        <f>'P13'!$E37</f>
        <v>N</v>
      </c>
      <c r="AO40" s="22" t="str">
        <f>'P14'!$E37</f>
        <v>N</v>
      </c>
      <c r="AP40" s="22" t="str">
        <f>'P15'!$E37</f>
        <v>N</v>
      </c>
      <c r="AQ40" s="24">
        <f t="shared" si="17"/>
        <v>0</v>
      </c>
    </row>
    <row r="41" spans="1:43" x14ac:dyDescent="0.3">
      <c r="A41" s="16">
        <v>5</v>
      </c>
      <c r="B41" s="22" t="str">
        <f>Critères!$B37</f>
        <v>5.8</v>
      </c>
      <c r="C41" s="22" t="str">
        <f>Critères!$A30</f>
        <v>TABLEAUX</v>
      </c>
      <c r="D41" s="22" t="s">
        <v>168</v>
      </c>
      <c r="E41" s="22" t="str">
        <f>'P01'!$D38</f>
        <v>NT</v>
      </c>
      <c r="F41" s="22" t="str">
        <f>'P02'!$D38</f>
        <v>NT</v>
      </c>
      <c r="G41" s="22" t="str">
        <f>'P03'!$D38</f>
        <v>NT</v>
      </c>
      <c r="H41" s="22" t="str">
        <f>'P04'!$D38</f>
        <v>NT</v>
      </c>
      <c r="I41" s="22" t="str">
        <f>'P05'!$D38</f>
        <v>NT</v>
      </c>
      <c r="J41" s="22" t="str">
        <f>'P06'!$D38</f>
        <v>NT</v>
      </c>
      <c r="K41" s="22" t="str">
        <f>'P07'!$D38</f>
        <v>NT</v>
      </c>
      <c r="L41" s="22" t="str">
        <f>'P08'!$D38</f>
        <v>NT</v>
      </c>
      <c r="M41" s="22" t="str">
        <f>'P09'!$D38</f>
        <v>NT</v>
      </c>
      <c r="N41" s="22" t="str">
        <f>'P10'!$D38</f>
        <v>NT</v>
      </c>
      <c r="O41" s="22" t="str">
        <f>'P11'!$D38</f>
        <v>NT</v>
      </c>
      <c r="P41" s="22" t="str">
        <f>'P12'!$D38</f>
        <v>NT</v>
      </c>
      <c r="Q41" s="22" t="str">
        <f>'P13'!$D38</f>
        <v>NT</v>
      </c>
      <c r="R41" s="22" t="str">
        <f>'P14'!$D38</f>
        <v>NT</v>
      </c>
      <c r="S41" s="22" t="str">
        <f>'P15'!$D38</f>
        <v>NT</v>
      </c>
      <c r="T41" s="24">
        <f t="shared" si="12"/>
        <v>0</v>
      </c>
      <c r="U41" s="24">
        <f t="shared" si="13"/>
        <v>0</v>
      </c>
      <c r="V41" s="24">
        <f t="shared" si="14"/>
        <v>0</v>
      </c>
      <c r="W41" s="24">
        <f t="shared" si="15"/>
        <v>15</v>
      </c>
      <c r="X41" s="16" t="str">
        <f t="shared" si="16"/>
        <v>NT</v>
      </c>
      <c r="Y41" s="16">
        <v>5</v>
      </c>
      <c r="Z41" s="22" t="str">
        <f>Critères!$B37</f>
        <v>5.8</v>
      </c>
      <c r="AA41" s="22" t="str">
        <f>Critères!$A30</f>
        <v>TABLEAUX</v>
      </c>
      <c r="AB41" s="22" t="str">
        <f>'P01'!$E38</f>
        <v>N</v>
      </c>
      <c r="AC41" s="22" t="str">
        <f>'P02'!$E38</f>
        <v>N</v>
      </c>
      <c r="AD41" s="22" t="str">
        <f>'P03'!$E38</f>
        <v>N</v>
      </c>
      <c r="AE41" s="22" t="str">
        <f>'P04'!$E38</f>
        <v>N</v>
      </c>
      <c r="AF41" s="22" t="str">
        <f>'P05'!$E38</f>
        <v>N</v>
      </c>
      <c r="AG41" s="22" t="str">
        <f>'P06'!$E38</f>
        <v>N</v>
      </c>
      <c r="AH41" s="22" t="str">
        <f>'P07'!$E38</f>
        <v>N</v>
      </c>
      <c r="AI41" s="22" t="str">
        <f>'P08'!$E38</f>
        <v>N</v>
      </c>
      <c r="AJ41" s="22" t="str">
        <f>'P09'!$E38</f>
        <v>N</v>
      </c>
      <c r="AK41" s="22" t="str">
        <f>'P10'!$E38</f>
        <v>N</v>
      </c>
      <c r="AL41" s="22" t="str">
        <f>'P11'!$E38</f>
        <v>N</v>
      </c>
      <c r="AM41" s="22" t="str">
        <f>'P12'!$E38</f>
        <v>N</v>
      </c>
      <c r="AN41" s="22" t="str">
        <f>'P13'!$E38</f>
        <v>N</v>
      </c>
      <c r="AO41" s="22" t="str">
        <f>'P14'!$E38</f>
        <v>N</v>
      </c>
      <c r="AP41" s="22" t="str">
        <f>'P15'!$E38</f>
        <v>N</v>
      </c>
      <c r="AQ41" s="24">
        <f t="shared" si="17"/>
        <v>0</v>
      </c>
    </row>
    <row r="42" spans="1:43" x14ac:dyDescent="0.3">
      <c r="A42" s="25"/>
      <c r="B42" s="26"/>
      <c r="C42" s="26"/>
      <c r="D42" s="26"/>
      <c r="E42" s="26"/>
      <c r="F42" s="26"/>
      <c r="G42" s="26"/>
      <c r="H42" s="26"/>
      <c r="I42" s="26"/>
      <c r="J42" s="26"/>
      <c r="K42" s="26"/>
      <c r="L42" s="26"/>
      <c r="M42" s="26"/>
      <c r="N42" s="26"/>
      <c r="O42" s="26"/>
      <c r="P42" s="26"/>
      <c r="Q42" s="26"/>
      <c r="R42" s="26"/>
      <c r="S42" s="26"/>
      <c r="T42" s="27">
        <f>SUM(T34:T41)</f>
        <v>0</v>
      </c>
      <c r="U42" s="27">
        <f>SUM(U34:U41)</f>
        <v>0</v>
      </c>
      <c r="V42" s="27">
        <f>SUM(V34:V41)</f>
        <v>0</v>
      </c>
      <c r="W42" s="27">
        <f>SUM(W34:W41)</f>
        <v>120</v>
      </c>
      <c r="X42" s="16"/>
      <c r="Y42" s="25"/>
      <c r="Z42" s="26"/>
      <c r="AA42" s="26"/>
      <c r="AB42" s="26"/>
      <c r="AC42" s="26"/>
      <c r="AD42" s="26"/>
      <c r="AE42" s="26"/>
      <c r="AF42" s="26"/>
      <c r="AG42" s="26"/>
      <c r="AH42" s="26"/>
      <c r="AI42" s="26"/>
      <c r="AJ42" s="26"/>
      <c r="AK42" s="26"/>
      <c r="AL42" s="26"/>
      <c r="AM42" s="26"/>
      <c r="AN42" s="26"/>
      <c r="AO42" s="26"/>
      <c r="AP42" s="26"/>
      <c r="AQ42" s="27">
        <f>SUM(AQ34:AQ41)</f>
        <v>0</v>
      </c>
    </row>
    <row r="43" spans="1:43" x14ac:dyDescent="0.3">
      <c r="A43" s="16">
        <v>6</v>
      </c>
      <c r="B43" s="22" t="str">
        <f>Critères!$B38</f>
        <v>6.1</v>
      </c>
      <c r="C43" s="22" t="str">
        <f>Critères!$A38</f>
        <v>LIENS</v>
      </c>
      <c r="D43" s="22" t="s">
        <v>168</v>
      </c>
      <c r="E43" s="22" t="str">
        <f>'P01'!$D39</f>
        <v>NT</v>
      </c>
      <c r="F43" s="22" t="str">
        <f>'P02'!$D39</f>
        <v>NT</v>
      </c>
      <c r="G43" s="22" t="str">
        <f>'P03'!$D39</f>
        <v>NT</v>
      </c>
      <c r="H43" s="22" t="str">
        <f>'P04'!$D39</f>
        <v>NT</v>
      </c>
      <c r="I43" s="22" t="str">
        <f>'P05'!$D39</f>
        <v>NT</v>
      </c>
      <c r="J43" s="22" t="str">
        <f>'P06'!$D39</f>
        <v>NT</v>
      </c>
      <c r="K43" s="22" t="str">
        <f>'P07'!$D39</f>
        <v>NT</v>
      </c>
      <c r="L43" s="22" t="str">
        <f>'P08'!$D39</f>
        <v>NT</v>
      </c>
      <c r="M43" s="22" t="str">
        <f>'P09'!$D39</f>
        <v>NT</v>
      </c>
      <c r="N43" s="22" t="str">
        <f>'P10'!$D39</f>
        <v>NT</v>
      </c>
      <c r="O43" s="22" t="str">
        <f>'P11'!$D39</f>
        <v>NT</v>
      </c>
      <c r="P43" s="22" t="str">
        <f>'P12'!$D39</f>
        <v>NT</v>
      </c>
      <c r="Q43" s="22" t="str">
        <f>'P13'!$D39</f>
        <v>NT</v>
      </c>
      <c r="R43" s="22" t="str">
        <f>'P14'!$D39</f>
        <v>NT</v>
      </c>
      <c r="S43" s="22" t="str">
        <f>'P15'!$D39</f>
        <v>NT</v>
      </c>
      <c r="T43" s="24">
        <f>COUNTIF(E43:S43,"C")</f>
        <v>0</v>
      </c>
      <c r="U43" s="24">
        <f>COUNTIF(E43:S43,"NC")</f>
        <v>0</v>
      </c>
      <c r="V43" s="24">
        <f>COUNTIF(E43:S43,"NA")</f>
        <v>0</v>
      </c>
      <c r="W43" s="24">
        <f>COUNTIF(E43:S43,"NT")</f>
        <v>15</v>
      </c>
      <c r="X43" s="16" t="str">
        <f>IF(U43&gt;0,"NC",IF(T43&gt;0,"C",IF(W43&gt;0,"NT","NA")))</f>
        <v>NT</v>
      </c>
      <c r="Y43" s="16">
        <v>6</v>
      </c>
      <c r="Z43" s="22" t="str">
        <f>Critères!$B38</f>
        <v>6.1</v>
      </c>
      <c r="AA43" s="22" t="str">
        <f>Critères!$A38</f>
        <v>LIENS</v>
      </c>
      <c r="AB43" s="22" t="str">
        <f>'P01'!$E39</f>
        <v>N</v>
      </c>
      <c r="AC43" s="22" t="str">
        <f>'P02'!$E39</f>
        <v>N</v>
      </c>
      <c r="AD43" s="22" t="str">
        <f>'P03'!$E39</f>
        <v>N</v>
      </c>
      <c r="AE43" s="22" t="str">
        <f>'P04'!$E39</f>
        <v>N</v>
      </c>
      <c r="AF43" s="22" t="str">
        <f>'P05'!$E39</f>
        <v>N</v>
      </c>
      <c r="AG43" s="22" t="str">
        <f>'P06'!$E39</f>
        <v>N</v>
      </c>
      <c r="AH43" s="22" t="str">
        <f>'P07'!$E39</f>
        <v>N</v>
      </c>
      <c r="AI43" s="22" t="str">
        <f>'P08'!$E39</f>
        <v>N</v>
      </c>
      <c r="AJ43" s="22" t="str">
        <f>'P09'!$E39</f>
        <v>N</v>
      </c>
      <c r="AK43" s="22" t="str">
        <f>'P10'!$E39</f>
        <v>N</v>
      </c>
      <c r="AL43" s="22" t="str">
        <f>'P11'!$E39</f>
        <v>N</v>
      </c>
      <c r="AM43" s="22" t="str">
        <f>'P12'!$E39</f>
        <v>N</v>
      </c>
      <c r="AN43" s="22" t="str">
        <f>'P13'!$E39</f>
        <v>N</v>
      </c>
      <c r="AO43" s="22" t="str">
        <f>'P14'!$E39</f>
        <v>N</v>
      </c>
      <c r="AP43" s="22" t="str">
        <f>'P15'!$E39</f>
        <v>N</v>
      </c>
      <c r="AQ43" s="24">
        <f>COUNTIF(AB43:AP43,"D")</f>
        <v>0</v>
      </c>
    </row>
    <row r="44" spans="1:43" x14ac:dyDescent="0.3">
      <c r="A44" s="16">
        <v>6</v>
      </c>
      <c r="B44" s="22" t="str">
        <f>Critères!$B39</f>
        <v>6.2</v>
      </c>
      <c r="C44" s="22" t="str">
        <f>Critères!$A38</f>
        <v>LIENS</v>
      </c>
      <c r="D44" s="22" t="s">
        <v>168</v>
      </c>
      <c r="E44" s="22" t="str">
        <f>'P01'!$D40</f>
        <v>NT</v>
      </c>
      <c r="F44" s="22" t="str">
        <f>'P02'!$D40</f>
        <v>NT</v>
      </c>
      <c r="G44" s="22" t="str">
        <f>'P03'!$D40</f>
        <v>NT</v>
      </c>
      <c r="H44" s="22" t="str">
        <f>'P04'!$D40</f>
        <v>NT</v>
      </c>
      <c r="I44" s="22" t="str">
        <f>'P05'!$D40</f>
        <v>NT</v>
      </c>
      <c r="J44" s="22" t="str">
        <f>'P06'!$D40</f>
        <v>NT</v>
      </c>
      <c r="K44" s="22" t="str">
        <f>'P07'!$D40</f>
        <v>NT</v>
      </c>
      <c r="L44" s="22" t="str">
        <f>'P08'!$D40</f>
        <v>NT</v>
      </c>
      <c r="M44" s="22" t="str">
        <f>'P09'!$D40</f>
        <v>NT</v>
      </c>
      <c r="N44" s="22" t="str">
        <f>'P10'!$D40</f>
        <v>NT</v>
      </c>
      <c r="O44" s="22" t="str">
        <f>'P11'!$D40</f>
        <v>NT</v>
      </c>
      <c r="P44" s="22" t="str">
        <f>'P12'!$D40</f>
        <v>NT</v>
      </c>
      <c r="Q44" s="22" t="str">
        <f>'P13'!$D40</f>
        <v>NT</v>
      </c>
      <c r="R44" s="22" t="str">
        <f>'P14'!$D40</f>
        <v>NT</v>
      </c>
      <c r="S44" s="22" t="str">
        <f>'P15'!$D40</f>
        <v>NT</v>
      </c>
      <c r="T44" s="24">
        <f>COUNTIF(E44:S44,"C")</f>
        <v>0</v>
      </c>
      <c r="U44" s="24">
        <f>COUNTIF(E44:S44,"NC")</f>
        <v>0</v>
      </c>
      <c r="V44" s="24">
        <f>COUNTIF(E44:S44,"NA")</f>
        <v>0</v>
      </c>
      <c r="W44" s="24">
        <f>COUNTIF(E44:S44,"NT")</f>
        <v>15</v>
      </c>
      <c r="X44" s="16" t="str">
        <f>IF(U44&gt;0,"NC",IF(T44&gt;0,"C",IF(W44&gt;0,"NT","NA")))</f>
        <v>NT</v>
      </c>
      <c r="Y44" s="16">
        <v>6</v>
      </c>
      <c r="Z44" s="22" t="str">
        <f>Critères!$B39</f>
        <v>6.2</v>
      </c>
      <c r="AA44" s="22" t="str">
        <f>Critères!$A38</f>
        <v>LIENS</v>
      </c>
      <c r="AB44" s="22" t="str">
        <f>'P01'!$E40</f>
        <v>N</v>
      </c>
      <c r="AC44" s="22" t="str">
        <f>'P02'!$E40</f>
        <v>N</v>
      </c>
      <c r="AD44" s="22" t="str">
        <f>'P03'!$E40</f>
        <v>N</v>
      </c>
      <c r="AE44" s="22" t="str">
        <f>'P04'!$E40</f>
        <v>N</v>
      </c>
      <c r="AF44" s="22" t="str">
        <f>'P05'!$E40</f>
        <v>N</v>
      </c>
      <c r="AG44" s="22" t="str">
        <f>'P06'!$E40</f>
        <v>N</v>
      </c>
      <c r="AH44" s="22" t="str">
        <f>'P07'!$E40</f>
        <v>N</v>
      </c>
      <c r="AI44" s="22" t="str">
        <f>'P08'!$E40</f>
        <v>N</v>
      </c>
      <c r="AJ44" s="22" t="str">
        <f>'P09'!$E40</f>
        <v>N</v>
      </c>
      <c r="AK44" s="22" t="str">
        <f>'P10'!$E40</f>
        <v>N</v>
      </c>
      <c r="AL44" s="22" t="str">
        <f>'P11'!$E40</f>
        <v>N</v>
      </c>
      <c r="AM44" s="22" t="str">
        <f>'P12'!$E40</f>
        <v>N</v>
      </c>
      <c r="AN44" s="22" t="str">
        <f>'P13'!$E40</f>
        <v>N</v>
      </c>
      <c r="AO44" s="22" t="str">
        <f>'P14'!$E40</f>
        <v>N</v>
      </c>
      <c r="AP44" s="22" t="str">
        <f>'P15'!$E40</f>
        <v>N</v>
      </c>
      <c r="AQ44" s="24">
        <f>COUNTIF(AB44:AP44,"D")</f>
        <v>0</v>
      </c>
    </row>
    <row r="45" spans="1:43" x14ac:dyDescent="0.3">
      <c r="A45" s="25"/>
      <c r="B45" s="26"/>
      <c r="C45" s="26"/>
      <c r="D45" s="26"/>
      <c r="E45" s="26"/>
      <c r="F45" s="26"/>
      <c r="G45" s="26"/>
      <c r="H45" s="26"/>
      <c r="I45" s="26"/>
      <c r="J45" s="26"/>
      <c r="K45" s="26"/>
      <c r="L45" s="26"/>
      <c r="M45" s="26"/>
      <c r="N45" s="26"/>
      <c r="O45" s="26"/>
      <c r="P45" s="26"/>
      <c r="Q45" s="26"/>
      <c r="R45" s="26"/>
      <c r="S45" s="26"/>
      <c r="T45" s="27">
        <f>SUM(T43:T44)</f>
        <v>0</v>
      </c>
      <c r="U45" s="27">
        <f>SUM(U43:U44)</f>
        <v>0</v>
      </c>
      <c r="V45" s="27">
        <f>SUM(V43:V44)</f>
        <v>0</v>
      </c>
      <c r="W45" s="27">
        <f>SUM(W43:W44)</f>
        <v>30</v>
      </c>
      <c r="X45" s="16"/>
      <c r="Y45" s="25"/>
      <c r="Z45" s="26"/>
      <c r="AA45" s="26"/>
      <c r="AB45" s="26"/>
      <c r="AC45" s="26"/>
      <c r="AD45" s="26"/>
      <c r="AE45" s="26"/>
      <c r="AF45" s="26"/>
      <c r="AG45" s="26"/>
      <c r="AH45" s="26"/>
      <c r="AI45" s="26"/>
      <c r="AJ45" s="26"/>
      <c r="AK45" s="26"/>
      <c r="AL45" s="26"/>
      <c r="AM45" s="26"/>
      <c r="AN45" s="26"/>
      <c r="AO45" s="26"/>
      <c r="AP45" s="26"/>
      <c r="AQ45" s="27">
        <f>SUM(AQ43:AQ44)</f>
        <v>0</v>
      </c>
    </row>
    <row r="46" spans="1:43" x14ac:dyDescent="0.3">
      <c r="A46" s="16">
        <v>7</v>
      </c>
      <c r="B46" s="22" t="str">
        <f>Critères!$B40</f>
        <v>7.1</v>
      </c>
      <c r="C46" s="22" t="str">
        <f>Critères!$A40</f>
        <v>SCRIPTS</v>
      </c>
      <c r="D46" s="22" t="s">
        <v>168</v>
      </c>
      <c r="E46" s="22" t="str">
        <f>'P01'!$D41</f>
        <v>NT</v>
      </c>
      <c r="F46" s="22" t="str">
        <f>'P02'!$D41</f>
        <v>NT</v>
      </c>
      <c r="G46" s="22" t="str">
        <f>'P03'!$D41</f>
        <v>NT</v>
      </c>
      <c r="H46" s="22" t="str">
        <f>'P04'!$D41</f>
        <v>NT</v>
      </c>
      <c r="I46" s="22" t="str">
        <f>'P05'!$D41</f>
        <v>NT</v>
      </c>
      <c r="J46" s="22" t="str">
        <f>'P06'!$D41</f>
        <v>NT</v>
      </c>
      <c r="K46" s="22" t="str">
        <f>'P07'!$D41</f>
        <v>NT</v>
      </c>
      <c r="L46" s="22" t="str">
        <f>'P08'!$D41</f>
        <v>NT</v>
      </c>
      <c r="M46" s="22" t="str">
        <f>'P09'!$D41</f>
        <v>NT</v>
      </c>
      <c r="N46" s="22" t="str">
        <f>'P10'!$D41</f>
        <v>NT</v>
      </c>
      <c r="O46" s="22" t="str">
        <f>'P11'!$D41</f>
        <v>NT</v>
      </c>
      <c r="P46" s="22" t="str">
        <f>'P12'!$D41</f>
        <v>NT</v>
      </c>
      <c r="Q46" s="22" t="str">
        <f>'P13'!$D41</f>
        <v>NT</v>
      </c>
      <c r="R46" s="22" t="str">
        <f>'P14'!$D41</f>
        <v>NT</v>
      </c>
      <c r="S46" s="22" t="str">
        <f>'P15'!$D41</f>
        <v>NT</v>
      </c>
      <c r="T46" s="24">
        <f>COUNTIF(E46:S46,"C")</f>
        <v>0</v>
      </c>
      <c r="U46" s="24">
        <f>COUNTIF(E46:S46,"NC")</f>
        <v>0</v>
      </c>
      <c r="V46" s="24">
        <f>COUNTIF(E46:S46,"NA")</f>
        <v>0</v>
      </c>
      <c r="W46" s="24">
        <f>COUNTIF(E46:S46,"NT")</f>
        <v>15</v>
      </c>
      <c r="X46" s="16" t="str">
        <f>IF(U46&gt;0,"NC",IF(T46&gt;0,"C",IF(W46&gt;0,"NT","NA")))</f>
        <v>NT</v>
      </c>
      <c r="Y46" s="16">
        <v>7</v>
      </c>
      <c r="Z46" s="22" t="str">
        <f>Critères!$B40</f>
        <v>7.1</v>
      </c>
      <c r="AA46" s="22" t="str">
        <f>Critères!$A40</f>
        <v>SCRIPTS</v>
      </c>
      <c r="AB46" s="22" t="str">
        <f>'P01'!$E41</f>
        <v>N</v>
      </c>
      <c r="AC46" s="22" t="str">
        <f>'P02'!$E41</f>
        <v>N</v>
      </c>
      <c r="AD46" s="22" t="str">
        <f>'P03'!$E41</f>
        <v>N</v>
      </c>
      <c r="AE46" s="22" t="str">
        <f>'P04'!$E41</f>
        <v>N</v>
      </c>
      <c r="AF46" s="22" t="str">
        <f>'P05'!$E41</f>
        <v>N</v>
      </c>
      <c r="AG46" s="22" t="str">
        <f>'P06'!$E41</f>
        <v>N</v>
      </c>
      <c r="AH46" s="22" t="str">
        <f>'P07'!$E41</f>
        <v>N</v>
      </c>
      <c r="AI46" s="22" t="str">
        <f>'P08'!$E41</f>
        <v>N</v>
      </c>
      <c r="AJ46" s="22" t="str">
        <f>'P09'!$E41</f>
        <v>N</v>
      </c>
      <c r="AK46" s="22" t="str">
        <f>'P10'!$E41</f>
        <v>N</v>
      </c>
      <c r="AL46" s="22" t="str">
        <f>'P11'!$E41</f>
        <v>N</v>
      </c>
      <c r="AM46" s="22" t="str">
        <f>'P12'!$E41</f>
        <v>N</v>
      </c>
      <c r="AN46" s="22" t="str">
        <f>'P13'!$E41</f>
        <v>N</v>
      </c>
      <c r="AO46" s="22" t="str">
        <f>'P14'!$E41</f>
        <v>N</v>
      </c>
      <c r="AP46" s="22" t="str">
        <f>'P15'!$E41</f>
        <v>N</v>
      </c>
      <c r="AQ46" s="24">
        <f>COUNTIF(AB46:AP46,"D")</f>
        <v>0</v>
      </c>
    </row>
    <row r="47" spans="1:43" x14ac:dyDescent="0.3">
      <c r="A47" s="16">
        <v>7</v>
      </c>
      <c r="B47" s="22" t="str">
        <f>Critères!$B41</f>
        <v>7.2</v>
      </c>
      <c r="C47" s="22" t="str">
        <f>Critères!$A40</f>
        <v>SCRIPTS</v>
      </c>
      <c r="D47" s="22" t="s">
        <v>168</v>
      </c>
      <c r="E47" s="22" t="str">
        <f>'P01'!$D42</f>
        <v>NT</v>
      </c>
      <c r="F47" s="22" t="str">
        <f>'P02'!$D42</f>
        <v>NT</v>
      </c>
      <c r="G47" s="22" t="str">
        <f>'P03'!$D42</f>
        <v>NT</v>
      </c>
      <c r="H47" s="22" t="str">
        <f>'P04'!$D42</f>
        <v>NT</v>
      </c>
      <c r="I47" s="22" t="str">
        <f>'P05'!$D42</f>
        <v>NT</v>
      </c>
      <c r="J47" s="22" t="str">
        <f>'P06'!$D42</f>
        <v>NT</v>
      </c>
      <c r="K47" s="22" t="str">
        <f>'P07'!$D42</f>
        <v>NT</v>
      </c>
      <c r="L47" s="22" t="str">
        <f>'P08'!$D42</f>
        <v>NT</v>
      </c>
      <c r="M47" s="22" t="str">
        <f>'P09'!$D42</f>
        <v>NT</v>
      </c>
      <c r="N47" s="22" t="str">
        <f>'P10'!$D42</f>
        <v>NT</v>
      </c>
      <c r="O47" s="22" t="str">
        <f>'P11'!$D42</f>
        <v>NT</v>
      </c>
      <c r="P47" s="22" t="str">
        <f>'P12'!$D42</f>
        <v>NT</v>
      </c>
      <c r="Q47" s="22" t="str">
        <f>'P13'!$D42</f>
        <v>NT</v>
      </c>
      <c r="R47" s="22" t="str">
        <f>'P14'!$D42</f>
        <v>NT</v>
      </c>
      <c r="S47" s="22" t="str">
        <f>'P15'!$D42</f>
        <v>NT</v>
      </c>
      <c r="T47" s="24">
        <f>COUNTIF(E47:S47,"C")</f>
        <v>0</v>
      </c>
      <c r="U47" s="24">
        <f>COUNTIF(E47:S47,"NC")</f>
        <v>0</v>
      </c>
      <c r="V47" s="24">
        <f>COUNTIF(E47:S47,"NA")</f>
        <v>0</v>
      </c>
      <c r="W47" s="24">
        <f>COUNTIF(E47:S47,"NT")</f>
        <v>15</v>
      </c>
      <c r="X47" s="16" t="str">
        <f>IF(U47&gt;0,"NC",IF(T47&gt;0,"C",IF(W47&gt;0,"NT","NA")))</f>
        <v>NT</v>
      </c>
      <c r="Y47" s="16">
        <v>7</v>
      </c>
      <c r="Z47" s="22" t="str">
        <f>Critères!$B41</f>
        <v>7.2</v>
      </c>
      <c r="AA47" s="22" t="str">
        <f>Critères!$A40</f>
        <v>SCRIPTS</v>
      </c>
      <c r="AB47" s="22" t="str">
        <f>'P01'!$E42</f>
        <v>N</v>
      </c>
      <c r="AC47" s="22" t="str">
        <f>'P02'!$E42</f>
        <v>N</v>
      </c>
      <c r="AD47" s="22" t="str">
        <f>'P03'!$E42</f>
        <v>N</v>
      </c>
      <c r="AE47" s="22" t="str">
        <f>'P04'!$E42</f>
        <v>N</v>
      </c>
      <c r="AF47" s="22" t="str">
        <f>'P05'!$E42</f>
        <v>N</v>
      </c>
      <c r="AG47" s="22" t="str">
        <f>'P06'!$E42</f>
        <v>N</v>
      </c>
      <c r="AH47" s="22" t="str">
        <f>'P07'!$E42</f>
        <v>N</v>
      </c>
      <c r="AI47" s="22" t="str">
        <f>'P08'!$E42</f>
        <v>N</v>
      </c>
      <c r="AJ47" s="22" t="str">
        <f>'P09'!$E42</f>
        <v>N</v>
      </c>
      <c r="AK47" s="22" t="str">
        <f>'P10'!$E42</f>
        <v>N</v>
      </c>
      <c r="AL47" s="22" t="str">
        <f>'P11'!$E42</f>
        <v>N</v>
      </c>
      <c r="AM47" s="22" t="str">
        <f>'P12'!$E42</f>
        <v>N</v>
      </c>
      <c r="AN47" s="22" t="str">
        <f>'P13'!$E42</f>
        <v>N</v>
      </c>
      <c r="AO47" s="22" t="str">
        <f>'P14'!$E42</f>
        <v>N</v>
      </c>
      <c r="AP47" s="22" t="str">
        <f>'P15'!$E42</f>
        <v>N</v>
      </c>
      <c r="AQ47" s="24">
        <f>COUNTIF(AB47:AP47,"D")</f>
        <v>0</v>
      </c>
    </row>
    <row r="48" spans="1:43" x14ac:dyDescent="0.3">
      <c r="A48" s="16">
        <v>7</v>
      </c>
      <c r="B48" s="22" t="str">
        <f>Critères!$B42</f>
        <v>7.3</v>
      </c>
      <c r="C48" s="22" t="str">
        <f>Critères!$A40</f>
        <v>SCRIPTS</v>
      </c>
      <c r="D48" s="22" t="s">
        <v>168</v>
      </c>
      <c r="E48" s="22" t="str">
        <f>'P01'!$D43</f>
        <v>NT</v>
      </c>
      <c r="F48" s="22" t="str">
        <f>'P02'!$D43</f>
        <v>NT</v>
      </c>
      <c r="G48" s="22" t="str">
        <f>'P03'!$D43</f>
        <v>NT</v>
      </c>
      <c r="H48" s="22" t="str">
        <f>'P04'!$D43</f>
        <v>NT</v>
      </c>
      <c r="I48" s="22" t="str">
        <f>'P05'!$D43</f>
        <v>NT</v>
      </c>
      <c r="J48" s="22" t="str">
        <f>'P06'!$D43</f>
        <v>NT</v>
      </c>
      <c r="K48" s="22" t="str">
        <f>'P07'!$D43</f>
        <v>NT</v>
      </c>
      <c r="L48" s="22" t="str">
        <f>'P08'!$D43</f>
        <v>NT</v>
      </c>
      <c r="M48" s="22" t="str">
        <f>'P09'!$D43</f>
        <v>NT</v>
      </c>
      <c r="N48" s="22" t="str">
        <f>'P10'!$D43</f>
        <v>NT</v>
      </c>
      <c r="O48" s="22" t="str">
        <f>'P11'!$D43</f>
        <v>NT</v>
      </c>
      <c r="P48" s="22" t="str">
        <f>'P12'!$D43</f>
        <v>NT</v>
      </c>
      <c r="Q48" s="22" t="str">
        <f>'P13'!$D43</f>
        <v>NT</v>
      </c>
      <c r="R48" s="22" t="str">
        <f>'P14'!$D43</f>
        <v>NT</v>
      </c>
      <c r="S48" s="22" t="str">
        <f>'P15'!$D43</f>
        <v>NT</v>
      </c>
      <c r="T48" s="24">
        <f>COUNTIF(E48:S48,"C")</f>
        <v>0</v>
      </c>
      <c r="U48" s="24">
        <f>COUNTIF(E48:S48,"NC")</f>
        <v>0</v>
      </c>
      <c r="V48" s="24">
        <f>COUNTIF(E48:S48,"NA")</f>
        <v>0</v>
      </c>
      <c r="W48" s="24">
        <f>COUNTIF(E48:S48,"NT")</f>
        <v>15</v>
      </c>
      <c r="X48" s="16" t="str">
        <f>IF(U48&gt;0,"NC",IF(T48&gt;0,"C",IF(W48&gt;0,"NT","NA")))</f>
        <v>NT</v>
      </c>
      <c r="Y48" s="16">
        <v>7</v>
      </c>
      <c r="Z48" s="22" t="str">
        <f>Critères!$B42</f>
        <v>7.3</v>
      </c>
      <c r="AA48" s="22" t="str">
        <f>Critères!$A40</f>
        <v>SCRIPTS</v>
      </c>
      <c r="AB48" s="22" t="str">
        <f>'P01'!$E43</f>
        <v>N</v>
      </c>
      <c r="AC48" s="22" t="str">
        <f>'P02'!$E43</f>
        <v>N</v>
      </c>
      <c r="AD48" s="22" t="str">
        <f>'P03'!$E43</f>
        <v>N</v>
      </c>
      <c r="AE48" s="22" t="str">
        <f>'P04'!$E43</f>
        <v>N</v>
      </c>
      <c r="AF48" s="22" t="str">
        <f>'P05'!$E43</f>
        <v>N</v>
      </c>
      <c r="AG48" s="22" t="str">
        <f>'P06'!$E43</f>
        <v>N</v>
      </c>
      <c r="AH48" s="22" t="str">
        <f>'P07'!$E43</f>
        <v>N</v>
      </c>
      <c r="AI48" s="22" t="str">
        <f>'P08'!$E43</f>
        <v>N</v>
      </c>
      <c r="AJ48" s="22" t="str">
        <f>'P09'!$E43</f>
        <v>N</v>
      </c>
      <c r="AK48" s="22" t="str">
        <f>'P10'!$E43</f>
        <v>N</v>
      </c>
      <c r="AL48" s="22" t="str">
        <f>'P11'!$E43</f>
        <v>N</v>
      </c>
      <c r="AM48" s="22" t="str">
        <f>'P12'!$E43</f>
        <v>N</v>
      </c>
      <c r="AN48" s="22" t="str">
        <f>'P13'!$E43</f>
        <v>N</v>
      </c>
      <c r="AO48" s="22" t="str">
        <f>'P14'!$E43</f>
        <v>N</v>
      </c>
      <c r="AP48" s="22" t="str">
        <f>'P15'!$E43</f>
        <v>N</v>
      </c>
      <c r="AQ48" s="24">
        <f>COUNTIF(AB48:AP48,"D")</f>
        <v>0</v>
      </c>
    </row>
    <row r="49" spans="1:43" x14ac:dyDescent="0.3">
      <c r="A49" s="16">
        <v>7</v>
      </c>
      <c r="B49" s="22" t="str">
        <f>Critères!$B43</f>
        <v>7.4</v>
      </c>
      <c r="C49" s="22" t="str">
        <f>Critères!$A40</f>
        <v>SCRIPTS</v>
      </c>
      <c r="D49" s="22" t="s">
        <v>168</v>
      </c>
      <c r="E49" s="22" t="str">
        <f>'P01'!$D44</f>
        <v>NT</v>
      </c>
      <c r="F49" s="22" t="str">
        <f>'P02'!$D44</f>
        <v>NT</v>
      </c>
      <c r="G49" s="22" t="str">
        <f>'P03'!$D44</f>
        <v>NT</v>
      </c>
      <c r="H49" s="22" t="str">
        <f>'P04'!$D44</f>
        <v>NT</v>
      </c>
      <c r="I49" s="22" t="str">
        <f>'P05'!$D44</f>
        <v>NT</v>
      </c>
      <c r="J49" s="22" t="str">
        <f>'P06'!$D44</f>
        <v>NT</v>
      </c>
      <c r="K49" s="22" t="str">
        <f>'P07'!$D44</f>
        <v>NT</v>
      </c>
      <c r="L49" s="22" t="str">
        <f>'P08'!$D44</f>
        <v>NT</v>
      </c>
      <c r="M49" s="22" t="str">
        <f>'P09'!$D44</f>
        <v>NT</v>
      </c>
      <c r="N49" s="22" t="str">
        <f>'P10'!$D44</f>
        <v>NT</v>
      </c>
      <c r="O49" s="22" t="str">
        <f>'P11'!$D44</f>
        <v>NT</v>
      </c>
      <c r="P49" s="22" t="str">
        <f>'P12'!$D44</f>
        <v>NT</v>
      </c>
      <c r="Q49" s="22" t="str">
        <f>'P13'!$D44</f>
        <v>NT</v>
      </c>
      <c r="R49" s="22" t="str">
        <f>'P14'!$D44</f>
        <v>NT</v>
      </c>
      <c r="S49" s="22" t="str">
        <f>'P15'!$D44</f>
        <v>NT</v>
      </c>
      <c r="T49" s="24">
        <f>COUNTIF(E49:S49,"C")</f>
        <v>0</v>
      </c>
      <c r="U49" s="24">
        <f>COUNTIF(E49:S49,"NC")</f>
        <v>0</v>
      </c>
      <c r="V49" s="24">
        <f>COUNTIF(E49:S49,"NA")</f>
        <v>0</v>
      </c>
      <c r="W49" s="24">
        <f>COUNTIF(E49:S49,"NT")</f>
        <v>15</v>
      </c>
      <c r="X49" s="16" t="str">
        <f>IF(U49&gt;0,"NC",IF(T49&gt;0,"C",IF(W49&gt;0,"NT","NA")))</f>
        <v>NT</v>
      </c>
      <c r="Y49" s="16">
        <v>7</v>
      </c>
      <c r="Z49" s="22" t="str">
        <f>Critères!$B43</f>
        <v>7.4</v>
      </c>
      <c r="AA49" s="22" t="str">
        <f>Critères!$A40</f>
        <v>SCRIPTS</v>
      </c>
      <c r="AB49" s="22" t="str">
        <f>'P01'!$E44</f>
        <v>N</v>
      </c>
      <c r="AC49" s="22" t="str">
        <f>'P02'!$E44</f>
        <v>N</v>
      </c>
      <c r="AD49" s="22" t="str">
        <f>'P03'!$E44</f>
        <v>N</v>
      </c>
      <c r="AE49" s="22" t="str">
        <f>'P04'!$E44</f>
        <v>N</v>
      </c>
      <c r="AF49" s="22" t="str">
        <f>'P05'!$E44</f>
        <v>N</v>
      </c>
      <c r="AG49" s="22" t="str">
        <f>'P06'!$E44</f>
        <v>N</v>
      </c>
      <c r="AH49" s="22" t="str">
        <f>'P07'!$E44</f>
        <v>N</v>
      </c>
      <c r="AI49" s="22" t="str">
        <f>'P08'!$E44</f>
        <v>N</v>
      </c>
      <c r="AJ49" s="22" t="str">
        <f>'P09'!$E44</f>
        <v>N</v>
      </c>
      <c r="AK49" s="22" t="str">
        <f>'P10'!$E44</f>
        <v>N</v>
      </c>
      <c r="AL49" s="22" t="str">
        <f>'P11'!$E44</f>
        <v>N</v>
      </c>
      <c r="AM49" s="22" t="str">
        <f>'P12'!$E44</f>
        <v>N</v>
      </c>
      <c r="AN49" s="22" t="str">
        <f>'P13'!$E44</f>
        <v>N</v>
      </c>
      <c r="AO49" s="22" t="str">
        <f>'P14'!$E44</f>
        <v>N</v>
      </c>
      <c r="AP49" s="22" t="str">
        <f>'P15'!$E44</f>
        <v>N</v>
      </c>
      <c r="AQ49" s="24">
        <f>COUNTIF(AB49:AP49,"D")</f>
        <v>0</v>
      </c>
    </row>
    <row r="50" spans="1:43" x14ac:dyDescent="0.3">
      <c r="A50" s="16">
        <v>7</v>
      </c>
      <c r="B50" s="22" t="str">
        <f>Critères!$B44</f>
        <v>7.5</v>
      </c>
      <c r="C50" s="22" t="str">
        <f>Critères!$A40</f>
        <v>SCRIPTS</v>
      </c>
      <c r="D50" s="22" t="s">
        <v>169</v>
      </c>
      <c r="E50" s="22" t="str">
        <f>'P01'!$D45</f>
        <v>NT</v>
      </c>
      <c r="F50" s="22" t="str">
        <f>'P02'!$D45</f>
        <v>NT</v>
      </c>
      <c r="G50" s="22" t="str">
        <f>'P03'!$D45</f>
        <v>NT</v>
      </c>
      <c r="H50" s="22" t="str">
        <f>'P04'!$D45</f>
        <v>NT</v>
      </c>
      <c r="I50" s="22" t="str">
        <f>'P05'!$D45</f>
        <v>NT</v>
      </c>
      <c r="J50" s="22" t="str">
        <f>'P06'!$D45</f>
        <v>NT</v>
      </c>
      <c r="K50" s="22" t="str">
        <f>'P07'!$D45</f>
        <v>NT</v>
      </c>
      <c r="L50" s="22" t="str">
        <f>'P08'!$D45</f>
        <v>NT</v>
      </c>
      <c r="M50" s="22" t="str">
        <f>'P09'!$D45</f>
        <v>NT</v>
      </c>
      <c r="N50" s="22" t="str">
        <f>'P10'!$D45</f>
        <v>NT</v>
      </c>
      <c r="O50" s="22" t="str">
        <f>'P11'!$D45</f>
        <v>NT</v>
      </c>
      <c r="P50" s="22" t="str">
        <f>'P12'!$D45</f>
        <v>NT</v>
      </c>
      <c r="Q50" s="22" t="str">
        <f>'P13'!$D45</f>
        <v>NT</v>
      </c>
      <c r="R50" s="22" t="str">
        <f>'P14'!$D45</f>
        <v>NT</v>
      </c>
      <c r="S50" s="22" t="str">
        <f>'P15'!$D45</f>
        <v>NT</v>
      </c>
      <c r="T50" s="24">
        <f>COUNTIF(E50:S50,"C")</f>
        <v>0</v>
      </c>
      <c r="U50" s="24">
        <f>COUNTIF(E50:S50,"NC")</f>
        <v>0</v>
      </c>
      <c r="V50" s="24">
        <f>COUNTIF(E50:S50,"NA")</f>
        <v>0</v>
      </c>
      <c r="W50" s="24">
        <f>COUNTIF(E50:S50,"NT")</f>
        <v>15</v>
      </c>
      <c r="X50" s="16" t="str">
        <f>IF(U50&gt;0,"NC",IF(T50&gt;0,"C",IF(W50&gt;0,"NT","NA")))</f>
        <v>NT</v>
      </c>
      <c r="Y50" s="16">
        <v>7</v>
      </c>
      <c r="Z50" s="22" t="str">
        <f>Critères!$B44</f>
        <v>7.5</v>
      </c>
      <c r="AA50" s="22" t="str">
        <f>Critères!$A40</f>
        <v>SCRIPTS</v>
      </c>
      <c r="AB50" s="22" t="str">
        <f>'P01'!$E45</f>
        <v>N</v>
      </c>
      <c r="AC50" s="22" t="str">
        <f>'P02'!$E45</f>
        <v>N</v>
      </c>
      <c r="AD50" s="22" t="str">
        <f>'P03'!$E45</f>
        <v>N</v>
      </c>
      <c r="AE50" s="22" t="str">
        <f>'P04'!$E45</f>
        <v>N</v>
      </c>
      <c r="AF50" s="22" t="str">
        <f>'P05'!$E45</f>
        <v>N</v>
      </c>
      <c r="AG50" s="22" t="str">
        <f>'P06'!$E45</f>
        <v>N</v>
      </c>
      <c r="AH50" s="22" t="str">
        <f>'P07'!$E45</f>
        <v>N</v>
      </c>
      <c r="AI50" s="22" t="str">
        <f>'P08'!$E45</f>
        <v>N</v>
      </c>
      <c r="AJ50" s="22" t="str">
        <f>'P09'!$E45</f>
        <v>N</v>
      </c>
      <c r="AK50" s="22" t="str">
        <f>'P10'!$E45</f>
        <v>N</v>
      </c>
      <c r="AL50" s="22" t="str">
        <f>'P11'!$E45</f>
        <v>N</v>
      </c>
      <c r="AM50" s="22" t="str">
        <f>'P12'!$E45</f>
        <v>N</v>
      </c>
      <c r="AN50" s="22" t="str">
        <f>'P13'!$E45</f>
        <v>N</v>
      </c>
      <c r="AO50" s="22" t="str">
        <f>'P14'!$E45</f>
        <v>N</v>
      </c>
      <c r="AP50" s="22" t="str">
        <f>'P15'!$E45</f>
        <v>N</v>
      </c>
      <c r="AQ50" s="24">
        <f>COUNTIF(AB50:AP50,"D")</f>
        <v>0</v>
      </c>
    </row>
    <row r="51" spans="1:43" x14ac:dyDescent="0.3">
      <c r="A51" s="25"/>
      <c r="B51" s="26"/>
      <c r="C51" s="26"/>
      <c r="D51" s="26"/>
      <c r="E51" s="26"/>
      <c r="F51" s="26"/>
      <c r="G51" s="26"/>
      <c r="H51" s="26"/>
      <c r="I51" s="26"/>
      <c r="J51" s="26"/>
      <c r="K51" s="26"/>
      <c r="L51" s="26"/>
      <c r="M51" s="26"/>
      <c r="N51" s="26"/>
      <c r="O51" s="26"/>
      <c r="P51" s="26"/>
      <c r="Q51" s="26"/>
      <c r="R51" s="26"/>
      <c r="S51" s="26"/>
      <c r="T51" s="28">
        <f>SUM(T46:T50)</f>
        <v>0</v>
      </c>
      <c r="U51" s="28">
        <f>SUM(U46:U50)</f>
        <v>0</v>
      </c>
      <c r="V51" s="28">
        <f>SUM(V46:V50)</f>
        <v>0</v>
      </c>
      <c r="W51" s="28">
        <f>SUM(W46:W50)</f>
        <v>75</v>
      </c>
      <c r="X51" s="16"/>
      <c r="Y51" s="25"/>
      <c r="Z51" s="26"/>
      <c r="AA51" s="26"/>
      <c r="AB51" s="26"/>
      <c r="AC51" s="26"/>
      <c r="AD51" s="26"/>
      <c r="AE51" s="26"/>
      <c r="AF51" s="26"/>
      <c r="AG51" s="26"/>
      <c r="AH51" s="26"/>
      <c r="AI51" s="26"/>
      <c r="AJ51" s="26"/>
      <c r="AK51" s="26"/>
      <c r="AL51" s="26"/>
      <c r="AM51" s="26"/>
      <c r="AN51" s="26"/>
      <c r="AO51" s="26"/>
      <c r="AP51" s="26"/>
      <c r="AQ51" s="28">
        <f>SUM(AQ46:AQ50)</f>
        <v>0</v>
      </c>
    </row>
    <row r="52" spans="1:43" x14ac:dyDescent="0.3">
      <c r="A52" s="16">
        <v>8</v>
      </c>
      <c r="B52" s="22" t="str">
        <f>Critères!$B45</f>
        <v>8.1</v>
      </c>
      <c r="C52" s="22" t="str">
        <f>Critères!$A45</f>
        <v>ÉLÉMENTS OBLIGATOIRES</v>
      </c>
      <c r="D52" s="22" t="s">
        <v>168</v>
      </c>
      <c r="E52" s="22" t="str">
        <f>'P01'!$D46</f>
        <v>NT</v>
      </c>
      <c r="F52" s="22" t="str">
        <f>'P02'!$D46</f>
        <v>NT</v>
      </c>
      <c r="G52" s="22" t="str">
        <f>'P03'!$D46</f>
        <v>NT</v>
      </c>
      <c r="H52" s="22" t="str">
        <f>'P04'!$D46</f>
        <v>NT</v>
      </c>
      <c r="I52" s="22" t="str">
        <f>'P05'!$D46</f>
        <v>NT</v>
      </c>
      <c r="J52" s="22" t="str">
        <f>'P06'!$D46</f>
        <v>NT</v>
      </c>
      <c r="K52" s="22" t="str">
        <f>'P07'!$D46</f>
        <v>NT</v>
      </c>
      <c r="L52" s="22" t="str">
        <f>'P08'!$D46</f>
        <v>NT</v>
      </c>
      <c r="M52" s="22" t="str">
        <f>'P09'!$D46</f>
        <v>NT</v>
      </c>
      <c r="N52" s="22" t="str">
        <f>'P10'!$D46</f>
        <v>NT</v>
      </c>
      <c r="O52" s="22" t="str">
        <f>'P11'!$D46</f>
        <v>NT</v>
      </c>
      <c r="P52" s="22" t="str">
        <f>'P12'!$D46</f>
        <v>NT</v>
      </c>
      <c r="Q52" s="22" t="str">
        <f>'P13'!$D46</f>
        <v>NT</v>
      </c>
      <c r="R52" s="22" t="str">
        <f>'P14'!$D46</f>
        <v>NT</v>
      </c>
      <c r="S52" s="22" t="str">
        <f>'P15'!$D46</f>
        <v>NT</v>
      </c>
      <c r="T52" s="24">
        <f t="shared" ref="T52:T61" si="18">COUNTIF(E52:S52,"C")</f>
        <v>0</v>
      </c>
      <c r="U52" s="24">
        <f t="shared" ref="U52:U61" si="19">COUNTIF(E52:S52,"NC")</f>
        <v>0</v>
      </c>
      <c r="V52" s="24">
        <f t="shared" ref="V52:V61" si="20">COUNTIF(E52:S52,"NA")</f>
        <v>0</v>
      </c>
      <c r="W52" s="24">
        <f t="shared" ref="W52:W61" si="21">COUNTIF(E52:S52,"NT")</f>
        <v>15</v>
      </c>
      <c r="X52" s="16" t="str">
        <f t="shared" ref="X52:X61" si="22">IF(U52&gt;0,"NC",IF(T52&gt;0,"C",IF(W52&gt;0,"NT","NA")))</f>
        <v>NT</v>
      </c>
      <c r="Y52" s="16">
        <v>8</v>
      </c>
      <c r="Z52" s="22" t="str">
        <f>Critères!$B45</f>
        <v>8.1</v>
      </c>
      <c r="AA52" s="22" t="str">
        <f>Critères!$A45</f>
        <v>ÉLÉMENTS OBLIGATOIRES</v>
      </c>
      <c r="AB52" s="22" t="str">
        <f>'P01'!$E46</f>
        <v>N</v>
      </c>
      <c r="AC52" s="22" t="str">
        <f>'P02'!$E46</f>
        <v>N</v>
      </c>
      <c r="AD52" s="22" t="str">
        <f>'P03'!$E46</f>
        <v>N</v>
      </c>
      <c r="AE52" s="22" t="str">
        <f>'P04'!$E46</f>
        <v>N</v>
      </c>
      <c r="AF52" s="22" t="str">
        <f>'P05'!$E46</f>
        <v>N</v>
      </c>
      <c r="AG52" s="22" t="str">
        <f>'P06'!$E46</f>
        <v>N</v>
      </c>
      <c r="AH52" s="22" t="str">
        <f>'P07'!$E46</f>
        <v>N</v>
      </c>
      <c r="AI52" s="22" t="str">
        <f>'P08'!$E46</f>
        <v>N</v>
      </c>
      <c r="AJ52" s="22" t="str">
        <f>'P09'!$E46</f>
        <v>N</v>
      </c>
      <c r="AK52" s="22" t="str">
        <f>'P10'!$E46</f>
        <v>N</v>
      </c>
      <c r="AL52" s="22" t="str">
        <f>'P11'!$E46</f>
        <v>N</v>
      </c>
      <c r="AM52" s="22" t="str">
        <f>'P12'!$E46</f>
        <v>N</v>
      </c>
      <c r="AN52" s="22" t="str">
        <f>'P13'!$E46</f>
        <v>N</v>
      </c>
      <c r="AO52" s="22" t="str">
        <f>'P14'!$E46</f>
        <v>N</v>
      </c>
      <c r="AP52" s="22" t="str">
        <f>'P15'!$E46</f>
        <v>N</v>
      </c>
      <c r="AQ52" s="24">
        <f t="shared" ref="AQ52:AQ61" si="23">COUNTIF(AB52:AP52,"D")</f>
        <v>0</v>
      </c>
    </row>
    <row r="53" spans="1:43" x14ac:dyDescent="0.3">
      <c r="A53" s="16">
        <v>8</v>
      </c>
      <c r="B53" s="22" t="str">
        <f>Critères!$B46</f>
        <v>8.2</v>
      </c>
      <c r="C53" s="22" t="str">
        <f>Critères!$A45</f>
        <v>ÉLÉMENTS OBLIGATOIRES</v>
      </c>
      <c r="D53" s="22" t="s">
        <v>168</v>
      </c>
      <c r="E53" s="22" t="str">
        <f>'P01'!$D47</f>
        <v>NT</v>
      </c>
      <c r="F53" s="22" t="str">
        <f>'P02'!$D47</f>
        <v>NT</v>
      </c>
      <c r="G53" s="22" t="str">
        <f>'P03'!$D47</f>
        <v>NT</v>
      </c>
      <c r="H53" s="22" t="str">
        <f>'P04'!$D47</f>
        <v>NT</v>
      </c>
      <c r="I53" s="22" t="str">
        <f>'P05'!$D47</f>
        <v>NT</v>
      </c>
      <c r="J53" s="22" t="str">
        <f>'P06'!$D47</f>
        <v>NT</v>
      </c>
      <c r="K53" s="22" t="str">
        <f>'P07'!$D47</f>
        <v>NT</v>
      </c>
      <c r="L53" s="22" t="str">
        <f>'P08'!$D47</f>
        <v>NT</v>
      </c>
      <c r="M53" s="22" t="str">
        <f>'P09'!$D47</f>
        <v>NT</v>
      </c>
      <c r="N53" s="22" t="str">
        <f>'P10'!$D47</f>
        <v>NT</v>
      </c>
      <c r="O53" s="22" t="str">
        <f>'P11'!$D47</f>
        <v>NT</v>
      </c>
      <c r="P53" s="22" t="str">
        <f>'P12'!$D47</f>
        <v>NT</v>
      </c>
      <c r="Q53" s="22" t="str">
        <f>'P13'!$D47</f>
        <v>NT</v>
      </c>
      <c r="R53" s="22" t="str">
        <f>'P14'!$D47</f>
        <v>NT</v>
      </c>
      <c r="S53" s="22" t="str">
        <f>'P15'!$D47</f>
        <v>NT</v>
      </c>
      <c r="T53" s="24">
        <f t="shared" si="18"/>
        <v>0</v>
      </c>
      <c r="U53" s="24">
        <f t="shared" si="19"/>
        <v>0</v>
      </c>
      <c r="V53" s="24">
        <f t="shared" si="20"/>
        <v>0</v>
      </c>
      <c r="W53" s="24">
        <f t="shared" si="21"/>
        <v>15</v>
      </c>
      <c r="X53" s="16" t="str">
        <f t="shared" si="22"/>
        <v>NT</v>
      </c>
      <c r="Y53" s="16">
        <v>8</v>
      </c>
      <c r="Z53" s="22" t="str">
        <f>Critères!$B46</f>
        <v>8.2</v>
      </c>
      <c r="AA53" s="22" t="str">
        <f>Critères!$A45</f>
        <v>ÉLÉMENTS OBLIGATOIRES</v>
      </c>
      <c r="AB53" s="22" t="str">
        <f>'P01'!$E47</f>
        <v>N</v>
      </c>
      <c r="AC53" s="22" t="str">
        <f>'P02'!$E47</f>
        <v>N</v>
      </c>
      <c r="AD53" s="22" t="str">
        <f>'P03'!$E47</f>
        <v>N</v>
      </c>
      <c r="AE53" s="22" t="str">
        <f>'P04'!$E47</f>
        <v>N</v>
      </c>
      <c r="AF53" s="22" t="str">
        <f>'P05'!$E47</f>
        <v>N</v>
      </c>
      <c r="AG53" s="22" t="str">
        <f>'P06'!$E47</f>
        <v>N</v>
      </c>
      <c r="AH53" s="22" t="str">
        <f>'P07'!$E47</f>
        <v>N</v>
      </c>
      <c r="AI53" s="22" t="str">
        <f>'P08'!$E47</f>
        <v>N</v>
      </c>
      <c r="AJ53" s="22" t="str">
        <f>'P09'!$E47</f>
        <v>N</v>
      </c>
      <c r="AK53" s="22" t="str">
        <f>'P10'!$E47</f>
        <v>N</v>
      </c>
      <c r="AL53" s="22" t="str">
        <f>'P11'!$E47</f>
        <v>N</v>
      </c>
      <c r="AM53" s="22" t="str">
        <f>'P12'!$E47</f>
        <v>N</v>
      </c>
      <c r="AN53" s="22" t="str">
        <f>'P13'!$E47</f>
        <v>N</v>
      </c>
      <c r="AO53" s="22" t="str">
        <f>'P14'!$E47</f>
        <v>N</v>
      </c>
      <c r="AP53" s="22" t="str">
        <f>'P15'!$E47</f>
        <v>N</v>
      </c>
      <c r="AQ53" s="24">
        <f t="shared" si="23"/>
        <v>0</v>
      </c>
    </row>
    <row r="54" spans="1:43" x14ac:dyDescent="0.3">
      <c r="A54" s="16">
        <v>8</v>
      </c>
      <c r="B54" s="22" t="str">
        <f>Critères!$B47</f>
        <v>8.3</v>
      </c>
      <c r="C54" s="22" t="str">
        <f>Critères!$A45</f>
        <v>ÉLÉMENTS OBLIGATOIRES</v>
      </c>
      <c r="D54" s="22" t="s">
        <v>168</v>
      </c>
      <c r="E54" s="22" t="str">
        <f>'P01'!$D48</f>
        <v>NT</v>
      </c>
      <c r="F54" s="22" t="str">
        <f>'P02'!$D48</f>
        <v>NT</v>
      </c>
      <c r="G54" s="22" t="str">
        <f>'P03'!$D48</f>
        <v>NT</v>
      </c>
      <c r="H54" s="22" t="str">
        <f>'P04'!$D48</f>
        <v>NT</v>
      </c>
      <c r="I54" s="22" t="str">
        <f>'P05'!$D48</f>
        <v>NT</v>
      </c>
      <c r="J54" s="22" t="str">
        <f>'P06'!$D48</f>
        <v>NT</v>
      </c>
      <c r="K54" s="22" t="str">
        <f>'P07'!$D48</f>
        <v>NT</v>
      </c>
      <c r="L54" s="22" t="str">
        <f>'P08'!$D48</f>
        <v>NT</v>
      </c>
      <c r="M54" s="22" t="str">
        <f>'P09'!$D48</f>
        <v>NT</v>
      </c>
      <c r="N54" s="22" t="str">
        <f>'P10'!$D48</f>
        <v>NT</v>
      </c>
      <c r="O54" s="22" t="str">
        <f>'P11'!$D48</f>
        <v>NT</v>
      </c>
      <c r="P54" s="22" t="str">
        <f>'P12'!$D48</f>
        <v>NT</v>
      </c>
      <c r="Q54" s="22" t="str">
        <f>'P13'!$D48</f>
        <v>NT</v>
      </c>
      <c r="R54" s="22" t="str">
        <f>'P14'!$D48</f>
        <v>NT</v>
      </c>
      <c r="S54" s="22" t="str">
        <f>'P15'!$D48</f>
        <v>NT</v>
      </c>
      <c r="T54" s="24">
        <f t="shared" si="18"/>
        <v>0</v>
      </c>
      <c r="U54" s="24">
        <f t="shared" si="19"/>
        <v>0</v>
      </c>
      <c r="V54" s="24">
        <f t="shared" si="20"/>
        <v>0</v>
      </c>
      <c r="W54" s="24">
        <f t="shared" si="21"/>
        <v>15</v>
      </c>
      <c r="X54" s="16" t="str">
        <f t="shared" si="22"/>
        <v>NT</v>
      </c>
      <c r="Y54" s="16">
        <v>8</v>
      </c>
      <c r="Z54" s="22" t="str">
        <f>Critères!$B47</f>
        <v>8.3</v>
      </c>
      <c r="AA54" s="22" t="str">
        <f>Critères!$A45</f>
        <v>ÉLÉMENTS OBLIGATOIRES</v>
      </c>
      <c r="AB54" s="22" t="str">
        <f>'P01'!$E48</f>
        <v>N</v>
      </c>
      <c r="AC54" s="22" t="str">
        <f>'P02'!$E48</f>
        <v>N</v>
      </c>
      <c r="AD54" s="22" t="str">
        <f>'P03'!$E48</f>
        <v>N</v>
      </c>
      <c r="AE54" s="22" t="str">
        <f>'P04'!$E48</f>
        <v>N</v>
      </c>
      <c r="AF54" s="22" t="str">
        <f>'P05'!$E48</f>
        <v>N</v>
      </c>
      <c r="AG54" s="22" t="str">
        <f>'P06'!$E48</f>
        <v>N</v>
      </c>
      <c r="AH54" s="22" t="str">
        <f>'P07'!$E48</f>
        <v>N</v>
      </c>
      <c r="AI54" s="22" t="str">
        <f>'P08'!$E48</f>
        <v>N</v>
      </c>
      <c r="AJ54" s="22" t="str">
        <f>'P09'!$E48</f>
        <v>N</v>
      </c>
      <c r="AK54" s="22" t="str">
        <f>'P10'!$E48</f>
        <v>N</v>
      </c>
      <c r="AL54" s="22" t="str">
        <f>'P11'!$E48</f>
        <v>N</v>
      </c>
      <c r="AM54" s="22" t="str">
        <f>'P12'!$E48</f>
        <v>N</v>
      </c>
      <c r="AN54" s="22" t="str">
        <f>'P13'!$E48</f>
        <v>N</v>
      </c>
      <c r="AO54" s="22" t="str">
        <f>'P14'!$E48</f>
        <v>N</v>
      </c>
      <c r="AP54" s="22" t="str">
        <f>'P15'!$E48</f>
        <v>N</v>
      </c>
      <c r="AQ54" s="24">
        <f t="shared" si="23"/>
        <v>0</v>
      </c>
    </row>
    <row r="55" spans="1:43" x14ac:dyDescent="0.3">
      <c r="A55" s="16">
        <v>8</v>
      </c>
      <c r="B55" s="22" t="str">
        <f>Critères!$B48</f>
        <v>8.4</v>
      </c>
      <c r="C55" s="22" t="str">
        <f>Critères!$A45</f>
        <v>ÉLÉMENTS OBLIGATOIRES</v>
      </c>
      <c r="D55" s="22" t="s">
        <v>168</v>
      </c>
      <c r="E55" s="22" t="str">
        <f>'P01'!$D49</f>
        <v>NT</v>
      </c>
      <c r="F55" s="22" t="str">
        <f>'P02'!$D49</f>
        <v>NT</v>
      </c>
      <c r="G55" s="22" t="str">
        <f>'P03'!$D49</f>
        <v>NT</v>
      </c>
      <c r="H55" s="22" t="str">
        <f>'P04'!$D49</f>
        <v>NT</v>
      </c>
      <c r="I55" s="22" t="str">
        <f>'P05'!$D49</f>
        <v>NT</v>
      </c>
      <c r="J55" s="22" t="str">
        <f>'P06'!$D49</f>
        <v>NT</v>
      </c>
      <c r="K55" s="22" t="str">
        <f>'P07'!$D49</f>
        <v>NT</v>
      </c>
      <c r="L55" s="22" t="str">
        <f>'P08'!$D49</f>
        <v>NT</v>
      </c>
      <c r="M55" s="22" t="str">
        <f>'P09'!$D49</f>
        <v>NT</v>
      </c>
      <c r="N55" s="22" t="str">
        <f>'P10'!$D49</f>
        <v>NT</v>
      </c>
      <c r="O55" s="22" t="str">
        <f>'P11'!$D49</f>
        <v>NT</v>
      </c>
      <c r="P55" s="22" t="str">
        <f>'P12'!$D49</f>
        <v>NT</v>
      </c>
      <c r="Q55" s="22" t="str">
        <f>'P13'!$D49</f>
        <v>NT</v>
      </c>
      <c r="R55" s="22" t="str">
        <f>'P14'!$D49</f>
        <v>NT</v>
      </c>
      <c r="S55" s="22" t="str">
        <f>'P15'!$D49</f>
        <v>NT</v>
      </c>
      <c r="T55" s="24">
        <f t="shared" si="18"/>
        <v>0</v>
      </c>
      <c r="U55" s="24">
        <f t="shared" si="19"/>
        <v>0</v>
      </c>
      <c r="V55" s="24">
        <f t="shared" si="20"/>
        <v>0</v>
      </c>
      <c r="W55" s="24">
        <f t="shared" si="21"/>
        <v>15</v>
      </c>
      <c r="X55" s="16" t="str">
        <f t="shared" si="22"/>
        <v>NT</v>
      </c>
      <c r="Y55" s="16">
        <v>8</v>
      </c>
      <c r="Z55" s="22" t="str">
        <f>Critères!$B48</f>
        <v>8.4</v>
      </c>
      <c r="AA55" s="22" t="str">
        <f>Critères!$A45</f>
        <v>ÉLÉMENTS OBLIGATOIRES</v>
      </c>
      <c r="AB55" s="22" t="str">
        <f>'P01'!$E49</f>
        <v>N</v>
      </c>
      <c r="AC55" s="22" t="str">
        <f>'P02'!$E49</f>
        <v>N</v>
      </c>
      <c r="AD55" s="22" t="str">
        <f>'P03'!$E49</f>
        <v>N</v>
      </c>
      <c r="AE55" s="22" t="str">
        <f>'P04'!$E49</f>
        <v>N</v>
      </c>
      <c r="AF55" s="22" t="str">
        <f>'P05'!$E49</f>
        <v>N</v>
      </c>
      <c r="AG55" s="22" t="str">
        <f>'P06'!$E49</f>
        <v>N</v>
      </c>
      <c r="AH55" s="22" t="str">
        <f>'P07'!$E49</f>
        <v>N</v>
      </c>
      <c r="AI55" s="22" t="str">
        <f>'P08'!$E49</f>
        <v>N</v>
      </c>
      <c r="AJ55" s="22" t="str">
        <f>'P09'!$E49</f>
        <v>N</v>
      </c>
      <c r="AK55" s="22" t="str">
        <f>'P10'!$E49</f>
        <v>N</v>
      </c>
      <c r="AL55" s="22" t="str">
        <f>'P11'!$E49</f>
        <v>N</v>
      </c>
      <c r="AM55" s="22" t="str">
        <f>'P12'!$E49</f>
        <v>N</v>
      </c>
      <c r="AN55" s="22" t="str">
        <f>'P13'!$E49</f>
        <v>N</v>
      </c>
      <c r="AO55" s="22" t="str">
        <f>'P14'!$E49</f>
        <v>N</v>
      </c>
      <c r="AP55" s="22" t="str">
        <f>'P15'!$E49</f>
        <v>N</v>
      </c>
      <c r="AQ55" s="24">
        <f t="shared" si="23"/>
        <v>0</v>
      </c>
    </row>
    <row r="56" spans="1:43" x14ac:dyDescent="0.3">
      <c r="A56" s="16">
        <v>8</v>
      </c>
      <c r="B56" s="22" t="str">
        <f>Critères!$B49</f>
        <v>8.5</v>
      </c>
      <c r="C56" s="22" t="str">
        <f>Critères!$A45</f>
        <v>ÉLÉMENTS OBLIGATOIRES</v>
      </c>
      <c r="D56" s="22" t="s">
        <v>168</v>
      </c>
      <c r="E56" s="22" t="str">
        <f>'P01'!$D50</f>
        <v>NT</v>
      </c>
      <c r="F56" s="22" t="str">
        <f>'P02'!$D50</f>
        <v>NT</v>
      </c>
      <c r="G56" s="22" t="str">
        <f>'P03'!$D50</f>
        <v>NT</v>
      </c>
      <c r="H56" s="22" t="str">
        <f>'P04'!$D50</f>
        <v>NT</v>
      </c>
      <c r="I56" s="22" t="str">
        <f>'P05'!$D50</f>
        <v>NT</v>
      </c>
      <c r="J56" s="22" t="str">
        <f>'P06'!$D50</f>
        <v>NT</v>
      </c>
      <c r="K56" s="22" t="str">
        <f>'P07'!$D50</f>
        <v>NT</v>
      </c>
      <c r="L56" s="22" t="str">
        <f>'P08'!$D50</f>
        <v>NT</v>
      </c>
      <c r="M56" s="22" t="str">
        <f>'P09'!$D50</f>
        <v>NT</v>
      </c>
      <c r="N56" s="22" t="str">
        <f>'P10'!$D50</f>
        <v>NT</v>
      </c>
      <c r="O56" s="22" t="str">
        <f>'P11'!$D50</f>
        <v>NT</v>
      </c>
      <c r="P56" s="22" t="str">
        <f>'P12'!$D50</f>
        <v>NT</v>
      </c>
      <c r="Q56" s="22" t="str">
        <f>'P13'!$D50</f>
        <v>NT</v>
      </c>
      <c r="R56" s="22" t="str">
        <f>'P14'!$D50</f>
        <v>NT</v>
      </c>
      <c r="S56" s="22" t="str">
        <f>'P15'!$D50</f>
        <v>NT</v>
      </c>
      <c r="T56" s="24">
        <f t="shared" si="18"/>
        <v>0</v>
      </c>
      <c r="U56" s="24">
        <f t="shared" si="19"/>
        <v>0</v>
      </c>
      <c r="V56" s="24">
        <f t="shared" si="20"/>
        <v>0</v>
      </c>
      <c r="W56" s="24">
        <f t="shared" si="21"/>
        <v>15</v>
      </c>
      <c r="X56" s="16" t="str">
        <f t="shared" si="22"/>
        <v>NT</v>
      </c>
      <c r="Y56" s="16">
        <v>8</v>
      </c>
      <c r="Z56" s="22" t="str">
        <f>Critères!$B49</f>
        <v>8.5</v>
      </c>
      <c r="AA56" s="22" t="str">
        <f>Critères!$A45</f>
        <v>ÉLÉMENTS OBLIGATOIRES</v>
      </c>
      <c r="AB56" s="22" t="str">
        <f>'P01'!$E50</f>
        <v>N</v>
      </c>
      <c r="AC56" s="22" t="str">
        <f>'P02'!$E50</f>
        <v>N</v>
      </c>
      <c r="AD56" s="22" t="str">
        <f>'P03'!$E50</f>
        <v>N</v>
      </c>
      <c r="AE56" s="22" t="str">
        <f>'P04'!$E50</f>
        <v>N</v>
      </c>
      <c r="AF56" s="22" t="str">
        <f>'P05'!$E50</f>
        <v>N</v>
      </c>
      <c r="AG56" s="22" t="str">
        <f>'P06'!$E50</f>
        <v>N</v>
      </c>
      <c r="AH56" s="22" t="str">
        <f>'P07'!$E50</f>
        <v>N</v>
      </c>
      <c r="AI56" s="22" t="str">
        <f>'P08'!$E50</f>
        <v>N</v>
      </c>
      <c r="AJ56" s="22" t="str">
        <f>'P09'!$E50</f>
        <v>N</v>
      </c>
      <c r="AK56" s="22" t="str">
        <f>'P10'!$E50</f>
        <v>N</v>
      </c>
      <c r="AL56" s="22" t="str">
        <f>'P11'!$E50</f>
        <v>N</v>
      </c>
      <c r="AM56" s="22" t="str">
        <f>'P12'!$E50</f>
        <v>N</v>
      </c>
      <c r="AN56" s="22" t="str">
        <f>'P13'!$E50</f>
        <v>N</v>
      </c>
      <c r="AO56" s="22" t="str">
        <f>'P14'!$E50</f>
        <v>N</v>
      </c>
      <c r="AP56" s="22" t="str">
        <f>'P15'!$E50</f>
        <v>N</v>
      </c>
      <c r="AQ56" s="24">
        <f t="shared" si="23"/>
        <v>0</v>
      </c>
    </row>
    <row r="57" spans="1:43" x14ac:dyDescent="0.3">
      <c r="A57" s="16">
        <v>8</v>
      </c>
      <c r="B57" s="22" t="str">
        <f>Critères!$B50</f>
        <v>8.6</v>
      </c>
      <c r="C57" s="22" t="str">
        <f>Critères!$A45</f>
        <v>ÉLÉMENTS OBLIGATOIRES</v>
      </c>
      <c r="D57" s="22" t="s">
        <v>168</v>
      </c>
      <c r="E57" s="22" t="str">
        <f>'P01'!$D51</f>
        <v>NT</v>
      </c>
      <c r="F57" s="22" t="str">
        <f>'P02'!$D51</f>
        <v>NT</v>
      </c>
      <c r="G57" s="22" t="str">
        <f>'P03'!$D51</f>
        <v>NT</v>
      </c>
      <c r="H57" s="22" t="str">
        <f>'P04'!$D51</f>
        <v>NT</v>
      </c>
      <c r="I57" s="22" t="str">
        <f>'P05'!$D51</f>
        <v>NT</v>
      </c>
      <c r="J57" s="22" t="str">
        <f>'P06'!$D51</f>
        <v>NT</v>
      </c>
      <c r="K57" s="22" t="str">
        <f>'P07'!$D51</f>
        <v>NT</v>
      </c>
      <c r="L57" s="22" t="str">
        <f>'P08'!$D51</f>
        <v>NT</v>
      </c>
      <c r="M57" s="22" t="str">
        <f>'P09'!$D51</f>
        <v>NT</v>
      </c>
      <c r="N57" s="22" t="str">
        <f>'P10'!$D51</f>
        <v>NT</v>
      </c>
      <c r="O57" s="22" t="str">
        <f>'P11'!$D51</f>
        <v>NT</v>
      </c>
      <c r="P57" s="22" t="str">
        <f>'P12'!$D51</f>
        <v>NT</v>
      </c>
      <c r="Q57" s="22" t="str">
        <f>'P13'!$D51</f>
        <v>NT</v>
      </c>
      <c r="R57" s="22" t="str">
        <f>'P14'!$D51</f>
        <v>NT</v>
      </c>
      <c r="S57" s="22" t="str">
        <f>'P15'!$D51</f>
        <v>NT</v>
      </c>
      <c r="T57" s="24">
        <f t="shared" si="18"/>
        <v>0</v>
      </c>
      <c r="U57" s="24">
        <f t="shared" si="19"/>
        <v>0</v>
      </c>
      <c r="V57" s="24">
        <f t="shared" si="20"/>
        <v>0</v>
      </c>
      <c r="W57" s="24">
        <f t="shared" si="21"/>
        <v>15</v>
      </c>
      <c r="X57" s="16" t="str">
        <f t="shared" si="22"/>
        <v>NT</v>
      </c>
      <c r="Y57" s="16">
        <v>8</v>
      </c>
      <c r="Z57" s="22" t="str">
        <f>Critères!$B50</f>
        <v>8.6</v>
      </c>
      <c r="AA57" s="22" t="str">
        <f>Critères!$A45</f>
        <v>ÉLÉMENTS OBLIGATOIRES</v>
      </c>
      <c r="AB57" s="22" t="str">
        <f>'P01'!$E51</f>
        <v>N</v>
      </c>
      <c r="AC57" s="22" t="str">
        <f>'P02'!$E51</f>
        <v>N</v>
      </c>
      <c r="AD57" s="22" t="str">
        <f>'P03'!$E51</f>
        <v>N</v>
      </c>
      <c r="AE57" s="22" t="str">
        <f>'P04'!$E51</f>
        <v>N</v>
      </c>
      <c r="AF57" s="22" t="str">
        <f>'P05'!$E51</f>
        <v>N</v>
      </c>
      <c r="AG57" s="22" t="str">
        <f>'P06'!$E51</f>
        <v>N</v>
      </c>
      <c r="AH57" s="22" t="str">
        <f>'P07'!$E51</f>
        <v>N</v>
      </c>
      <c r="AI57" s="22" t="str">
        <f>'P08'!$E51</f>
        <v>N</v>
      </c>
      <c r="AJ57" s="22" t="str">
        <f>'P09'!$E51</f>
        <v>N</v>
      </c>
      <c r="AK57" s="22" t="str">
        <f>'P10'!$E51</f>
        <v>N</v>
      </c>
      <c r="AL57" s="22" t="str">
        <f>'P11'!$E51</f>
        <v>N</v>
      </c>
      <c r="AM57" s="22" t="str">
        <f>'P12'!$E51</f>
        <v>N</v>
      </c>
      <c r="AN57" s="22" t="str">
        <f>'P13'!$E51</f>
        <v>N</v>
      </c>
      <c r="AO57" s="22" t="str">
        <f>'P14'!$E51</f>
        <v>N</v>
      </c>
      <c r="AP57" s="22" t="str">
        <f>'P15'!$E51</f>
        <v>N</v>
      </c>
      <c r="AQ57" s="24">
        <f t="shared" si="23"/>
        <v>0</v>
      </c>
    </row>
    <row r="58" spans="1:43" x14ac:dyDescent="0.3">
      <c r="A58" s="16">
        <v>8</v>
      </c>
      <c r="B58" s="22" t="str">
        <f>Critères!$B51</f>
        <v>8.7</v>
      </c>
      <c r="C58" s="22" t="str">
        <f>Critères!$A45</f>
        <v>ÉLÉMENTS OBLIGATOIRES</v>
      </c>
      <c r="D58" s="22" t="s">
        <v>169</v>
      </c>
      <c r="E58" s="22" t="str">
        <f>'P01'!$D52</f>
        <v>NT</v>
      </c>
      <c r="F58" s="22" t="str">
        <f>'P02'!$D52</f>
        <v>NT</v>
      </c>
      <c r="G58" s="22" t="str">
        <f>'P03'!$D52</f>
        <v>NT</v>
      </c>
      <c r="H58" s="22" t="str">
        <f>'P04'!$D52</f>
        <v>NT</v>
      </c>
      <c r="I58" s="22" t="str">
        <f>'P05'!$D52</f>
        <v>NT</v>
      </c>
      <c r="J58" s="22" t="str">
        <f>'P06'!$D52</f>
        <v>NT</v>
      </c>
      <c r="K58" s="22" t="str">
        <f>'P07'!$D52</f>
        <v>NT</v>
      </c>
      <c r="L58" s="22" t="str">
        <f>'P08'!$D52</f>
        <v>NT</v>
      </c>
      <c r="M58" s="22" t="str">
        <f>'P09'!$D52</f>
        <v>NT</v>
      </c>
      <c r="N58" s="22" t="str">
        <f>'P10'!$D52</f>
        <v>NT</v>
      </c>
      <c r="O58" s="22" t="str">
        <f>'P11'!$D52</f>
        <v>NT</v>
      </c>
      <c r="P58" s="22" t="str">
        <f>'P12'!$D52</f>
        <v>NT</v>
      </c>
      <c r="Q58" s="22" t="str">
        <f>'P13'!$D52</f>
        <v>NT</v>
      </c>
      <c r="R58" s="22" t="str">
        <f>'P14'!$D52</f>
        <v>NT</v>
      </c>
      <c r="S58" s="22" t="str">
        <f>'P15'!$D52</f>
        <v>NT</v>
      </c>
      <c r="T58" s="24">
        <f t="shared" si="18"/>
        <v>0</v>
      </c>
      <c r="U58" s="24">
        <f t="shared" si="19"/>
        <v>0</v>
      </c>
      <c r="V58" s="24">
        <f t="shared" si="20"/>
        <v>0</v>
      </c>
      <c r="W58" s="24">
        <f t="shared" si="21"/>
        <v>15</v>
      </c>
      <c r="X58" s="16" t="str">
        <f t="shared" si="22"/>
        <v>NT</v>
      </c>
      <c r="Y58" s="16">
        <v>8</v>
      </c>
      <c r="Z58" s="22" t="str">
        <f>Critères!$B51</f>
        <v>8.7</v>
      </c>
      <c r="AA58" s="22" t="str">
        <f>Critères!$A45</f>
        <v>ÉLÉMENTS OBLIGATOIRES</v>
      </c>
      <c r="AB58" s="22" t="str">
        <f>'P01'!$E52</f>
        <v>N</v>
      </c>
      <c r="AC58" s="22" t="str">
        <f>'P02'!$E52</f>
        <v>N</v>
      </c>
      <c r="AD58" s="22" t="str">
        <f>'P03'!$E52</f>
        <v>N</v>
      </c>
      <c r="AE58" s="22" t="str">
        <f>'P04'!$E52</f>
        <v>N</v>
      </c>
      <c r="AF58" s="22" t="str">
        <f>'P05'!$E52</f>
        <v>N</v>
      </c>
      <c r="AG58" s="22" t="str">
        <f>'P06'!$E52</f>
        <v>N</v>
      </c>
      <c r="AH58" s="22" t="str">
        <f>'P07'!$E52</f>
        <v>N</v>
      </c>
      <c r="AI58" s="22" t="str">
        <f>'P08'!$E52</f>
        <v>N</v>
      </c>
      <c r="AJ58" s="22" t="str">
        <f>'P09'!$E52</f>
        <v>N</v>
      </c>
      <c r="AK58" s="22" t="str">
        <f>'P10'!$E52</f>
        <v>N</v>
      </c>
      <c r="AL58" s="22" t="str">
        <f>'P11'!$E52</f>
        <v>N</v>
      </c>
      <c r="AM58" s="22" t="str">
        <f>'P12'!$E52</f>
        <v>N</v>
      </c>
      <c r="AN58" s="22" t="str">
        <f>'P13'!$E52</f>
        <v>N</v>
      </c>
      <c r="AO58" s="22" t="str">
        <f>'P14'!$E52</f>
        <v>N</v>
      </c>
      <c r="AP58" s="22" t="str">
        <f>'P15'!$E52</f>
        <v>N</v>
      </c>
      <c r="AQ58" s="24">
        <f t="shared" si="23"/>
        <v>0</v>
      </c>
    </row>
    <row r="59" spans="1:43" x14ac:dyDescent="0.3">
      <c r="A59" s="16">
        <v>8</v>
      </c>
      <c r="B59" s="22" t="str">
        <f>Critères!$B52</f>
        <v>8.8</v>
      </c>
      <c r="C59" s="22" t="str">
        <f>Critères!$A45</f>
        <v>ÉLÉMENTS OBLIGATOIRES</v>
      </c>
      <c r="D59" s="22" t="s">
        <v>169</v>
      </c>
      <c r="E59" s="22" t="str">
        <f>'P01'!$D53</f>
        <v>NT</v>
      </c>
      <c r="F59" s="22" t="str">
        <f>'P02'!$D53</f>
        <v>NT</v>
      </c>
      <c r="G59" s="22" t="str">
        <f>'P03'!$D53</f>
        <v>NT</v>
      </c>
      <c r="H59" s="22" t="str">
        <f>'P04'!$D53</f>
        <v>NT</v>
      </c>
      <c r="I59" s="22" t="str">
        <f>'P05'!$D53</f>
        <v>NT</v>
      </c>
      <c r="J59" s="22" t="str">
        <f>'P06'!$D53</f>
        <v>NT</v>
      </c>
      <c r="K59" s="22" t="str">
        <f>'P07'!$D53</f>
        <v>NT</v>
      </c>
      <c r="L59" s="22" t="str">
        <f>'P08'!$D53</f>
        <v>NT</v>
      </c>
      <c r="M59" s="22" t="str">
        <f>'P09'!$D53</f>
        <v>NT</v>
      </c>
      <c r="N59" s="22" t="str">
        <f>'P10'!$D53</f>
        <v>NT</v>
      </c>
      <c r="O59" s="22" t="str">
        <f>'P11'!$D53</f>
        <v>NT</v>
      </c>
      <c r="P59" s="22" t="str">
        <f>'P12'!$D53</f>
        <v>NT</v>
      </c>
      <c r="Q59" s="22" t="str">
        <f>'P13'!$D53</f>
        <v>NT</v>
      </c>
      <c r="R59" s="22" t="str">
        <f>'P14'!$D53</f>
        <v>NT</v>
      </c>
      <c r="S59" s="22" t="str">
        <f>'P15'!$D53</f>
        <v>NT</v>
      </c>
      <c r="T59" s="24">
        <f t="shared" si="18"/>
        <v>0</v>
      </c>
      <c r="U59" s="24">
        <f t="shared" si="19"/>
        <v>0</v>
      </c>
      <c r="V59" s="24">
        <f t="shared" si="20"/>
        <v>0</v>
      </c>
      <c r="W59" s="24">
        <f t="shared" si="21"/>
        <v>15</v>
      </c>
      <c r="X59" s="16" t="str">
        <f t="shared" si="22"/>
        <v>NT</v>
      </c>
      <c r="Y59" s="16">
        <v>8</v>
      </c>
      <c r="Z59" s="22" t="str">
        <f>Critères!$B52</f>
        <v>8.8</v>
      </c>
      <c r="AA59" s="22" t="str">
        <f>Critères!$A45</f>
        <v>ÉLÉMENTS OBLIGATOIRES</v>
      </c>
      <c r="AB59" s="22" t="str">
        <f>'P01'!$E53</f>
        <v>N</v>
      </c>
      <c r="AC59" s="22" t="str">
        <f>'P02'!$E53</f>
        <v>N</v>
      </c>
      <c r="AD59" s="22" t="str">
        <f>'P03'!$E53</f>
        <v>N</v>
      </c>
      <c r="AE59" s="22" t="str">
        <f>'P04'!$E53</f>
        <v>N</v>
      </c>
      <c r="AF59" s="22" t="str">
        <f>'P05'!$E53</f>
        <v>N</v>
      </c>
      <c r="AG59" s="22" t="str">
        <f>'P06'!$E53</f>
        <v>N</v>
      </c>
      <c r="AH59" s="22" t="str">
        <f>'P07'!$E53</f>
        <v>N</v>
      </c>
      <c r="AI59" s="22" t="str">
        <f>'P08'!$E53</f>
        <v>N</v>
      </c>
      <c r="AJ59" s="22" t="str">
        <f>'P09'!$E53</f>
        <v>N</v>
      </c>
      <c r="AK59" s="22" t="str">
        <f>'P10'!$E53</f>
        <v>N</v>
      </c>
      <c r="AL59" s="22" t="str">
        <f>'P11'!$E53</f>
        <v>N</v>
      </c>
      <c r="AM59" s="22" t="str">
        <f>'P12'!$E53</f>
        <v>N</v>
      </c>
      <c r="AN59" s="22" t="str">
        <f>'P13'!$E53</f>
        <v>N</v>
      </c>
      <c r="AO59" s="22" t="str">
        <f>'P14'!$E53</f>
        <v>N</v>
      </c>
      <c r="AP59" s="22" t="str">
        <f>'P15'!$E53</f>
        <v>N</v>
      </c>
      <c r="AQ59" s="24">
        <f t="shared" si="23"/>
        <v>0</v>
      </c>
    </row>
    <row r="60" spans="1:43" x14ac:dyDescent="0.3">
      <c r="A60" s="16">
        <v>8</v>
      </c>
      <c r="B60" s="22" t="str">
        <f>Critères!$B53</f>
        <v>8.9</v>
      </c>
      <c r="C60" s="22" t="str">
        <f>Critères!$A45</f>
        <v>ÉLÉMENTS OBLIGATOIRES</v>
      </c>
      <c r="D60" s="22" t="s">
        <v>168</v>
      </c>
      <c r="E60" s="22" t="str">
        <f>'P01'!$D54</f>
        <v>NT</v>
      </c>
      <c r="F60" s="22" t="str">
        <f>'P02'!$D54</f>
        <v>NT</v>
      </c>
      <c r="G60" s="22" t="str">
        <f>'P03'!$D54</f>
        <v>NT</v>
      </c>
      <c r="H60" s="22" t="str">
        <f>'P04'!$D54</f>
        <v>NT</v>
      </c>
      <c r="I60" s="22" t="str">
        <f>'P05'!$D54</f>
        <v>NT</v>
      </c>
      <c r="J60" s="22" t="str">
        <f>'P06'!$D54</f>
        <v>NT</v>
      </c>
      <c r="K60" s="22" t="str">
        <f>'P07'!$D54</f>
        <v>NT</v>
      </c>
      <c r="L60" s="22" t="str">
        <f>'P08'!$D54</f>
        <v>NT</v>
      </c>
      <c r="M60" s="22" t="str">
        <f>'P09'!$D54</f>
        <v>NT</v>
      </c>
      <c r="N60" s="22" t="str">
        <f>'P10'!$D54</f>
        <v>NT</v>
      </c>
      <c r="O60" s="22" t="str">
        <f>'P11'!$D54</f>
        <v>NT</v>
      </c>
      <c r="P60" s="22" t="str">
        <f>'P12'!$D54</f>
        <v>NT</v>
      </c>
      <c r="Q60" s="22" t="str">
        <f>'P13'!$D54</f>
        <v>NT</v>
      </c>
      <c r="R60" s="22" t="str">
        <f>'P14'!$D54</f>
        <v>NT</v>
      </c>
      <c r="S60" s="22" t="str">
        <f>'P15'!$D54</f>
        <v>NT</v>
      </c>
      <c r="T60" s="24">
        <f t="shared" si="18"/>
        <v>0</v>
      </c>
      <c r="U60" s="24">
        <f t="shared" si="19"/>
        <v>0</v>
      </c>
      <c r="V60" s="24">
        <f t="shared" si="20"/>
        <v>0</v>
      </c>
      <c r="W60" s="24">
        <f t="shared" si="21"/>
        <v>15</v>
      </c>
      <c r="X60" s="16" t="str">
        <f t="shared" si="22"/>
        <v>NT</v>
      </c>
      <c r="Y60" s="16">
        <v>8</v>
      </c>
      <c r="Z60" s="22" t="str">
        <f>Critères!$B53</f>
        <v>8.9</v>
      </c>
      <c r="AA60" s="22" t="str">
        <f>Critères!$A45</f>
        <v>ÉLÉMENTS OBLIGATOIRES</v>
      </c>
      <c r="AB60" s="22" t="str">
        <f>'P01'!$E54</f>
        <v>N</v>
      </c>
      <c r="AC60" s="22" t="str">
        <f>'P02'!$E54</f>
        <v>N</v>
      </c>
      <c r="AD60" s="22" t="str">
        <f>'P03'!$E54</f>
        <v>N</v>
      </c>
      <c r="AE60" s="22" t="str">
        <f>'P04'!$E54</f>
        <v>N</v>
      </c>
      <c r="AF60" s="22" t="str">
        <f>'P05'!$E54</f>
        <v>N</v>
      </c>
      <c r="AG60" s="22" t="str">
        <f>'P06'!$E54</f>
        <v>N</v>
      </c>
      <c r="AH60" s="22" t="str">
        <f>'P07'!$E54</f>
        <v>N</v>
      </c>
      <c r="AI60" s="22" t="str">
        <f>'P08'!$E54</f>
        <v>N</v>
      </c>
      <c r="AJ60" s="22" t="str">
        <f>'P09'!$E54</f>
        <v>N</v>
      </c>
      <c r="AK60" s="22" t="str">
        <f>'P10'!$E54</f>
        <v>N</v>
      </c>
      <c r="AL60" s="22" t="str">
        <f>'P11'!$E54</f>
        <v>N</v>
      </c>
      <c r="AM60" s="22" t="str">
        <f>'P12'!$E54</f>
        <v>N</v>
      </c>
      <c r="AN60" s="22" t="str">
        <f>'P13'!$E54</f>
        <v>N</v>
      </c>
      <c r="AO60" s="22" t="str">
        <f>'P14'!$E54</f>
        <v>N</v>
      </c>
      <c r="AP60" s="22" t="str">
        <f>'P15'!$E54</f>
        <v>N</v>
      </c>
      <c r="AQ60" s="24">
        <f t="shared" si="23"/>
        <v>0</v>
      </c>
    </row>
    <row r="61" spans="1:43" x14ac:dyDescent="0.3">
      <c r="A61" s="16">
        <v>8</v>
      </c>
      <c r="B61" s="22" t="str">
        <f>Critères!$B54</f>
        <v>8.10</v>
      </c>
      <c r="C61" s="22" t="str">
        <f>Critères!$A45</f>
        <v>ÉLÉMENTS OBLIGATOIRES</v>
      </c>
      <c r="D61" s="22" t="s">
        <v>168</v>
      </c>
      <c r="E61" s="22" t="str">
        <f>'P01'!$D55</f>
        <v>NT</v>
      </c>
      <c r="F61" s="22" t="str">
        <f>'P02'!$D55</f>
        <v>NT</v>
      </c>
      <c r="G61" s="22" t="str">
        <f>'P03'!$D55</f>
        <v>NT</v>
      </c>
      <c r="H61" s="22" t="str">
        <f>'P04'!$D55</f>
        <v>NT</v>
      </c>
      <c r="I61" s="22" t="str">
        <f>'P05'!$D55</f>
        <v>NT</v>
      </c>
      <c r="J61" s="22" t="str">
        <f>'P06'!$D55</f>
        <v>NT</v>
      </c>
      <c r="K61" s="22" t="str">
        <f>'P07'!$D55</f>
        <v>NT</v>
      </c>
      <c r="L61" s="22" t="str">
        <f>'P08'!$D55</f>
        <v>NT</v>
      </c>
      <c r="M61" s="22" t="str">
        <f>'P09'!$D55</f>
        <v>NT</v>
      </c>
      <c r="N61" s="22" t="str">
        <f>'P10'!$D55</f>
        <v>NT</v>
      </c>
      <c r="O61" s="22" t="str">
        <f>'P11'!$D55</f>
        <v>NT</v>
      </c>
      <c r="P61" s="22" t="str">
        <f>'P12'!$D55</f>
        <v>NT</v>
      </c>
      <c r="Q61" s="22" t="str">
        <f>'P13'!$D55</f>
        <v>NT</v>
      </c>
      <c r="R61" s="22" t="str">
        <f>'P14'!$D55</f>
        <v>NT</v>
      </c>
      <c r="S61" s="22" t="str">
        <f>'P15'!$D55</f>
        <v>NT</v>
      </c>
      <c r="T61" s="24">
        <f t="shared" si="18"/>
        <v>0</v>
      </c>
      <c r="U61" s="24">
        <f t="shared" si="19"/>
        <v>0</v>
      </c>
      <c r="V61" s="24">
        <f t="shared" si="20"/>
        <v>0</v>
      </c>
      <c r="W61" s="24">
        <f t="shared" si="21"/>
        <v>15</v>
      </c>
      <c r="X61" s="16" t="str">
        <f t="shared" si="22"/>
        <v>NT</v>
      </c>
      <c r="Y61" s="16">
        <v>8</v>
      </c>
      <c r="Z61" s="22" t="str">
        <f>Critères!$B54</f>
        <v>8.10</v>
      </c>
      <c r="AA61" s="22" t="str">
        <f>Critères!$A45</f>
        <v>ÉLÉMENTS OBLIGATOIRES</v>
      </c>
      <c r="AB61" s="22" t="str">
        <f>'P01'!$E55</f>
        <v>N</v>
      </c>
      <c r="AC61" s="22" t="str">
        <f>'P02'!$E55</f>
        <v>N</v>
      </c>
      <c r="AD61" s="22" t="str">
        <f>'P03'!$E55</f>
        <v>N</v>
      </c>
      <c r="AE61" s="22" t="str">
        <f>'P04'!$E55</f>
        <v>N</v>
      </c>
      <c r="AF61" s="22" t="str">
        <f>'P05'!$E55</f>
        <v>N</v>
      </c>
      <c r="AG61" s="22" t="str">
        <f>'P06'!$E55</f>
        <v>N</v>
      </c>
      <c r="AH61" s="22" t="str">
        <f>'P07'!$E55</f>
        <v>N</v>
      </c>
      <c r="AI61" s="22" t="str">
        <f>'P08'!$E55</f>
        <v>N</v>
      </c>
      <c r="AJ61" s="22" t="str">
        <f>'P09'!$E55</f>
        <v>N</v>
      </c>
      <c r="AK61" s="22" t="str">
        <f>'P10'!$E55</f>
        <v>N</v>
      </c>
      <c r="AL61" s="22" t="str">
        <f>'P11'!$E55</f>
        <v>N</v>
      </c>
      <c r="AM61" s="22" t="str">
        <f>'P12'!$E55</f>
        <v>N</v>
      </c>
      <c r="AN61" s="22" t="str">
        <f>'P13'!$E55</f>
        <v>N</v>
      </c>
      <c r="AO61" s="22" t="str">
        <f>'P14'!$E55</f>
        <v>N</v>
      </c>
      <c r="AP61" s="22" t="str">
        <f>'P15'!$E55</f>
        <v>N</v>
      </c>
      <c r="AQ61" s="24">
        <f t="shared" si="23"/>
        <v>0</v>
      </c>
    </row>
    <row r="62" spans="1:43" x14ac:dyDescent="0.3">
      <c r="A62" s="25"/>
      <c r="B62" s="26"/>
      <c r="C62" s="26"/>
      <c r="D62" s="26"/>
      <c r="E62" s="26"/>
      <c r="F62" s="26"/>
      <c r="G62" s="26"/>
      <c r="H62" s="26"/>
      <c r="I62" s="26"/>
      <c r="J62" s="26"/>
      <c r="K62" s="26"/>
      <c r="L62" s="26"/>
      <c r="M62" s="26"/>
      <c r="N62" s="26"/>
      <c r="O62" s="26"/>
      <c r="P62" s="26"/>
      <c r="Q62" s="26"/>
      <c r="R62" s="26"/>
      <c r="S62" s="26"/>
      <c r="T62" s="27">
        <f>SUM(T52:T61)</f>
        <v>0</v>
      </c>
      <c r="U62" s="27">
        <f>SUM(U52:U61)</f>
        <v>0</v>
      </c>
      <c r="V62" s="27">
        <f>SUM(V52:V61)</f>
        <v>0</v>
      </c>
      <c r="W62" s="27">
        <f>SUM(W52:W61)</f>
        <v>150</v>
      </c>
      <c r="X62" s="16"/>
      <c r="Y62" s="25"/>
      <c r="Z62" s="26"/>
      <c r="AA62" s="26"/>
      <c r="AB62" s="26"/>
      <c r="AC62" s="26"/>
      <c r="AD62" s="26"/>
      <c r="AE62" s="26"/>
      <c r="AF62" s="26"/>
      <c r="AG62" s="26"/>
      <c r="AH62" s="26"/>
      <c r="AI62" s="26"/>
      <c r="AJ62" s="26"/>
      <c r="AK62" s="26"/>
      <c r="AL62" s="26"/>
      <c r="AM62" s="26"/>
      <c r="AN62" s="26"/>
      <c r="AO62" s="26"/>
      <c r="AP62" s="26"/>
      <c r="AQ62" s="27">
        <f>SUM(AQ52:AQ61)</f>
        <v>0</v>
      </c>
    </row>
    <row r="63" spans="1:43" x14ac:dyDescent="0.3">
      <c r="A63" s="16">
        <v>9</v>
      </c>
      <c r="B63" s="22" t="str">
        <f>Critères!$B55</f>
        <v>9.1</v>
      </c>
      <c r="C63" s="22" t="str">
        <f>Critères!$A55</f>
        <v>STRUCTURATION</v>
      </c>
      <c r="D63" s="22" t="s">
        <v>168</v>
      </c>
      <c r="E63" s="22" t="str">
        <f>'P01'!$D56</f>
        <v>NT</v>
      </c>
      <c r="F63" s="22" t="str">
        <f>'P02'!$D56</f>
        <v>NT</v>
      </c>
      <c r="G63" s="22" t="str">
        <f>'P03'!$D56</f>
        <v>NT</v>
      </c>
      <c r="H63" s="22" t="str">
        <f>'P04'!$D56</f>
        <v>NT</v>
      </c>
      <c r="I63" s="22" t="str">
        <f>'P05'!$D56</f>
        <v>NT</v>
      </c>
      <c r="J63" s="22" t="str">
        <f>'P06'!$D56</f>
        <v>NT</v>
      </c>
      <c r="K63" s="22" t="str">
        <f>'P07'!$D56</f>
        <v>NT</v>
      </c>
      <c r="L63" s="22" t="str">
        <f>'P08'!$D56</f>
        <v>NT</v>
      </c>
      <c r="M63" s="22" t="str">
        <f>'P09'!$D56</f>
        <v>NT</v>
      </c>
      <c r="N63" s="22" t="str">
        <f>'P10'!$D56</f>
        <v>NT</v>
      </c>
      <c r="O63" s="22" t="str">
        <f>'P11'!$D56</f>
        <v>NT</v>
      </c>
      <c r="P63" s="22" t="str">
        <f>'P12'!$D56</f>
        <v>NT</v>
      </c>
      <c r="Q63" s="22" t="str">
        <f>'P13'!$D56</f>
        <v>NT</v>
      </c>
      <c r="R63" s="22" t="str">
        <f>'P14'!$D56</f>
        <v>NT</v>
      </c>
      <c r="S63" s="22" t="str">
        <f>'P15'!$D56</f>
        <v>NT</v>
      </c>
      <c r="T63" s="24">
        <f>COUNTIF(E63:S63,"C")</f>
        <v>0</v>
      </c>
      <c r="U63" s="24">
        <f>COUNTIF(E63:S63,"NC")</f>
        <v>0</v>
      </c>
      <c r="V63" s="24">
        <f>COUNTIF(E63:S63,"NA")</f>
        <v>0</v>
      </c>
      <c r="W63" s="24">
        <f>COUNTIF(E63:S63,"NT")</f>
        <v>15</v>
      </c>
      <c r="X63" s="16" t="str">
        <f>IF(U63&gt;0,"NC",IF(T63&gt;0,"C",IF(W63&gt;0,"NT","NA")))</f>
        <v>NT</v>
      </c>
      <c r="Y63" s="16">
        <v>9</v>
      </c>
      <c r="Z63" s="22" t="str">
        <f>Critères!$B55</f>
        <v>9.1</v>
      </c>
      <c r="AA63" s="22" t="str">
        <f>Critères!$A55</f>
        <v>STRUCTURATION</v>
      </c>
      <c r="AB63" s="22" t="str">
        <f>'P01'!$E56</f>
        <v>N</v>
      </c>
      <c r="AC63" s="22" t="str">
        <f>'P02'!$E56</f>
        <v>N</v>
      </c>
      <c r="AD63" s="22" t="str">
        <f>'P03'!$E56</f>
        <v>N</v>
      </c>
      <c r="AE63" s="22" t="str">
        <f>'P04'!$E56</f>
        <v>N</v>
      </c>
      <c r="AF63" s="22" t="str">
        <f>'P05'!$E56</f>
        <v>N</v>
      </c>
      <c r="AG63" s="22" t="str">
        <f>'P06'!$E56</f>
        <v>N</v>
      </c>
      <c r="AH63" s="22" t="str">
        <f>'P07'!$E56</f>
        <v>N</v>
      </c>
      <c r="AI63" s="22" t="str">
        <f>'P08'!$E56</f>
        <v>N</v>
      </c>
      <c r="AJ63" s="22" t="str">
        <f>'P09'!$E56</f>
        <v>N</v>
      </c>
      <c r="AK63" s="22" t="str">
        <f>'P10'!$E56</f>
        <v>N</v>
      </c>
      <c r="AL63" s="22" t="str">
        <f>'P11'!$E56</f>
        <v>N</v>
      </c>
      <c r="AM63" s="22" t="str">
        <f>'P12'!$E56</f>
        <v>N</v>
      </c>
      <c r="AN63" s="22" t="str">
        <f>'P13'!$E56</f>
        <v>N</v>
      </c>
      <c r="AO63" s="22" t="str">
        <f>'P14'!$E56</f>
        <v>N</v>
      </c>
      <c r="AP63" s="22" t="str">
        <f>'P15'!$E56</f>
        <v>N</v>
      </c>
      <c r="AQ63" s="24">
        <f>COUNTIF(AB63:AP63,"D")</f>
        <v>0</v>
      </c>
    </row>
    <row r="64" spans="1:43" x14ac:dyDescent="0.3">
      <c r="A64" s="16">
        <v>9</v>
      </c>
      <c r="B64" s="22" t="str">
        <f>Critères!$B56</f>
        <v>9.2</v>
      </c>
      <c r="C64" s="22" t="str">
        <f>Critères!$A55</f>
        <v>STRUCTURATION</v>
      </c>
      <c r="D64" s="22" t="s">
        <v>168</v>
      </c>
      <c r="E64" s="22" t="str">
        <f>'P01'!$D57</f>
        <v>NT</v>
      </c>
      <c r="F64" s="22" t="str">
        <f>'P02'!$D57</f>
        <v>NT</v>
      </c>
      <c r="G64" s="22" t="str">
        <f>'P03'!$D57</f>
        <v>NT</v>
      </c>
      <c r="H64" s="22" t="str">
        <f>'P04'!$D57</f>
        <v>NT</v>
      </c>
      <c r="I64" s="22" t="str">
        <f>'P05'!$D57</f>
        <v>NT</v>
      </c>
      <c r="J64" s="22" t="str">
        <f>'P06'!$D57</f>
        <v>NT</v>
      </c>
      <c r="K64" s="22" t="str">
        <f>'P07'!$D57</f>
        <v>NT</v>
      </c>
      <c r="L64" s="22" t="str">
        <f>'P08'!$D57</f>
        <v>NT</v>
      </c>
      <c r="M64" s="22" t="str">
        <f>'P09'!$D57</f>
        <v>NT</v>
      </c>
      <c r="N64" s="22" t="str">
        <f>'P10'!$D57</f>
        <v>NT</v>
      </c>
      <c r="O64" s="22" t="str">
        <f>'P11'!$D57</f>
        <v>NT</v>
      </c>
      <c r="P64" s="22" t="str">
        <f>'P12'!$D57</f>
        <v>NT</v>
      </c>
      <c r="Q64" s="22" t="str">
        <f>'P13'!$D57</f>
        <v>NT</v>
      </c>
      <c r="R64" s="22" t="str">
        <f>'P14'!$D57</f>
        <v>NT</v>
      </c>
      <c r="S64" s="22" t="str">
        <f>'P15'!$D57</f>
        <v>NT</v>
      </c>
      <c r="T64" s="24">
        <f>COUNTIF(E64:S64,"C")</f>
        <v>0</v>
      </c>
      <c r="U64" s="24">
        <f>COUNTIF(E64:S64,"NC")</f>
        <v>0</v>
      </c>
      <c r="V64" s="24">
        <f>COUNTIF(E64:S64,"NA")</f>
        <v>0</v>
      </c>
      <c r="W64" s="24">
        <f>COUNTIF(E64:S64,"NT")</f>
        <v>15</v>
      </c>
      <c r="X64" s="16" t="str">
        <f>IF(U64&gt;0,"NC",IF(T64&gt;0,"C",IF(W64&gt;0,"NT","NA")))</f>
        <v>NT</v>
      </c>
      <c r="Y64" s="16">
        <v>9</v>
      </c>
      <c r="Z64" s="22" t="str">
        <f>Critères!$B56</f>
        <v>9.2</v>
      </c>
      <c r="AA64" s="22" t="str">
        <f>Critères!$A55</f>
        <v>STRUCTURATION</v>
      </c>
      <c r="AB64" s="22" t="str">
        <f>'P01'!$E57</f>
        <v>N</v>
      </c>
      <c r="AC64" s="22" t="str">
        <f>'P02'!$E57</f>
        <v>N</v>
      </c>
      <c r="AD64" s="22" t="str">
        <f>'P03'!$E57</f>
        <v>N</v>
      </c>
      <c r="AE64" s="22" t="str">
        <f>'P04'!$E57</f>
        <v>N</v>
      </c>
      <c r="AF64" s="22" t="str">
        <f>'P05'!$E57</f>
        <v>N</v>
      </c>
      <c r="AG64" s="22" t="str">
        <f>'P06'!$E57</f>
        <v>N</v>
      </c>
      <c r="AH64" s="22" t="str">
        <f>'P07'!$E57</f>
        <v>N</v>
      </c>
      <c r="AI64" s="22" t="str">
        <f>'P08'!$E57</f>
        <v>N</v>
      </c>
      <c r="AJ64" s="22" t="str">
        <f>'P09'!$E57</f>
        <v>N</v>
      </c>
      <c r="AK64" s="22" t="str">
        <f>'P10'!$E57</f>
        <v>N</v>
      </c>
      <c r="AL64" s="22" t="str">
        <f>'P11'!$E57</f>
        <v>N</v>
      </c>
      <c r="AM64" s="22" t="str">
        <f>'P12'!$E57</f>
        <v>N</v>
      </c>
      <c r="AN64" s="22" t="str">
        <f>'P13'!$E57</f>
        <v>N</v>
      </c>
      <c r="AO64" s="22" t="str">
        <f>'P14'!$E57</f>
        <v>N</v>
      </c>
      <c r="AP64" s="22" t="str">
        <f>'P15'!$E57</f>
        <v>N</v>
      </c>
      <c r="AQ64" s="24">
        <f>COUNTIF(AB64:AP64,"D")</f>
        <v>0</v>
      </c>
    </row>
    <row r="65" spans="1:43" x14ac:dyDescent="0.3">
      <c r="A65" s="16">
        <v>9</v>
      </c>
      <c r="B65" s="22" t="str">
        <f>Critères!$B57</f>
        <v>9.3</v>
      </c>
      <c r="C65" s="22" t="str">
        <f>Critères!$A55</f>
        <v>STRUCTURATION</v>
      </c>
      <c r="D65" s="22" t="s">
        <v>168</v>
      </c>
      <c r="E65" s="22" t="str">
        <f>'P01'!$D58</f>
        <v>NT</v>
      </c>
      <c r="F65" s="22" t="str">
        <f>'P02'!$D58</f>
        <v>NT</v>
      </c>
      <c r="G65" s="22" t="str">
        <f>'P03'!$D58</f>
        <v>NT</v>
      </c>
      <c r="H65" s="22" t="str">
        <f>'P04'!$D58</f>
        <v>NT</v>
      </c>
      <c r="I65" s="22" t="str">
        <f>'P05'!$D58</f>
        <v>NT</v>
      </c>
      <c r="J65" s="22" t="str">
        <f>'P06'!$D58</f>
        <v>NT</v>
      </c>
      <c r="K65" s="22" t="str">
        <f>'P07'!$D58</f>
        <v>NT</v>
      </c>
      <c r="L65" s="22" t="str">
        <f>'P08'!$D58</f>
        <v>NT</v>
      </c>
      <c r="M65" s="22" t="str">
        <f>'P09'!$D58</f>
        <v>NT</v>
      </c>
      <c r="N65" s="22" t="str">
        <f>'P10'!$D58</f>
        <v>NT</v>
      </c>
      <c r="O65" s="22" t="str">
        <f>'P11'!$D58</f>
        <v>NT</v>
      </c>
      <c r="P65" s="22" t="str">
        <f>'P12'!$D58</f>
        <v>NT</v>
      </c>
      <c r="Q65" s="22" t="str">
        <f>'P13'!$D58</f>
        <v>NT</v>
      </c>
      <c r="R65" s="22" t="str">
        <f>'P14'!$D58</f>
        <v>NT</v>
      </c>
      <c r="S65" s="22" t="str">
        <f>'P15'!$D58</f>
        <v>NT</v>
      </c>
      <c r="T65" s="24">
        <f>COUNTIF(E65:S65,"C")</f>
        <v>0</v>
      </c>
      <c r="U65" s="24">
        <f>COUNTIF(E65:S65,"NC")</f>
        <v>0</v>
      </c>
      <c r="V65" s="24">
        <f>COUNTIF(E65:S65,"NA")</f>
        <v>0</v>
      </c>
      <c r="W65" s="24">
        <f>COUNTIF(E65:S65,"NT")</f>
        <v>15</v>
      </c>
      <c r="X65" s="16" t="str">
        <f>IF(U65&gt;0,"NC",IF(T65&gt;0,"C",IF(W65&gt;0,"NT","NA")))</f>
        <v>NT</v>
      </c>
      <c r="Y65" s="16">
        <v>9</v>
      </c>
      <c r="Z65" s="22" t="str">
        <f>Critères!$B57</f>
        <v>9.3</v>
      </c>
      <c r="AA65" s="22" t="str">
        <f>Critères!$A55</f>
        <v>STRUCTURATION</v>
      </c>
      <c r="AB65" s="22" t="str">
        <f>'P01'!$E58</f>
        <v>N</v>
      </c>
      <c r="AC65" s="22" t="str">
        <f>'P02'!$E58</f>
        <v>N</v>
      </c>
      <c r="AD65" s="22" t="str">
        <f>'P03'!$E58</f>
        <v>N</v>
      </c>
      <c r="AE65" s="22" t="str">
        <f>'P04'!$E58</f>
        <v>N</v>
      </c>
      <c r="AF65" s="22" t="str">
        <f>'P05'!$E58</f>
        <v>N</v>
      </c>
      <c r="AG65" s="22" t="str">
        <f>'P06'!$E58</f>
        <v>N</v>
      </c>
      <c r="AH65" s="22" t="str">
        <f>'P07'!$E58</f>
        <v>N</v>
      </c>
      <c r="AI65" s="22" t="str">
        <f>'P08'!$E58</f>
        <v>N</v>
      </c>
      <c r="AJ65" s="22" t="str">
        <f>'P09'!$E58</f>
        <v>N</v>
      </c>
      <c r="AK65" s="22" t="str">
        <f>'P10'!$E58</f>
        <v>N</v>
      </c>
      <c r="AL65" s="22" t="str">
        <f>'P11'!$E58</f>
        <v>N</v>
      </c>
      <c r="AM65" s="22" t="str">
        <f>'P12'!$E58</f>
        <v>N</v>
      </c>
      <c r="AN65" s="22" t="str">
        <f>'P13'!$E58</f>
        <v>N</v>
      </c>
      <c r="AO65" s="22" t="str">
        <f>'P14'!$E58</f>
        <v>N</v>
      </c>
      <c r="AP65" s="22" t="str">
        <f>'P15'!$E58</f>
        <v>N</v>
      </c>
      <c r="AQ65" s="24">
        <f>COUNTIF(AB65:AP65,"D")</f>
        <v>0</v>
      </c>
    </row>
    <row r="66" spans="1:43" x14ac:dyDescent="0.3">
      <c r="A66" s="16">
        <v>9</v>
      </c>
      <c r="B66" s="22" t="str">
        <f>Critères!$B58</f>
        <v>9.4</v>
      </c>
      <c r="C66" s="22" t="str">
        <f>Critères!$A55</f>
        <v>STRUCTURATION</v>
      </c>
      <c r="D66" s="22" t="s">
        <v>168</v>
      </c>
      <c r="E66" s="22" t="str">
        <f>'P01'!$D59</f>
        <v>NT</v>
      </c>
      <c r="F66" s="22" t="str">
        <f>'P02'!$D59</f>
        <v>NT</v>
      </c>
      <c r="G66" s="22" t="str">
        <f>'P03'!$D59</f>
        <v>NT</v>
      </c>
      <c r="H66" s="22" t="str">
        <f>'P04'!$D59</f>
        <v>NT</v>
      </c>
      <c r="I66" s="22" t="str">
        <f>'P05'!$D59</f>
        <v>NT</v>
      </c>
      <c r="J66" s="22" t="str">
        <f>'P06'!$D59</f>
        <v>NT</v>
      </c>
      <c r="K66" s="22" t="str">
        <f>'P07'!$D59</f>
        <v>NT</v>
      </c>
      <c r="L66" s="22" t="str">
        <f>'P08'!$D59</f>
        <v>NT</v>
      </c>
      <c r="M66" s="22" t="str">
        <f>'P09'!$D59</f>
        <v>NT</v>
      </c>
      <c r="N66" s="22" t="str">
        <f>'P10'!$D59</f>
        <v>NT</v>
      </c>
      <c r="O66" s="22" t="str">
        <f>'P11'!$D59</f>
        <v>NT</v>
      </c>
      <c r="P66" s="22" t="str">
        <f>'P12'!$D59</f>
        <v>NT</v>
      </c>
      <c r="Q66" s="22" t="str">
        <f>'P13'!$D59</f>
        <v>NT</v>
      </c>
      <c r="R66" s="22" t="str">
        <f>'P14'!$D59</f>
        <v>NT</v>
      </c>
      <c r="S66" s="22" t="str">
        <f>'P15'!$D59</f>
        <v>NT</v>
      </c>
      <c r="T66" s="24">
        <f>COUNTIF(E66:S66,"C")</f>
        <v>0</v>
      </c>
      <c r="U66" s="24">
        <f>COUNTIF(E66:S66,"NC")</f>
        <v>0</v>
      </c>
      <c r="V66" s="24">
        <f>COUNTIF(E66:S66,"NA")</f>
        <v>0</v>
      </c>
      <c r="W66" s="24">
        <f>COUNTIF(E66:S66,"NT")</f>
        <v>15</v>
      </c>
      <c r="X66" s="16" t="str">
        <f>IF(U66&gt;0,"NC",IF(T66&gt;0,"C",IF(W66&gt;0,"NT","NA")))</f>
        <v>NT</v>
      </c>
      <c r="Y66" s="16">
        <v>9</v>
      </c>
      <c r="Z66" s="22" t="str">
        <f>Critères!$B58</f>
        <v>9.4</v>
      </c>
      <c r="AA66" s="22" t="str">
        <f>Critères!$A55</f>
        <v>STRUCTURATION</v>
      </c>
      <c r="AB66" s="22" t="str">
        <f>'P01'!$E59</f>
        <v>N</v>
      </c>
      <c r="AC66" s="22" t="str">
        <f>'P02'!$E59</f>
        <v>N</v>
      </c>
      <c r="AD66" s="22" t="str">
        <f>'P03'!$E59</f>
        <v>N</v>
      </c>
      <c r="AE66" s="22" t="str">
        <f>'P04'!$E59</f>
        <v>N</v>
      </c>
      <c r="AF66" s="22" t="str">
        <f>'P05'!$E59</f>
        <v>N</v>
      </c>
      <c r="AG66" s="22" t="str">
        <f>'P06'!$E59</f>
        <v>N</v>
      </c>
      <c r="AH66" s="22" t="str">
        <f>'P07'!$E59</f>
        <v>N</v>
      </c>
      <c r="AI66" s="22" t="str">
        <f>'P08'!$E59</f>
        <v>N</v>
      </c>
      <c r="AJ66" s="22" t="str">
        <f>'P09'!$E59</f>
        <v>N</v>
      </c>
      <c r="AK66" s="22" t="str">
        <f>'P10'!$E59</f>
        <v>N</v>
      </c>
      <c r="AL66" s="22" t="str">
        <f>'P11'!$E59</f>
        <v>N</v>
      </c>
      <c r="AM66" s="22" t="str">
        <f>'P12'!$E59</f>
        <v>N</v>
      </c>
      <c r="AN66" s="22" t="str">
        <f>'P13'!$E59</f>
        <v>N</v>
      </c>
      <c r="AO66" s="22" t="str">
        <f>'P14'!$E59</f>
        <v>N</v>
      </c>
      <c r="AP66" s="22" t="str">
        <f>'P15'!$E59</f>
        <v>N</v>
      </c>
      <c r="AQ66" s="24">
        <f>COUNTIF(AB66:AP66,"D")</f>
        <v>0</v>
      </c>
    </row>
    <row r="67" spans="1:43" x14ac:dyDescent="0.3">
      <c r="A67" s="25"/>
      <c r="B67" s="26"/>
      <c r="C67" s="26"/>
      <c r="D67" s="26"/>
      <c r="E67" s="26"/>
      <c r="F67" s="26"/>
      <c r="G67" s="26"/>
      <c r="H67" s="26"/>
      <c r="I67" s="26"/>
      <c r="J67" s="26"/>
      <c r="K67" s="26"/>
      <c r="L67" s="26"/>
      <c r="M67" s="26"/>
      <c r="N67" s="26"/>
      <c r="O67" s="26"/>
      <c r="P67" s="26"/>
      <c r="Q67" s="26"/>
      <c r="R67" s="26"/>
      <c r="S67" s="26"/>
      <c r="T67" s="27">
        <f>SUM(T63:T66)</f>
        <v>0</v>
      </c>
      <c r="U67" s="27">
        <f>SUM(U63:U66)</f>
        <v>0</v>
      </c>
      <c r="V67" s="27">
        <f>SUM(V63:V66)</f>
        <v>0</v>
      </c>
      <c r="W67" s="27">
        <f>SUM(W63:W66)</f>
        <v>60</v>
      </c>
      <c r="X67" s="16"/>
      <c r="Y67" s="25"/>
      <c r="Z67" s="26"/>
      <c r="AA67" s="26"/>
      <c r="AB67" s="26"/>
      <c r="AC67" s="26"/>
      <c r="AD67" s="26"/>
      <c r="AE67" s="26"/>
      <c r="AF67" s="26"/>
      <c r="AG67" s="26"/>
      <c r="AH67" s="26"/>
      <c r="AI67" s="26"/>
      <c r="AJ67" s="26"/>
      <c r="AK67" s="26"/>
      <c r="AL67" s="26"/>
      <c r="AM67" s="26"/>
      <c r="AN67" s="26"/>
      <c r="AO67" s="26"/>
      <c r="AP67" s="26"/>
      <c r="AQ67" s="27">
        <f>SUM(AQ63:AQ66)</f>
        <v>0</v>
      </c>
    </row>
    <row r="68" spans="1:43" x14ac:dyDescent="0.3">
      <c r="A68" s="16">
        <v>10</v>
      </c>
      <c r="B68" s="22" t="str">
        <f>Critères!$B59</f>
        <v>10.1</v>
      </c>
      <c r="C68" s="22" t="str">
        <f>Critères!$A59</f>
        <v>PRÉSENTATION</v>
      </c>
      <c r="D68" s="22" t="s">
        <v>168</v>
      </c>
      <c r="E68" s="22" t="str">
        <f>'P01'!$D60</f>
        <v>NT</v>
      </c>
      <c r="F68" s="22" t="str">
        <f>'P02'!$D60</f>
        <v>NT</v>
      </c>
      <c r="G68" s="22" t="str">
        <f>'P03'!$D60</f>
        <v>NT</v>
      </c>
      <c r="H68" s="22" t="str">
        <f>'P04'!$D60</f>
        <v>NT</v>
      </c>
      <c r="I68" s="22" t="str">
        <f>'P05'!$D60</f>
        <v>NT</v>
      </c>
      <c r="J68" s="22" t="str">
        <f>'P06'!$D60</f>
        <v>NT</v>
      </c>
      <c r="K68" s="22" t="str">
        <f>'P07'!$D60</f>
        <v>NT</v>
      </c>
      <c r="L68" s="22" t="str">
        <f>'P08'!$D60</f>
        <v>NT</v>
      </c>
      <c r="M68" s="22" t="str">
        <f>'P09'!$D60</f>
        <v>NT</v>
      </c>
      <c r="N68" s="22" t="str">
        <f>'P10'!$D60</f>
        <v>NT</v>
      </c>
      <c r="O68" s="22" t="str">
        <f>'P11'!$D60</f>
        <v>NT</v>
      </c>
      <c r="P68" s="22" t="str">
        <f>'P12'!$D60</f>
        <v>NT</v>
      </c>
      <c r="Q68" s="22" t="str">
        <f>'P13'!$D60</f>
        <v>NT</v>
      </c>
      <c r="R68" s="22" t="str">
        <f>'P14'!$D60</f>
        <v>NT</v>
      </c>
      <c r="S68" s="22" t="str">
        <f>'P15'!$D60</f>
        <v>NT</v>
      </c>
      <c r="T68" s="24">
        <f t="shared" ref="T68:T81" si="24">COUNTIF(E68:S68,"C")</f>
        <v>0</v>
      </c>
      <c r="U68" s="24">
        <f t="shared" ref="U68:U81" si="25">COUNTIF(E68:S68,"NC")</f>
        <v>0</v>
      </c>
      <c r="V68" s="24">
        <f t="shared" ref="V68:V81" si="26">COUNTIF(E68:S68,"NA")</f>
        <v>0</v>
      </c>
      <c r="W68" s="24">
        <f t="shared" ref="W68:W81" si="27">COUNTIF(E68:S68,"NT")</f>
        <v>15</v>
      </c>
      <c r="X68" s="16" t="str">
        <f t="shared" ref="X68:X81" si="28">IF(U68&gt;0,"NC",IF(T68&gt;0,"C",IF(W68&gt;0,"NT","NA")))</f>
        <v>NT</v>
      </c>
      <c r="Y68" s="16">
        <v>10</v>
      </c>
      <c r="Z68" s="22" t="str">
        <f>Critères!$B59</f>
        <v>10.1</v>
      </c>
      <c r="AA68" s="22" t="str">
        <f>Critères!$A59</f>
        <v>PRÉSENTATION</v>
      </c>
      <c r="AB68" s="22" t="str">
        <f>'P01'!$E60</f>
        <v>N</v>
      </c>
      <c r="AC68" s="22" t="str">
        <f>'P02'!$E60</f>
        <v>N</v>
      </c>
      <c r="AD68" s="22" t="str">
        <f>'P03'!$E60</f>
        <v>N</v>
      </c>
      <c r="AE68" s="22" t="str">
        <f>'P04'!$E60</f>
        <v>N</v>
      </c>
      <c r="AF68" s="22" t="str">
        <f>'P05'!$E60</f>
        <v>N</v>
      </c>
      <c r="AG68" s="22" t="str">
        <f>'P06'!$E60</f>
        <v>N</v>
      </c>
      <c r="AH68" s="22" t="str">
        <f>'P07'!$E60</f>
        <v>N</v>
      </c>
      <c r="AI68" s="22" t="str">
        <f>'P08'!$E60</f>
        <v>N</v>
      </c>
      <c r="AJ68" s="22" t="str">
        <f>'P09'!$E60</f>
        <v>N</v>
      </c>
      <c r="AK68" s="22" t="str">
        <f>'P10'!$E60</f>
        <v>N</v>
      </c>
      <c r="AL68" s="22" t="str">
        <f>'P11'!$E60</f>
        <v>N</v>
      </c>
      <c r="AM68" s="22" t="str">
        <f>'P12'!$E60</f>
        <v>N</v>
      </c>
      <c r="AN68" s="22" t="str">
        <f>'P13'!$E60</f>
        <v>N</v>
      </c>
      <c r="AO68" s="22" t="str">
        <f>'P14'!$E60</f>
        <v>N</v>
      </c>
      <c r="AP68" s="22" t="str">
        <f>'P15'!$E60</f>
        <v>N</v>
      </c>
      <c r="AQ68" s="24">
        <f t="shared" ref="AQ68:AQ81" si="29">COUNTIF(AB68:AP68,"D")</f>
        <v>0</v>
      </c>
    </row>
    <row r="69" spans="1:43" x14ac:dyDescent="0.3">
      <c r="A69" s="16">
        <v>10</v>
      </c>
      <c r="B69" s="22" t="str">
        <f>Critères!$B60</f>
        <v>10.2</v>
      </c>
      <c r="C69" s="22" t="str">
        <f>Critères!$A59</f>
        <v>PRÉSENTATION</v>
      </c>
      <c r="D69" s="22" t="s">
        <v>168</v>
      </c>
      <c r="E69" s="22" t="str">
        <f>'P01'!$D61</f>
        <v>NT</v>
      </c>
      <c r="F69" s="22" t="str">
        <f>'P02'!$D61</f>
        <v>NT</v>
      </c>
      <c r="G69" s="22" t="str">
        <f>'P03'!$D61</f>
        <v>NT</v>
      </c>
      <c r="H69" s="22" t="str">
        <f>'P04'!$D61</f>
        <v>NT</v>
      </c>
      <c r="I69" s="22" t="str">
        <f>'P05'!$D61</f>
        <v>NT</v>
      </c>
      <c r="J69" s="22" t="str">
        <f>'P06'!$D61</f>
        <v>NT</v>
      </c>
      <c r="K69" s="22" t="str">
        <f>'P07'!$D61</f>
        <v>NT</v>
      </c>
      <c r="L69" s="22" t="str">
        <f>'P08'!$D61</f>
        <v>NT</v>
      </c>
      <c r="M69" s="22" t="str">
        <f>'P09'!$D61</f>
        <v>NT</v>
      </c>
      <c r="N69" s="22" t="str">
        <f>'P10'!$D61</f>
        <v>NT</v>
      </c>
      <c r="O69" s="22" t="str">
        <f>'P11'!$D61</f>
        <v>NT</v>
      </c>
      <c r="P69" s="22" t="str">
        <f>'P12'!$D61</f>
        <v>NT</v>
      </c>
      <c r="Q69" s="22" t="str">
        <f>'P13'!$D61</f>
        <v>NT</v>
      </c>
      <c r="R69" s="22" t="str">
        <f>'P14'!$D61</f>
        <v>NT</v>
      </c>
      <c r="S69" s="22" t="str">
        <f>'P15'!$D61</f>
        <v>NT</v>
      </c>
      <c r="T69" s="24">
        <f t="shared" si="24"/>
        <v>0</v>
      </c>
      <c r="U69" s="24">
        <f t="shared" si="25"/>
        <v>0</v>
      </c>
      <c r="V69" s="24">
        <f t="shared" si="26"/>
        <v>0</v>
      </c>
      <c r="W69" s="24">
        <f t="shared" si="27"/>
        <v>15</v>
      </c>
      <c r="X69" s="16" t="str">
        <f t="shared" si="28"/>
        <v>NT</v>
      </c>
      <c r="Y69" s="16">
        <v>10</v>
      </c>
      <c r="Z69" s="22" t="str">
        <f>Critères!$B60</f>
        <v>10.2</v>
      </c>
      <c r="AA69" s="22" t="str">
        <f>Critères!$A59</f>
        <v>PRÉSENTATION</v>
      </c>
      <c r="AB69" s="22" t="str">
        <f>'P01'!$E61</f>
        <v>N</v>
      </c>
      <c r="AC69" s="22" t="str">
        <f>'P02'!$E61</f>
        <v>N</v>
      </c>
      <c r="AD69" s="22" t="str">
        <f>'P03'!$E61</f>
        <v>N</v>
      </c>
      <c r="AE69" s="22" t="str">
        <f>'P04'!$E61</f>
        <v>N</v>
      </c>
      <c r="AF69" s="22" t="str">
        <f>'P05'!$E61</f>
        <v>N</v>
      </c>
      <c r="AG69" s="22" t="str">
        <f>'P06'!$E61</f>
        <v>N</v>
      </c>
      <c r="AH69" s="22" t="str">
        <f>'P07'!$E61</f>
        <v>N</v>
      </c>
      <c r="AI69" s="22" t="str">
        <f>'P08'!$E61</f>
        <v>N</v>
      </c>
      <c r="AJ69" s="22" t="str">
        <f>'P09'!$E61</f>
        <v>N</v>
      </c>
      <c r="AK69" s="22" t="str">
        <f>'P10'!$E61</f>
        <v>N</v>
      </c>
      <c r="AL69" s="22" t="str">
        <f>'P11'!$E61</f>
        <v>N</v>
      </c>
      <c r="AM69" s="22" t="str">
        <f>'P12'!$E61</f>
        <v>N</v>
      </c>
      <c r="AN69" s="22" t="str">
        <f>'P13'!$E61</f>
        <v>N</v>
      </c>
      <c r="AO69" s="22" t="str">
        <f>'P14'!$E61</f>
        <v>N</v>
      </c>
      <c r="AP69" s="22" t="str">
        <f>'P15'!$E61</f>
        <v>N</v>
      </c>
      <c r="AQ69" s="24">
        <f t="shared" si="29"/>
        <v>0</v>
      </c>
    </row>
    <row r="70" spans="1:43" x14ac:dyDescent="0.3">
      <c r="A70" s="16">
        <v>10</v>
      </c>
      <c r="B70" s="22" t="str">
        <f>Critères!$B61</f>
        <v>10.3</v>
      </c>
      <c r="C70" s="22" t="str">
        <f>Critères!$A59</f>
        <v>PRÉSENTATION</v>
      </c>
      <c r="D70" s="22" t="s">
        <v>168</v>
      </c>
      <c r="E70" s="22" t="str">
        <f>'P01'!$D62</f>
        <v>NT</v>
      </c>
      <c r="F70" s="22" t="str">
        <f>'P02'!$D62</f>
        <v>NT</v>
      </c>
      <c r="G70" s="22" t="str">
        <f>'P03'!$D62</f>
        <v>NT</v>
      </c>
      <c r="H70" s="22" t="str">
        <f>'P04'!$D62</f>
        <v>NT</v>
      </c>
      <c r="I70" s="22" t="str">
        <f>'P05'!$D62</f>
        <v>NT</v>
      </c>
      <c r="J70" s="22" t="str">
        <f>'P06'!$D62</f>
        <v>NT</v>
      </c>
      <c r="K70" s="22" t="str">
        <f>'P07'!$D62</f>
        <v>NT</v>
      </c>
      <c r="L70" s="22" t="str">
        <f>'P08'!$D62</f>
        <v>NT</v>
      </c>
      <c r="M70" s="22" t="str">
        <f>'P09'!$D62</f>
        <v>NT</v>
      </c>
      <c r="N70" s="22" t="str">
        <f>'P10'!$D62</f>
        <v>NT</v>
      </c>
      <c r="O70" s="22" t="str">
        <f>'P11'!$D62</f>
        <v>NT</v>
      </c>
      <c r="P70" s="22" t="str">
        <f>'P12'!$D62</f>
        <v>NT</v>
      </c>
      <c r="Q70" s="22" t="str">
        <f>'P13'!$D62</f>
        <v>NT</v>
      </c>
      <c r="R70" s="22" t="str">
        <f>'P14'!$D62</f>
        <v>NT</v>
      </c>
      <c r="S70" s="22" t="str">
        <f>'P15'!$D62</f>
        <v>NT</v>
      </c>
      <c r="T70" s="24">
        <f t="shared" si="24"/>
        <v>0</v>
      </c>
      <c r="U70" s="24">
        <f t="shared" si="25"/>
        <v>0</v>
      </c>
      <c r="V70" s="24">
        <f t="shared" si="26"/>
        <v>0</v>
      </c>
      <c r="W70" s="24">
        <f t="shared" si="27"/>
        <v>15</v>
      </c>
      <c r="X70" s="16" t="str">
        <f t="shared" si="28"/>
        <v>NT</v>
      </c>
      <c r="Y70" s="16">
        <v>10</v>
      </c>
      <c r="Z70" s="22" t="str">
        <f>Critères!$B61</f>
        <v>10.3</v>
      </c>
      <c r="AA70" s="22" t="str">
        <f>Critères!$A59</f>
        <v>PRÉSENTATION</v>
      </c>
      <c r="AB70" s="22" t="str">
        <f>'P01'!$E62</f>
        <v>N</v>
      </c>
      <c r="AC70" s="22" t="str">
        <f>'P02'!$E62</f>
        <v>N</v>
      </c>
      <c r="AD70" s="22" t="str">
        <f>'P03'!$E62</f>
        <v>N</v>
      </c>
      <c r="AE70" s="22" t="str">
        <f>'P04'!$E62</f>
        <v>N</v>
      </c>
      <c r="AF70" s="22" t="str">
        <f>'P05'!$E62</f>
        <v>N</v>
      </c>
      <c r="AG70" s="22" t="str">
        <f>'P06'!$E62</f>
        <v>N</v>
      </c>
      <c r="AH70" s="22" t="str">
        <f>'P07'!$E62</f>
        <v>N</v>
      </c>
      <c r="AI70" s="22" t="str">
        <f>'P08'!$E62</f>
        <v>N</v>
      </c>
      <c r="AJ70" s="22" t="str">
        <f>'P09'!$E62</f>
        <v>N</v>
      </c>
      <c r="AK70" s="22" t="str">
        <f>'P10'!$E62</f>
        <v>N</v>
      </c>
      <c r="AL70" s="22" t="str">
        <f>'P11'!$E62</f>
        <v>N</v>
      </c>
      <c r="AM70" s="22" t="str">
        <f>'P12'!$E62</f>
        <v>N</v>
      </c>
      <c r="AN70" s="22" t="str">
        <f>'P13'!$E62</f>
        <v>N</v>
      </c>
      <c r="AO70" s="22" t="str">
        <f>'P14'!$E62</f>
        <v>N</v>
      </c>
      <c r="AP70" s="22" t="str">
        <f>'P15'!$E62</f>
        <v>N</v>
      </c>
      <c r="AQ70" s="24">
        <f t="shared" si="29"/>
        <v>0</v>
      </c>
    </row>
    <row r="71" spans="1:43" x14ac:dyDescent="0.3">
      <c r="A71" s="16">
        <v>10</v>
      </c>
      <c r="B71" s="22" t="str">
        <f>Critères!$B62</f>
        <v>10.4</v>
      </c>
      <c r="C71" s="22" t="str">
        <f>Critères!$A59</f>
        <v>PRÉSENTATION</v>
      </c>
      <c r="D71" s="22" t="s">
        <v>169</v>
      </c>
      <c r="E71" s="22" t="str">
        <f>'P01'!$D63</f>
        <v>NT</v>
      </c>
      <c r="F71" s="22" t="str">
        <f>'P02'!$D63</f>
        <v>NT</v>
      </c>
      <c r="G71" s="22" t="str">
        <f>'P03'!$D63</f>
        <v>NT</v>
      </c>
      <c r="H71" s="22" t="str">
        <f>'P04'!$D63</f>
        <v>NT</v>
      </c>
      <c r="I71" s="22" t="str">
        <f>'P05'!$D63</f>
        <v>NT</v>
      </c>
      <c r="J71" s="22" t="str">
        <f>'P06'!$D63</f>
        <v>NT</v>
      </c>
      <c r="K71" s="22" t="str">
        <f>'P07'!$D63</f>
        <v>NT</v>
      </c>
      <c r="L71" s="22" t="str">
        <f>'P08'!$D63</f>
        <v>NT</v>
      </c>
      <c r="M71" s="22" t="str">
        <f>'P09'!$D63</f>
        <v>NT</v>
      </c>
      <c r="N71" s="22" t="str">
        <f>'P10'!$D63</f>
        <v>NT</v>
      </c>
      <c r="O71" s="22" t="str">
        <f>'P11'!$D63</f>
        <v>NT</v>
      </c>
      <c r="P71" s="22" t="str">
        <f>'P12'!$D63</f>
        <v>NT</v>
      </c>
      <c r="Q71" s="22" t="str">
        <f>'P13'!$D63</f>
        <v>NT</v>
      </c>
      <c r="R71" s="22" t="str">
        <f>'P14'!$D63</f>
        <v>NT</v>
      </c>
      <c r="S71" s="22" t="str">
        <f>'P15'!$D63</f>
        <v>NT</v>
      </c>
      <c r="T71" s="24">
        <f t="shared" si="24"/>
        <v>0</v>
      </c>
      <c r="U71" s="24">
        <f t="shared" si="25"/>
        <v>0</v>
      </c>
      <c r="V71" s="24">
        <f t="shared" si="26"/>
        <v>0</v>
      </c>
      <c r="W71" s="24">
        <f t="shared" si="27"/>
        <v>15</v>
      </c>
      <c r="X71" s="16" t="str">
        <f t="shared" si="28"/>
        <v>NT</v>
      </c>
      <c r="Y71" s="16">
        <v>10</v>
      </c>
      <c r="Z71" s="22" t="str">
        <f>Critères!$B62</f>
        <v>10.4</v>
      </c>
      <c r="AA71" s="22" t="str">
        <f>Critères!$A59</f>
        <v>PRÉSENTATION</v>
      </c>
      <c r="AB71" s="22" t="str">
        <f>'P01'!$E63</f>
        <v>N</v>
      </c>
      <c r="AC71" s="22" t="str">
        <f>'P02'!$E63</f>
        <v>N</v>
      </c>
      <c r="AD71" s="22" t="str">
        <f>'P03'!$E63</f>
        <v>N</v>
      </c>
      <c r="AE71" s="22" t="str">
        <f>'P04'!$E63</f>
        <v>N</v>
      </c>
      <c r="AF71" s="22" t="str">
        <f>'P05'!$E63</f>
        <v>N</v>
      </c>
      <c r="AG71" s="22" t="str">
        <f>'P06'!$E63</f>
        <v>N</v>
      </c>
      <c r="AH71" s="22" t="str">
        <f>'P07'!$E63</f>
        <v>N</v>
      </c>
      <c r="AI71" s="22" t="str">
        <f>'P08'!$E63</f>
        <v>N</v>
      </c>
      <c r="AJ71" s="22" t="str">
        <f>'P09'!$E63</f>
        <v>N</v>
      </c>
      <c r="AK71" s="22" t="str">
        <f>'P10'!$E63</f>
        <v>N</v>
      </c>
      <c r="AL71" s="22" t="str">
        <f>'P11'!$E63</f>
        <v>N</v>
      </c>
      <c r="AM71" s="22" t="str">
        <f>'P12'!$E63</f>
        <v>N</v>
      </c>
      <c r="AN71" s="22" t="str">
        <f>'P13'!$E63</f>
        <v>N</v>
      </c>
      <c r="AO71" s="22" t="str">
        <f>'P14'!$E63</f>
        <v>N</v>
      </c>
      <c r="AP71" s="22" t="str">
        <f>'P15'!$E63</f>
        <v>N</v>
      </c>
      <c r="AQ71" s="24">
        <f t="shared" si="29"/>
        <v>0</v>
      </c>
    </row>
    <row r="72" spans="1:43" x14ac:dyDescent="0.3">
      <c r="A72" s="16">
        <v>10</v>
      </c>
      <c r="B72" s="22" t="str">
        <f>Critères!$B63</f>
        <v>10.5</v>
      </c>
      <c r="C72" s="22" t="str">
        <f>Critères!$A59</f>
        <v>PRÉSENTATION</v>
      </c>
      <c r="D72" s="22" t="s">
        <v>169</v>
      </c>
      <c r="E72" s="22" t="str">
        <f>'P01'!$D64</f>
        <v>NT</v>
      </c>
      <c r="F72" s="22" t="str">
        <f>'P02'!$D64</f>
        <v>NT</v>
      </c>
      <c r="G72" s="22" t="str">
        <f>'P03'!$D64</f>
        <v>NT</v>
      </c>
      <c r="H72" s="22" t="str">
        <f>'P04'!$D64</f>
        <v>NT</v>
      </c>
      <c r="I72" s="22" t="str">
        <f>'P05'!$D64</f>
        <v>NT</v>
      </c>
      <c r="J72" s="22" t="str">
        <f>'P06'!$D64</f>
        <v>NT</v>
      </c>
      <c r="K72" s="22" t="str">
        <f>'P07'!$D64</f>
        <v>NT</v>
      </c>
      <c r="L72" s="22" t="str">
        <f>'P08'!$D64</f>
        <v>NT</v>
      </c>
      <c r="M72" s="22" t="str">
        <f>'P09'!$D64</f>
        <v>NT</v>
      </c>
      <c r="N72" s="22" t="str">
        <f>'P10'!$D64</f>
        <v>NT</v>
      </c>
      <c r="O72" s="22" t="str">
        <f>'P11'!$D64</f>
        <v>NT</v>
      </c>
      <c r="P72" s="22" t="str">
        <f>'P12'!$D64</f>
        <v>NT</v>
      </c>
      <c r="Q72" s="22" t="str">
        <f>'P13'!$D64</f>
        <v>NT</v>
      </c>
      <c r="R72" s="22" t="str">
        <f>'P14'!$D64</f>
        <v>NT</v>
      </c>
      <c r="S72" s="22" t="str">
        <f>'P15'!$D64</f>
        <v>NT</v>
      </c>
      <c r="T72" s="24">
        <f t="shared" si="24"/>
        <v>0</v>
      </c>
      <c r="U72" s="24">
        <f t="shared" si="25"/>
        <v>0</v>
      </c>
      <c r="V72" s="24">
        <f t="shared" si="26"/>
        <v>0</v>
      </c>
      <c r="W72" s="24">
        <f t="shared" si="27"/>
        <v>15</v>
      </c>
      <c r="X72" s="16" t="str">
        <f t="shared" si="28"/>
        <v>NT</v>
      </c>
      <c r="Y72" s="16">
        <v>10</v>
      </c>
      <c r="Z72" s="22" t="str">
        <f>Critères!$B63</f>
        <v>10.5</v>
      </c>
      <c r="AA72" s="22" t="str">
        <f>Critères!$A59</f>
        <v>PRÉSENTATION</v>
      </c>
      <c r="AB72" s="22" t="str">
        <f>'P01'!$E64</f>
        <v>N</v>
      </c>
      <c r="AC72" s="22" t="str">
        <f>'P02'!$E64</f>
        <v>N</v>
      </c>
      <c r="AD72" s="22" t="str">
        <f>'P03'!$E64</f>
        <v>N</v>
      </c>
      <c r="AE72" s="22" t="str">
        <f>'P04'!$E64</f>
        <v>N</v>
      </c>
      <c r="AF72" s="22" t="str">
        <f>'P05'!$E64</f>
        <v>N</v>
      </c>
      <c r="AG72" s="22" t="str">
        <f>'P06'!$E64</f>
        <v>N</v>
      </c>
      <c r="AH72" s="22" t="str">
        <f>'P07'!$E64</f>
        <v>N</v>
      </c>
      <c r="AI72" s="22" t="str">
        <f>'P08'!$E64</f>
        <v>N</v>
      </c>
      <c r="AJ72" s="22" t="str">
        <f>'P09'!$E64</f>
        <v>N</v>
      </c>
      <c r="AK72" s="22" t="str">
        <f>'P10'!$E64</f>
        <v>N</v>
      </c>
      <c r="AL72" s="22" t="str">
        <f>'P11'!$E64</f>
        <v>N</v>
      </c>
      <c r="AM72" s="22" t="str">
        <f>'P12'!$E64</f>
        <v>N</v>
      </c>
      <c r="AN72" s="22" t="str">
        <f>'P13'!$E64</f>
        <v>N</v>
      </c>
      <c r="AO72" s="22" t="str">
        <f>'P14'!$E64</f>
        <v>N</v>
      </c>
      <c r="AP72" s="22" t="str">
        <f>'P15'!$E64</f>
        <v>N</v>
      </c>
      <c r="AQ72" s="24">
        <f t="shared" si="29"/>
        <v>0</v>
      </c>
    </row>
    <row r="73" spans="1:43" x14ac:dyDescent="0.3">
      <c r="A73" s="16">
        <v>10</v>
      </c>
      <c r="B73" s="22" t="str">
        <f>Critères!$B64</f>
        <v>10.6</v>
      </c>
      <c r="C73" s="22" t="str">
        <f>Critères!$A59</f>
        <v>PRÉSENTATION</v>
      </c>
      <c r="D73" s="22" t="s">
        <v>168</v>
      </c>
      <c r="E73" s="22" t="str">
        <f>'P01'!$D65</f>
        <v>NT</v>
      </c>
      <c r="F73" s="22" t="str">
        <f>'P02'!$D65</f>
        <v>NT</v>
      </c>
      <c r="G73" s="22" t="str">
        <f>'P03'!$D65</f>
        <v>NT</v>
      </c>
      <c r="H73" s="22" t="str">
        <f>'P04'!$D65</f>
        <v>NT</v>
      </c>
      <c r="I73" s="22" t="str">
        <f>'P05'!$D65</f>
        <v>NT</v>
      </c>
      <c r="J73" s="22" t="str">
        <f>'P06'!$D65</f>
        <v>NT</v>
      </c>
      <c r="K73" s="22" t="str">
        <f>'P07'!$D65</f>
        <v>NT</v>
      </c>
      <c r="L73" s="22" t="str">
        <f>'P08'!$D65</f>
        <v>NT</v>
      </c>
      <c r="M73" s="22" t="str">
        <f>'P09'!$D65</f>
        <v>NT</v>
      </c>
      <c r="N73" s="22" t="str">
        <f>'P10'!$D65</f>
        <v>NT</v>
      </c>
      <c r="O73" s="22" t="str">
        <f>'P11'!$D65</f>
        <v>NT</v>
      </c>
      <c r="P73" s="22" t="str">
        <f>'P12'!$D65</f>
        <v>NT</v>
      </c>
      <c r="Q73" s="22" t="str">
        <f>'P13'!$D65</f>
        <v>NT</v>
      </c>
      <c r="R73" s="22" t="str">
        <f>'P14'!$D65</f>
        <v>NT</v>
      </c>
      <c r="S73" s="22" t="str">
        <f>'P15'!$D65</f>
        <v>NT</v>
      </c>
      <c r="T73" s="24">
        <f t="shared" si="24"/>
        <v>0</v>
      </c>
      <c r="U73" s="24">
        <f t="shared" si="25"/>
        <v>0</v>
      </c>
      <c r="V73" s="24">
        <f t="shared" si="26"/>
        <v>0</v>
      </c>
      <c r="W73" s="24">
        <f t="shared" si="27"/>
        <v>15</v>
      </c>
      <c r="X73" s="16" t="str">
        <f t="shared" si="28"/>
        <v>NT</v>
      </c>
      <c r="Y73" s="16">
        <v>10</v>
      </c>
      <c r="Z73" s="22" t="str">
        <f>Critères!$B64</f>
        <v>10.6</v>
      </c>
      <c r="AA73" s="22" t="str">
        <f>Critères!$A59</f>
        <v>PRÉSENTATION</v>
      </c>
      <c r="AB73" s="22" t="str">
        <f>'P01'!$E65</f>
        <v>N</v>
      </c>
      <c r="AC73" s="22" t="str">
        <f>'P02'!$E65</f>
        <v>N</v>
      </c>
      <c r="AD73" s="22" t="str">
        <f>'P03'!$E65</f>
        <v>N</v>
      </c>
      <c r="AE73" s="22" t="str">
        <f>'P04'!$E65</f>
        <v>N</v>
      </c>
      <c r="AF73" s="22" t="str">
        <f>'P05'!$E65</f>
        <v>N</v>
      </c>
      <c r="AG73" s="22" t="str">
        <f>'P06'!$E65</f>
        <v>N</v>
      </c>
      <c r="AH73" s="22" t="str">
        <f>'P07'!$E65</f>
        <v>N</v>
      </c>
      <c r="AI73" s="22" t="str">
        <f>'P08'!$E65</f>
        <v>N</v>
      </c>
      <c r="AJ73" s="22" t="str">
        <f>'P09'!$E65</f>
        <v>N</v>
      </c>
      <c r="AK73" s="22" t="str">
        <f>'P10'!$E65</f>
        <v>N</v>
      </c>
      <c r="AL73" s="22" t="str">
        <f>'P11'!$E65</f>
        <v>N</v>
      </c>
      <c r="AM73" s="22" t="str">
        <f>'P12'!$E65</f>
        <v>N</v>
      </c>
      <c r="AN73" s="22" t="str">
        <f>'P13'!$E65</f>
        <v>N</v>
      </c>
      <c r="AO73" s="22" t="str">
        <f>'P14'!$E65</f>
        <v>N</v>
      </c>
      <c r="AP73" s="22" t="str">
        <f>'P15'!$E65</f>
        <v>N</v>
      </c>
      <c r="AQ73" s="24">
        <f t="shared" si="29"/>
        <v>0</v>
      </c>
    </row>
    <row r="74" spans="1:43" x14ac:dyDescent="0.3">
      <c r="A74" s="16">
        <v>10</v>
      </c>
      <c r="B74" s="22" t="str">
        <f>Critères!$B65</f>
        <v>10.7</v>
      </c>
      <c r="C74" s="22" t="str">
        <f>Critères!$A59</f>
        <v>PRÉSENTATION</v>
      </c>
      <c r="D74" s="22" t="s">
        <v>168</v>
      </c>
      <c r="E74" s="22" t="str">
        <f>'P01'!$D66</f>
        <v>NT</v>
      </c>
      <c r="F74" s="22" t="str">
        <f>'P02'!$D66</f>
        <v>NT</v>
      </c>
      <c r="G74" s="22" t="str">
        <f>'P03'!$D66</f>
        <v>NT</v>
      </c>
      <c r="H74" s="22" t="str">
        <f>'P04'!$D66</f>
        <v>NT</v>
      </c>
      <c r="I74" s="22" t="str">
        <f>'P05'!$D66</f>
        <v>NT</v>
      </c>
      <c r="J74" s="22" t="str">
        <f>'P06'!$D66</f>
        <v>NT</v>
      </c>
      <c r="K74" s="22" t="str">
        <f>'P07'!$D66</f>
        <v>NT</v>
      </c>
      <c r="L74" s="22" t="str">
        <f>'P08'!$D66</f>
        <v>NT</v>
      </c>
      <c r="M74" s="22" t="str">
        <f>'P09'!$D66</f>
        <v>NT</v>
      </c>
      <c r="N74" s="22" t="str">
        <f>'P10'!$D66</f>
        <v>NT</v>
      </c>
      <c r="O74" s="22" t="str">
        <f>'P11'!$D66</f>
        <v>NT</v>
      </c>
      <c r="P74" s="22" t="str">
        <f>'P12'!$D66</f>
        <v>NT</v>
      </c>
      <c r="Q74" s="22" t="str">
        <f>'P13'!$D66</f>
        <v>NT</v>
      </c>
      <c r="R74" s="22" t="str">
        <f>'P14'!$D66</f>
        <v>NT</v>
      </c>
      <c r="S74" s="22" t="str">
        <f>'P15'!$D66</f>
        <v>NT</v>
      </c>
      <c r="T74" s="24">
        <f t="shared" si="24"/>
        <v>0</v>
      </c>
      <c r="U74" s="24">
        <f t="shared" si="25"/>
        <v>0</v>
      </c>
      <c r="V74" s="24">
        <f t="shared" si="26"/>
        <v>0</v>
      </c>
      <c r="W74" s="24">
        <f t="shared" si="27"/>
        <v>15</v>
      </c>
      <c r="X74" s="16" t="str">
        <f t="shared" si="28"/>
        <v>NT</v>
      </c>
      <c r="Y74" s="16">
        <v>10</v>
      </c>
      <c r="Z74" s="22" t="str">
        <f>Critères!$B65</f>
        <v>10.7</v>
      </c>
      <c r="AA74" s="22" t="str">
        <f>Critères!$A59</f>
        <v>PRÉSENTATION</v>
      </c>
      <c r="AB74" s="22" t="str">
        <f>'P01'!$E66</f>
        <v>N</v>
      </c>
      <c r="AC74" s="22" t="str">
        <f>'P02'!$E66</f>
        <v>N</v>
      </c>
      <c r="AD74" s="22" t="str">
        <f>'P03'!$E66</f>
        <v>N</v>
      </c>
      <c r="AE74" s="22" t="str">
        <f>'P04'!$E66</f>
        <v>N</v>
      </c>
      <c r="AF74" s="22" t="str">
        <f>'P05'!$E66</f>
        <v>N</v>
      </c>
      <c r="AG74" s="22" t="str">
        <f>'P06'!$E66</f>
        <v>N</v>
      </c>
      <c r="AH74" s="22" t="str">
        <f>'P07'!$E66</f>
        <v>N</v>
      </c>
      <c r="AI74" s="22" t="str">
        <f>'P08'!$E66</f>
        <v>N</v>
      </c>
      <c r="AJ74" s="22" t="str">
        <f>'P09'!$E66</f>
        <v>N</v>
      </c>
      <c r="AK74" s="22" t="str">
        <f>'P10'!$E66</f>
        <v>N</v>
      </c>
      <c r="AL74" s="22" t="str">
        <f>'P11'!$E66</f>
        <v>N</v>
      </c>
      <c r="AM74" s="22" t="str">
        <f>'P12'!$E66</f>
        <v>N</v>
      </c>
      <c r="AN74" s="22" t="str">
        <f>'P13'!$E66</f>
        <v>N</v>
      </c>
      <c r="AO74" s="22" t="str">
        <f>'P14'!$E66</f>
        <v>N</v>
      </c>
      <c r="AP74" s="22" t="str">
        <f>'P15'!$E66</f>
        <v>N</v>
      </c>
      <c r="AQ74" s="24">
        <f t="shared" si="29"/>
        <v>0</v>
      </c>
    </row>
    <row r="75" spans="1:43" x14ac:dyDescent="0.3">
      <c r="A75" s="16">
        <v>10</v>
      </c>
      <c r="B75" s="22" t="str">
        <f>Critères!$B66</f>
        <v>10.8</v>
      </c>
      <c r="C75" s="22" t="str">
        <f>Critères!$A59</f>
        <v>PRÉSENTATION</v>
      </c>
      <c r="D75" s="22" t="s">
        <v>168</v>
      </c>
      <c r="E75" s="22" t="str">
        <f>'P01'!$D67</f>
        <v>NT</v>
      </c>
      <c r="F75" s="22" t="str">
        <f>'P02'!$D67</f>
        <v>NT</v>
      </c>
      <c r="G75" s="22" t="str">
        <f>'P03'!$D67</f>
        <v>NT</v>
      </c>
      <c r="H75" s="22" t="str">
        <f>'P04'!$D67</f>
        <v>NT</v>
      </c>
      <c r="I75" s="22" t="str">
        <f>'P05'!$D67</f>
        <v>NT</v>
      </c>
      <c r="J75" s="22" t="str">
        <f>'P06'!$D67</f>
        <v>NT</v>
      </c>
      <c r="K75" s="22" t="str">
        <f>'P07'!$D67</f>
        <v>NT</v>
      </c>
      <c r="L75" s="22" t="str">
        <f>'P08'!$D67</f>
        <v>NT</v>
      </c>
      <c r="M75" s="22" t="str">
        <f>'P09'!$D67</f>
        <v>NT</v>
      </c>
      <c r="N75" s="22" t="str">
        <f>'P10'!$D67</f>
        <v>NT</v>
      </c>
      <c r="O75" s="22" t="str">
        <f>'P11'!$D67</f>
        <v>NT</v>
      </c>
      <c r="P75" s="22" t="str">
        <f>'P12'!$D67</f>
        <v>NT</v>
      </c>
      <c r="Q75" s="22" t="str">
        <f>'P13'!$D67</f>
        <v>NT</v>
      </c>
      <c r="R75" s="22" t="str">
        <f>'P14'!$D67</f>
        <v>NT</v>
      </c>
      <c r="S75" s="22" t="str">
        <f>'P15'!$D67</f>
        <v>NT</v>
      </c>
      <c r="T75" s="24">
        <f t="shared" si="24"/>
        <v>0</v>
      </c>
      <c r="U75" s="24">
        <f t="shared" si="25"/>
        <v>0</v>
      </c>
      <c r="V75" s="24">
        <f t="shared" si="26"/>
        <v>0</v>
      </c>
      <c r="W75" s="24">
        <f t="shared" si="27"/>
        <v>15</v>
      </c>
      <c r="X75" s="16" t="str">
        <f t="shared" si="28"/>
        <v>NT</v>
      </c>
      <c r="Y75" s="16">
        <v>10</v>
      </c>
      <c r="Z75" s="22" t="str">
        <f>Critères!$B66</f>
        <v>10.8</v>
      </c>
      <c r="AA75" s="22" t="str">
        <f>Critères!$A59</f>
        <v>PRÉSENTATION</v>
      </c>
      <c r="AB75" s="22" t="str">
        <f>'P01'!$E67</f>
        <v>N</v>
      </c>
      <c r="AC75" s="22" t="str">
        <f>'P02'!$E67</f>
        <v>N</v>
      </c>
      <c r="AD75" s="22" t="str">
        <f>'P03'!$E67</f>
        <v>N</v>
      </c>
      <c r="AE75" s="22" t="str">
        <f>'P04'!$E67</f>
        <v>N</v>
      </c>
      <c r="AF75" s="22" t="str">
        <f>'P05'!$E67</f>
        <v>N</v>
      </c>
      <c r="AG75" s="22" t="str">
        <f>'P06'!$E67</f>
        <v>N</v>
      </c>
      <c r="AH75" s="22" t="str">
        <f>'P07'!$E67</f>
        <v>N</v>
      </c>
      <c r="AI75" s="22" t="str">
        <f>'P08'!$E67</f>
        <v>N</v>
      </c>
      <c r="AJ75" s="22" t="str">
        <f>'P09'!$E67</f>
        <v>N</v>
      </c>
      <c r="AK75" s="22" t="str">
        <f>'P10'!$E67</f>
        <v>N</v>
      </c>
      <c r="AL75" s="22" t="str">
        <f>'P11'!$E67</f>
        <v>N</v>
      </c>
      <c r="AM75" s="22" t="str">
        <f>'P12'!$E67</f>
        <v>N</v>
      </c>
      <c r="AN75" s="22" t="str">
        <f>'P13'!$E67</f>
        <v>N</v>
      </c>
      <c r="AO75" s="22" t="str">
        <f>'P14'!$E67</f>
        <v>N</v>
      </c>
      <c r="AP75" s="22" t="str">
        <f>'P15'!$E67</f>
        <v>N</v>
      </c>
      <c r="AQ75" s="24">
        <f t="shared" si="29"/>
        <v>0</v>
      </c>
    </row>
    <row r="76" spans="1:43" x14ac:dyDescent="0.3">
      <c r="A76" s="16">
        <v>10</v>
      </c>
      <c r="B76" s="22" t="str">
        <f>Critères!$B67</f>
        <v>10.9</v>
      </c>
      <c r="C76" s="22" t="str">
        <f>Critères!$A59</f>
        <v>PRÉSENTATION</v>
      </c>
      <c r="D76" s="22" t="s">
        <v>168</v>
      </c>
      <c r="E76" s="22" t="str">
        <f>'P01'!$D68</f>
        <v>NT</v>
      </c>
      <c r="F76" s="22" t="str">
        <f>'P02'!$D68</f>
        <v>NT</v>
      </c>
      <c r="G76" s="22" t="str">
        <f>'P03'!$D68</f>
        <v>NT</v>
      </c>
      <c r="H76" s="22" t="str">
        <f>'P04'!$D68</f>
        <v>NT</v>
      </c>
      <c r="I76" s="22" t="str">
        <f>'P05'!$D68</f>
        <v>NT</v>
      </c>
      <c r="J76" s="22" t="str">
        <f>'P06'!$D68</f>
        <v>NT</v>
      </c>
      <c r="K76" s="22" t="str">
        <f>'P07'!$D68</f>
        <v>NT</v>
      </c>
      <c r="L76" s="22" t="str">
        <f>'P08'!$D68</f>
        <v>NT</v>
      </c>
      <c r="M76" s="22" t="str">
        <f>'P09'!$D68</f>
        <v>NT</v>
      </c>
      <c r="N76" s="22" t="str">
        <f>'P10'!$D68</f>
        <v>NT</v>
      </c>
      <c r="O76" s="22" t="str">
        <f>'P11'!$D68</f>
        <v>NT</v>
      </c>
      <c r="P76" s="22" t="str">
        <f>'P12'!$D68</f>
        <v>NT</v>
      </c>
      <c r="Q76" s="22" t="str">
        <f>'P13'!$D68</f>
        <v>NT</v>
      </c>
      <c r="R76" s="22" t="str">
        <f>'P14'!$D68</f>
        <v>NT</v>
      </c>
      <c r="S76" s="22" t="str">
        <f>'P15'!$D68</f>
        <v>NT</v>
      </c>
      <c r="T76" s="24">
        <f t="shared" si="24"/>
        <v>0</v>
      </c>
      <c r="U76" s="24">
        <f t="shared" si="25"/>
        <v>0</v>
      </c>
      <c r="V76" s="24">
        <f t="shared" si="26"/>
        <v>0</v>
      </c>
      <c r="W76" s="24">
        <f t="shared" si="27"/>
        <v>15</v>
      </c>
      <c r="X76" s="16" t="str">
        <f t="shared" si="28"/>
        <v>NT</v>
      </c>
      <c r="Y76" s="16">
        <v>10</v>
      </c>
      <c r="Z76" s="22" t="str">
        <f>Critères!$B67</f>
        <v>10.9</v>
      </c>
      <c r="AA76" s="22" t="str">
        <f>Critères!$A59</f>
        <v>PRÉSENTATION</v>
      </c>
      <c r="AB76" s="22" t="str">
        <f>'P01'!$E68</f>
        <v>N</v>
      </c>
      <c r="AC76" s="22" t="str">
        <f>'P02'!$E68</f>
        <v>N</v>
      </c>
      <c r="AD76" s="22" t="str">
        <f>'P03'!$E68</f>
        <v>N</v>
      </c>
      <c r="AE76" s="22" t="str">
        <f>'P04'!$E68</f>
        <v>N</v>
      </c>
      <c r="AF76" s="22" t="str">
        <f>'P05'!$E68</f>
        <v>N</v>
      </c>
      <c r="AG76" s="22" t="str">
        <f>'P06'!$E68</f>
        <v>N</v>
      </c>
      <c r="AH76" s="22" t="str">
        <f>'P07'!$E68</f>
        <v>N</v>
      </c>
      <c r="AI76" s="22" t="str">
        <f>'P08'!$E68</f>
        <v>N</v>
      </c>
      <c r="AJ76" s="22" t="str">
        <f>'P09'!$E68</f>
        <v>N</v>
      </c>
      <c r="AK76" s="22" t="str">
        <f>'P10'!$E68</f>
        <v>N</v>
      </c>
      <c r="AL76" s="22" t="str">
        <f>'P11'!$E68</f>
        <v>N</v>
      </c>
      <c r="AM76" s="22" t="str">
        <f>'P12'!$E68</f>
        <v>N</v>
      </c>
      <c r="AN76" s="22" t="str">
        <f>'P13'!$E68</f>
        <v>N</v>
      </c>
      <c r="AO76" s="22" t="str">
        <f>'P14'!$E68</f>
        <v>N</v>
      </c>
      <c r="AP76" s="22" t="str">
        <f>'P15'!$E68</f>
        <v>N</v>
      </c>
      <c r="AQ76" s="24">
        <f t="shared" si="29"/>
        <v>0</v>
      </c>
    </row>
    <row r="77" spans="1:43" x14ac:dyDescent="0.3">
      <c r="A77" s="16">
        <v>10</v>
      </c>
      <c r="B77" s="22" t="str">
        <f>Critères!$B68</f>
        <v>10.10</v>
      </c>
      <c r="C77" s="22" t="str">
        <f>Critères!$A59</f>
        <v>PRÉSENTATION</v>
      </c>
      <c r="D77" s="22" t="s">
        <v>168</v>
      </c>
      <c r="E77" s="22" t="str">
        <f>'P01'!$D69</f>
        <v>NT</v>
      </c>
      <c r="F77" s="22" t="str">
        <f>'P02'!$D69</f>
        <v>NT</v>
      </c>
      <c r="G77" s="22" t="str">
        <f>'P03'!$D69</f>
        <v>NT</v>
      </c>
      <c r="H77" s="22" t="str">
        <f>'P04'!$D69</f>
        <v>NT</v>
      </c>
      <c r="I77" s="22" t="str">
        <f>'P05'!$D69</f>
        <v>NT</v>
      </c>
      <c r="J77" s="22" t="str">
        <f>'P06'!$D69</f>
        <v>NT</v>
      </c>
      <c r="K77" s="22" t="str">
        <f>'P07'!$D69</f>
        <v>NT</v>
      </c>
      <c r="L77" s="22" t="str">
        <f>'P08'!$D69</f>
        <v>NT</v>
      </c>
      <c r="M77" s="22" t="str">
        <f>'P09'!$D69</f>
        <v>NT</v>
      </c>
      <c r="N77" s="22" t="str">
        <f>'P10'!$D69</f>
        <v>NT</v>
      </c>
      <c r="O77" s="22" t="str">
        <f>'P11'!$D69</f>
        <v>NT</v>
      </c>
      <c r="P77" s="22" t="str">
        <f>'P12'!$D69</f>
        <v>NT</v>
      </c>
      <c r="Q77" s="22" t="str">
        <f>'P13'!$D69</f>
        <v>NT</v>
      </c>
      <c r="R77" s="22" t="str">
        <f>'P14'!$D69</f>
        <v>NT</v>
      </c>
      <c r="S77" s="22" t="str">
        <f>'P15'!$D69</f>
        <v>NT</v>
      </c>
      <c r="T77" s="24">
        <f t="shared" si="24"/>
        <v>0</v>
      </c>
      <c r="U77" s="24">
        <f t="shared" si="25"/>
        <v>0</v>
      </c>
      <c r="V77" s="24">
        <f t="shared" si="26"/>
        <v>0</v>
      </c>
      <c r="W77" s="24">
        <f t="shared" si="27"/>
        <v>15</v>
      </c>
      <c r="X77" s="16" t="str">
        <f t="shared" si="28"/>
        <v>NT</v>
      </c>
      <c r="Y77" s="16">
        <v>10</v>
      </c>
      <c r="Z77" s="22" t="str">
        <f>Critères!$B68</f>
        <v>10.10</v>
      </c>
      <c r="AA77" s="22" t="str">
        <f>Critères!$A59</f>
        <v>PRÉSENTATION</v>
      </c>
      <c r="AB77" s="22" t="str">
        <f>'P01'!$E69</f>
        <v>N</v>
      </c>
      <c r="AC77" s="22" t="str">
        <f>'P02'!$E69</f>
        <v>N</v>
      </c>
      <c r="AD77" s="22" t="str">
        <f>'P03'!$E69</f>
        <v>N</v>
      </c>
      <c r="AE77" s="22" t="str">
        <f>'P04'!$E69</f>
        <v>N</v>
      </c>
      <c r="AF77" s="22" t="str">
        <f>'P05'!$E69</f>
        <v>N</v>
      </c>
      <c r="AG77" s="22" t="str">
        <f>'P06'!$E69</f>
        <v>N</v>
      </c>
      <c r="AH77" s="22" t="str">
        <f>'P07'!$E69</f>
        <v>N</v>
      </c>
      <c r="AI77" s="22" t="str">
        <f>'P08'!$E69</f>
        <v>N</v>
      </c>
      <c r="AJ77" s="22" t="str">
        <f>'P09'!$E69</f>
        <v>N</v>
      </c>
      <c r="AK77" s="22" t="str">
        <f>'P10'!$E69</f>
        <v>N</v>
      </c>
      <c r="AL77" s="22" t="str">
        <f>'P11'!$E69</f>
        <v>N</v>
      </c>
      <c r="AM77" s="22" t="str">
        <f>'P12'!$E69</f>
        <v>N</v>
      </c>
      <c r="AN77" s="22" t="str">
        <f>'P13'!$E69</f>
        <v>N</v>
      </c>
      <c r="AO77" s="22" t="str">
        <f>'P14'!$E69</f>
        <v>N</v>
      </c>
      <c r="AP77" s="22" t="str">
        <f>'P15'!$E69</f>
        <v>N</v>
      </c>
      <c r="AQ77" s="24">
        <f t="shared" si="29"/>
        <v>0</v>
      </c>
    </row>
    <row r="78" spans="1:43" x14ac:dyDescent="0.3">
      <c r="A78" s="16">
        <v>10</v>
      </c>
      <c r="B78" s="22" t="str">
        <f>Critères!$B69</f>
        <v>10.11</v>
      </c>
      <c r="C78" s="22" t="str">
        <f>Critères!$A59</f>
        <v>PRÉSENTATION</v>
      </c>
      <c r="D78" s="22" t="s">
        <v>169</v>
      </c>
      <c r="E78" s="22" t="str">
        <f>'P01'!$D70</f>
        <v>NT</v>
      </c>
      <c r="F78" s="22" t="str">
        <f>'P02'!$D70</f>
        <v>NT</v>
      </c>
      <c r="G78" s="22" t="str">
        <f>'P03'!$D70</f>
        <v>NT</v>
      </c>
      <c r="H78" s="22" t="str">
        <f>'P04'!$D70</f>
        <v>NT</v>
      </c>
      <c r="I78" s="22" t="str">
        <f>'P05'!$D70</f>
        <v>NT</v>
      </c>
      <c r="J78" s="22" t="str">
        <f>'P06'!$D70</f>
        <v>NT</v>
      </c>
      <c r="K78" s="22" t="str">
        <f>'P07'!$D70</f>
        <v>NT</v>
      </c>
      <c r="L78" s="22" t="str">
        <f>'P08'!$D70</f>
        <v>NT</v>
      </c>
      <c r="M78" s="22" t="str">
        <f>'P09'!$D70</f>
        <v>NT</v>
      </c>
      <c r="N78" s="22" t="str">
        <f>'P10'!$D70</f>
        <v>NT</v>
      </c>
      <c r="O78" s="22" t="str">
        <f>'P11'!$D70</f>
        <v>NT</v>
      </c>
      <c r="P78" s="22" t="str">
        <f>'P12'!$D70</f>
        <v>NT</v>
      </c>
      <c r="Q78" s="22" t="str">
        <f>'P13'!$D70</f>
        <v>NT</v>
      </c>
      <c r="R78" s="22" t="str">
        <f>'P14'!$D70</f>
        <v>NT</v>
      </c>
      <c r="S78" s="22" t="str">
        <f>'P15'!$D70</f>
        <v>NT</v>
      </c>
      <c r="T78" s="24">
        <f t="shared" si="24"/>
        <v>0</v>
      </c>
      <c r="U78" s="24">
        <f t="shared" si="25"/>
        <v>0</v>
      </c>
      <c r="V78" s="24">
        <f t="shared" si="26"/>
        <v>0</v>
      </c>
      <c r="W78" s="24">
        <f t="shared" si="27"/>
        <v>15</v>
      </c>
      <c r="X78" s="16" t="str">
        <f t="shared" si="28"/>
        <v>NT</v>
      </c>
      <c r="Y78" s="16">
        <v>10</v>
      </c>
      <c r="Z78" s="22" t="str">
        <f>Critères!$B69</f>
        <v>10.11</v>
      </c>
      <c r="AA78" s="22" t="str">
        <f>Critères!$A59</f>
        <v>PRÉSENTATION</v>
      </c>
      <c r="AB78" s="22" t="str">
        <f>'P01'!$E70</f>
        <v>N</v>
      </c>
      <c r="AC78" s="22" t="str">
        <f>'P02'!$E70</f>
        <v>N</v>
      </c>
      <c r="AD78" s="22" t="str">
        <f>'P03'!$E70</f>
        <v>N</v>
      </c>
      <c r="AE78" s="22" t="str">
        <f>'P04'!$E70</f>
        <v>N</v>
      </c>
      <c r="AF78" s="22" t="str">
        <f>'P05'!$E70</f>
        <v>N</v>
      </c>
      <c r="AG78" s="22" t="str">
        <f>'P06'!$E70</f>
        <v>N</v>
      </c>
      <c r="AH78" s="22" t="str">
        <f>'P07'!$E70</f>
        <v>N</v>
      </c>
      <c r="AI78" s="22" t="str">
        <f>'P08'!$E70</f>
        <v>N</v>
      </c>
      <c r="AJ78" s="22" t="str">
        <f>'P09'!$E70</f>
        <v>N</v>
      </c>
      <c r="AK78" s="22" t="str">
        <f>'P10'!$E70</f>
        <v>N</v>
      </c>
      <c r="AL78" s="22" t="str">
        <f>'P11'!$E70</f>
        <v>N</v>
      </c>
      <c r="AM78" s="22" t="str">
        <f>'P12'!$E70</f>
        <v>N</v>
      </c>
      <c r="AN78" s="22" t="str">
        <f>'P13'!$E70</f>
        <v>N</v>
      </c>
      <c r="AO78" s="22" t="str">
        <f>'P14'!$E70</f>
        <v>N</v>
      </c>
      <c r="AP78" s="22" t="str">
        <f>'P15'!$E70</f>
        <v>N</v>
      </c>
      <c r="AQ78" s="24">
        <f t="shared" si="29"/>
        <v>0</v>
      </c>
    </row>
    <row r="79" spans="1:43" x14ac:dyDescent="0.3">
      <c r="A79" s="16">
        <v>10</v>
      </c>
      <c r="B79" s="22" t="str">
        <f>Critères!$B70</f>
        <v>10.12</v>
      </c>
      <c r="C79" s="22" t="str">
        <f>Critères!$A59</f>
        <v>PRÉSENTATION</v>
      </c>
      <c r="D79" s="22" t="s">
        <v>169</v>
      </c>
      <c r="E79" s="22" t="str">
        <f>'P01'!$D71</f>
        <v>NT</v>
      </c>
      <c r="F79" s="22" t="str">
        <f>'P02'!$D71</f>
        <v>NT</v>
      </c>
      <c r="G79" s="22" t="str">
        <f>'P03'!$D71</f>
        <v>NT</v>
      </c>
      <c r="H79" s="22" t="str">
        <f>'P04'!$D71</f>
        <v>NT</v>
      </c>
      <c r="I79" s="22" t="str">
        <f>'P05'!$D71</f>
        <v>NT</v>
      </c>
      <c r="J79" s="22" t="str">
        <f>'P06'!$D71</f>
        <v>NT</v>
      </c>
      <c r="K79" s="22" t="str">
        <f>'P07'!$D71</f>
        <v>NT</v>
      </c>
      <c r="L79" s="22" t="str">
        <f>'P08'!$D71</f>
        <v>NT</v>
      </c>
      <c r="M79" s="22" t="str">
        <f>'P09'!$D71</f>
        <v>NT</v>
      </c>
      <c r="N79" s="22" t="str">
        <f>'P10'!$D71</f>
        <v>NT</v>
      </c>
      <c r="O79" s="22" t="str">
        <f>'P11'!$D71</f>
        <v>NT</v>
      </c>
      <c r="P79" s="22" t="str">
        <f>'P12'!$D71</f>
        <v>NT</v>
      </c>
      <c r="Q79" s="22" t="str">
        <f>'P13'!$D71</f>
        <v>NT</v>
      </c>
      <c r="R79" s="22" t="str">
        <f>'P14'!$D71</f>
        <v>NT</v>
      </c>
      <c r="S79" s="22" t="str">
        <f>'P15'!$D71</f>
        <v>NT</v>
      </c>
      <c r="T79" s="24">
        <f t="shared" si="24"/>
        <v>0</v>
      </c>
      <c r="U79" s="24">
        <f t="shared" si="25"/>
        <v>0</v>
      </c>
      <c r="V79" s="24">
        <f t="shared" si="26"/>
        <v>0</v>
      </c>
      <c r="W79" s="24">
        <f t="shared" si="27"/>
        <v>15</v>
      </c>
      <c r="X79" s="16" t="str">
        <f t="shared" si="28"/>
        <v>NT</v>
      </c>
      <c r="Y79" s="16">
        <v>10</v>
      </c>
      <c r="Z79" s="22" t="str">
        <f>Critères!$B70</f>
        <v>10.12</v>
      </c>
      <c r="AA79" s="22" t="str">
        <f>Critères!$A59</f>
        <v>PRÉSENTATION</v>
      </c>
      <c r="AB79" s="22" t="str">
        <f>'P01'!$E71</f>
        <v>N</v>
      </c>
      <c r="AC79" s="22" t="str">
        <f>'P02'!$E71</f>
        <v>N</v>
      </c>
      <c r="AD79" s="22" t="str">
        <f>'P03'!$E71</f>
        <v>N</v>
      </c>
      <c r="AE79" s="22" t="str">
        <f>'P04'!$E71</f>
        <v>N</v>
      </c>
      <c r="AF79" s="22" t="str">
        <f>'P05'!$E71</f>
        <v>N</v>
      </c>
      <c r="AG79" s="22" t="str">
        <f>'P06'!$E71</f>
        <v>N</v>
      </c>
      <c r="AH79" s="22" t="str">
        <f>'P07'!$E71</f>
        <v>N</v>
      </c>
      <c r="AI79" s="22" t="str">
        <f>'P08'!$E71</f>
        <v>N</v>
      </c>
      <c r="AJ79" s="22" t="str">
        <f>'P09'!$E71</f>
        <v>N</v>
      </c>
      <c r="AK79" s="22" t="str">
        <f>'P10'!$E71</f>
        <v>N</v>
      </c>
      <c r="AL79" s="22" t="str">
        <f>'P11'!$E71</f>
        <v>N</v>
      </c>
      <c r="AM79" s="22" t="str">
        <f>'P12'!$E71</f>
        <v>N</v>
      </c>
      <c r="AN79" s="22" t="str">
        <f>'P13'!$E71</f>
        <v>N</v>
      </c>
      <c r="AO79" s="22" t="str">
        <f>'P14'!$E71</f>
        <v>N</v>
      </c>
      <c r="AP79" s="22" t="str">
        <f>'P15'!$E71</f>
        <v>N</v>
      </c>
      <c r="AQ79" s="24">
        <f t="shared" si="29"/>
        <v>0</v>
      </c>
    </row>
    <row r="80" spans="1:43" x14ac:dyDescent="0.3">
      <c r="A80" s="16">
        <v>10</v>
      </c>
      <c r="B80" s="22" t="str">
        <f>Critères!$B71</f>
        <v>10.13</v>
      </c>
      <c r="C80" s="22" t="str">
        <f>Critères!$A59</f>
        <v>PRÉSENTATION</v>
      </c>
      <c r="D80" s="22" t="s">
        <v>169</v>
      </c>
      <c r="E80" s="22" t="str">
        <f>'P01'!$D72</f>
        <v>NT</v>
      </c>
      <c r="F80" s="22" t="str">
        <f>'P02'!$D72</f>
        <v>NT</v>
      </c>
      <c r="G80" s="22" t="str">
        <f>'P03'!$D72</f>
        <v>NT</v>
      </c>
      <c r="H80" s="22" t="str">
        <f>'P04'!$D72</f>
        <v>NT</v>
      </c>
      <c r="I80" s="22" t="str">
        <f>'P05'!$D72</f>
        <v>NT</v>
      </c>
      <c r="J80" s="22" t="str">
        <f>'P06'!$D72</f>
        <v>NT</v>
      </c>
      <c r="K80" s="22" t="str">
        <f>'P07'!$D72</f>
        <v>NT</v>
      </c>
      <c r="L80" s="22" t="str">
        <f>'P08'!$D72</f>
        <v>NT</v>
      </c>
      <c r="M80" s="22" t="str">
        <f>'P09'!$D72</f>
        <v>NT</v>
      </c>
      <c r="N80" s="22" t="str">
        <f>'P10'!$D72</f>
        <v>NT</v>
      </c>
      <c r="O80" s="22" t="str">
        <f>'P11'!$D72</f>
        <v>NT</v>
      </c>
      <c r="P80" s="22" t="str">
        <f>'P12'!$D72</f>
        <v>NT</v>
      </c>
      <c r="Q80" s="22" t="str">
        <f>'P13'!$D72</f>
        <v>NT</v>
      </c>
      <c r="R80" s="22" t="str">
        <f>'P14'!$D72</f>
        <v>NT</v>
      </c>
      <c r="S80" s="22" t="str">
        <f>'P15'!$D72</f>
        <v>NT</v>
      </c>
      <c r="T80" s="24">
        <f t="shared" si="24"/>
        <v>0</v>
      </c>
      <c r="U80" s="24">
        <f t="shared" si="25"/>
        <v>0</v>
      </c>
      <c r="V80" s="24">
        <f t="shared" si="26"/>
        <v>0</v>
      </c>
      <c r="W80" s="24">
        <f t="shared" si="27"/>
        <v>15</v>
      </c>
      <c r="X80" s="16" t="str">
        <f t="shared" si="28"/>
        <v>NT</v>
      </c>
      <c r="Y80" s="16">
        <v>10</v>
      </c>
      <c r="Z80" s="22" t="str">
        <f>Critères!$B71</f>
        <v>10.13</v>
      </c>
      <c r="AA80" s="22" t="str">
        <f>Critères!$A59</f>
        <v>PRÉSENTATION</v>
      </c>
      <c r="AB80" s="22" t="str">
        <f>'P01'!$E72</f>
        <v>N</v>
      </c>
      <c r="AC80" s="22" t="str">
        <f>'P02'!$E72</f>
        <v>N</v>
      </c>
      <c r="AD80" s="22" t="str">
        <f>'P03'!$E72</f>
        <v>N</v>
      </c>
      <c r="AE80" s="22" t="str">
        <f>'P04'!$E72</f>
        <v>N</v>
      </c>
      <c r="AF80" s="22" t="str">
        <f>'P05'!$E72</f>
        <v>N</v>
      </c>
      <c r="AG80" s="22" t="str">
        <f>'P06'!$E72</f>
        <v>N</v>
      </c>
      <c r="AH80" s="22" t="str">
        <f>'P07'!$E72</f>
        <v>N</v>
      </c>
      <c r="AI80" s="22" t="str">
        <f>'P08'!$E72</f>
        <v>N</v>
      </c>
      <c r="AJ80" s="22" t="str">
        <f>'P09'!$E72</f>
        <v>N</v>
      </c>
      <c r="AK80" s="22" t="str">
        <f>'P10'!$E72</f>
        <v>N</v>
      </c>
      <c r="AL80" s="22" t="str">
        <f>'P11'!$E72</f>
        <v>N</v>
      </c>
      <c r="AM80" s="22" t="str">
        <f>'P12'!$E72</f>
        <v>N</v>
      </c>
      <c r="AN80" s="22" t="str">
        <f>'P13'!$E72</f>
        <v>N</v>
      </c>
      <c r="AO80" s="22" t="str">
        <f>'P14'!$E72</f>
        <v>N</v>
      </c>
      <c r="AP80" s="22" t="str">
        <f>'P15'!$E72</f>
        <v>N</v>
      </c>
      <c r="AQ80" s="24">
        <f t="shared" si="29"/>
        <v>0</v>
      </c>
    </row>
    <row r="81" spans="1:43" x14ac:dyDescent="0.3">
      <c r="A81" s="16">
        <v>10</v>
      </c>
      <c r="B81" s="22" t="str">
        <f>Critères!$B72</f>
        <v>10.14</v>
      </c>
      <c r="C81" s="22" t="str">
        <f>Critères!$A59</f>
        <v>PRÉSENTATION</v>
      </c>
      <c r="D81" s="22" t="s">
        <v>168</v>
      </c>
      <c r="E81" s="22" t="str">
        <f>'P01'!$D73</f>
        <v>NT</v>
      </c>
      <c r="F81" s="22" t="str">
        <f>'P02'!$D73</f>
        <v>NT</v>
      </c>
      <c r="G81" s="22" t="str">
        <f>'P03'!$D73</f>
        <v>NT</v>
      </c>
      <c r="H81" s="22" t="str">
        <f>'P04'!$D73</f>
        <v>NT</v>
      </c>
      <c r="I81" s="22" t="str">
        <f>'P05'!$D73</f>
        <v>NT</v>
      </c>
      <c r="J81" s="22" t="str">
        <f>'P06'!$D73</f>
        <v>NT</v>
      </c>
      <c r="K81" s="22" t="str">
        <f>'P07'!$D73</f>
        <v>NT</v>
      </c>
      <c r="L81" s="22" t="str">
        <f>'P08'!$D73</f>
        <v>NT</v>
      </c>
      <c r="M81" s="22" t="str">
        <f>'P09'!$D73</f>
        <v>NT</v>
      </c>
      <c r="N81" s="22" t="str">
        <f>'P10'!$D73</f>
        <v>NT</v>
      </c>
      <c r="O81" s="22" t="str">
        <f>'P11'!$D73</f>
        <v>NT</v>
      </c>
      <c r="P81" s="22" t="str">
        <f>'P12'!$D73</f>
        <v>NT</v>
      </c>
      <c r="Q81" s="22" t="str">
        <f>'P13'!$D73</f>
        <v>NT</v>
      </c>
      <c r="R81" s="22" t="str">
        <f>'P14'!$D73</f>
        <v>NT</v>
      </c>
      <c r="S81" s="22" t="str">
        <f>'P15'!$D73</f>
        <v>NT</v>
      </c>
      <c r="T81" s="24">
        <f t="shared" si="24"/>
        <v>0</v>
      </c>
      <c r="U81" s="24">
        <f t="shared" si="25"/>
        <v>0</v>
      </c>
      <c r="V81" s="24">
        <f t="shared" si="26"/>
        <v>0</v>
      </c>
      <c r="W81" s="24">
        <f t="shared" si="27"/>
        <v>15</v>
      </c>
      <c r="X81" s="16" t="str">
        <f t="shared" si="28"/>
        <v>NT</v>
      </c>
      <c r="Y81" s="16">
        <v>10</v>
      </c>
      <c r="Z81" s="22" t="str">
        <f>Critères!$B72</f>
        <v>10.14</v>
      </c>
      <c r="AA81" s="22" t="str">
        <f>Critères!$A59</f>
        <v>PRÉSENTATION</v>
      </c>
      <c r="AB81" s="22" t="str">
        <f>'P01'!$E73</f>
        <v>N</v>
      </c>
      <c r="AC81" s="22" t="str">
        <f>'P02'!$E73</f>
        <v>N</v>
      </c>
      <c r="AD81" s="22" t="str">
        <f>'P03'!$E73</f>
        <v>N</v>
      </c>
      <c r="AE81" s="22" t="str">
        <f>'P04'!$E73</f>
        <v>N</v>
      </c>
      <c r="AF81" s="22" t="str">
        <f>'P05'!$E73</f>
        <v>N</v>
      </c>
      <c r="AG81" s="22" t="str">
        <f>'P06'!$E73</f>
        <v>N</v>
      </c>
      <c r="AH81" s="22" t="str">
        <f>'P07'!$E73</f>
        <v>N</v>
      </c>
      <c r="AI81" s="22" t="str">
        <f>'P08'!$E73</f>
        <v>N</v>
      </c>
      <c r="AJ81" s="22" t="str">
        <f>'P09'!$E73</f>
        <v>N</v>
      </c>
      <c r="AK81" s="22" t="str">
        <f>'P10'!$E73</f>
        <v>N</v>
      </c>
      <c r="AL81" s="22" t="str">
        <f>'P11'!$E73</f>
        <v>N</v>
      </c>
      <c r="AM81" s="22" t="str">
        <f>'P12'!$E73</f>
        <v>N</v>
      </c>
      <c r="AN81" s="22" t="str">
        <f>'P13'!$E73</f>
        <v>N</v>
      </c>
      <c r="AO81" s="22" t="str">
        <f>'P14'!$E73</f>
        <v>N</v>
      </c>
      <c r="AP81" s="22" t="str">
        <f>'P15'!$E73</f>
        <v>N</v>
      </c>
      <c r="AQ81" s="24">
        <f t="shared" si="29"/>
        <v>0</v>
      </c>
    </row>
    <row r="82" spans="1:43" x14ac:dyDescent="0.3">
      <c r="A82" s="25"/>
      <c r="B82" s="26"/>
      <c r="C82" s="26"/>
      <c r="D82" s="26"/>
      <c r="E82" s="26"/>
      <c r="F82" s="26"/>
      <c r="G82" s="26"/>
      <c r="H82" s="26"/>
      <c r="I82" s="26"/>
      <c r="J82" s="26"/>
      <c r="K82" s="26"/>
      <c r="L82" s="26"/>
      <c r="M82" s="26"/>
      <c r="N82" s="26"/>
      <c r="O82" s="26"/>
      <c r="P82" s="26"/>
      <c r="Q82" s="26"/>
      <c r="R82" s="26"/>
      <c r="S82" s="26"/>
      <c r="T82" s="27">
        <f>SUM(T68:T81)</f>
        <v>0</v>
      </c>
      <c r="U82" s="27">
        <f>SUM(U68:U81)</f>
        <v>0</v>
      </c>
      <c r="V82" s="27">
        <f>SUM(V68:V81)</f>
        <v>0</v>
      </c>
      <c r="W82" s="27">
        <f>SUM(W68:W81)</f>
        <v>210</v>
      </c>
      <c r="X82" s="16"/>
      <c r="Y82" s="25"/>
      <c r="Z82" s="26"/>
      <c r="AA82" s="26"/>
      <c r="AB82" s="26"/>
      <c r="AC82" s="26"/>
      <c r="AD82" s="26"/>
      <c r="AE82" s="26"/>
      <c r="AF82" s="26"/>
      <c r="AG82" s="26"/>
      <c r="AH82" s="26"/>
      <c r="AI82" s="26"/>
      <c r="AJ82" s="26"/>
      <c r="AK82" s="26"/>
      <c r="AL82" s="26"/>
      <c r="AM82" s="26"/>
      <c r="AN82" s="26"/>
      <c r="AO82" s="26"/>
      <c r="AP82" s="26"/>
      <c r="AQ82" s="27">
        <f>SUM(AQ68:AQ81)</f>
        <v>0</v>
      </c>
    </row>
    <row r="83" spans="1:43" x14ac:dyDescent="0.3">
      <c r="A83" s="16">
        <v>11</v>
      </c>
      <c r="B83" s="22" t="str">
        <f>Critères!$B73</f>
        <v>11.1</v>
      </c>
      <c r="C83" s="22" t="str">
        <f>Critères!$A73</f>
        <v>FORMULAIRES</v>
      </c>
      <c r="D83" s="22" t="s">
        <v>168</v>
      </c>
      <c r="E83" s="22" t="str">
        <f>'P01'!$D74</f>
        <v>NT</v>
      </c>
      <c r="F83" s="22" t="str">
        <f>'P02'!$D74</f>
        <v>NT</v>
      </c>
      <c r="G83" s="22" t="str">
        <f>'P03'!$D74</f>
        <v>NT</v>
      </c>
      <c r="H83" s="22" t="str">
        <f>'P04'!$D74</f>
        <v>NT</v>
      </c>
      <c r="I83" s="22" t="str">
        <f>'P05'!$D74</f>
        <v>NT</v>
      </c>
      <c r="J83" s="22" t="str">
        <f>'P06'!$D74</f>
        <v>NT</v>
      </c>
      <c r="K83" s="22" t="str">
        <f>'P07'!$D74</f>
        <v>NT</v>
      </c>
      <c r="L83" s="22" t="str">
        <f>'P08'!$D74</f>
        <v>NT</v>
      </c>
      <c r="M83" s="22" t="str">
        <f>'P09'!$D74</f>
        <v>NT</v>
      </c>
      <c r="N83" s="22" t="str">
        <f>'P10'!$D74</f>
        <v>NT</v>
      </c>
      <c r="O83" s="22" t="str">
        <f>'P11'!$D74</f>
        <v>NT</v>
      </c>
      <c r="P83" s="22" t="str">
        <f>'P12'!$D74</f>
        <v>NT</v>
      </c>
      <c r="Q83" s="22" t="str">
        <f>'P13'!$D74</f>
        <v>NT</v>
      </c>
      <c r="R83" s="22" t="str">
        <f>'P14'!$D74</f>
        <v>NT</v>
      </c>
      <c r="S83" s="22" t="str">
        <f>'P15'!$D74</f>
        <v>NT</v>
      </c>
      <c r="T83" s="24">
        <f t="shared" ref="T83:T95" si="30">COUNTIF(E83:S83,"C")</f>
        <v>0</v>
      </c>
      <c r="U83" s="24">
        <f t="shared" ref="U83:U95" si="31">COUNTIF(E83:S83,"NC")</f>
        <v>0</v>
      </c>
      <c r="V83" s="24">
        <f t="shared" ref="V83:V95" si="32">COUNTIF(E83:S83,"NA")</f>
        <v>0</v>
      </c>
      <c r="W83" s="24">
        <f t="shared" ref="W83:W95" si="33">COUNTIF(E83:S83,"NT")</f>
        <v>15</v>
      </c>
      <c r="X83" s="16" t="str">
        <f t="shared" ref="X83:X95" si="34">IF(U83&gt;0,"NC",IF(T83&gt;0,"C",IF(W83&gt;0,"NT","NA")))</f>
        <v>NT</v>
      </c>
      <c r="Y83" s="16">
        <v>11</v>
      </c>
      <c r="Z83" s="22" t="str">
        <f>Critères!$B73</f>
        <v>11.1</v>
      </c>
      <c r="AA83" s="22" t="str">
        <f>Critères!$A73</f>
        <v>FORMULAIRES</v>
      </c>
      <c r="AB83" s="22" t="str">
        <f>'P01'!$E74</f>
        <v>N</v>
      </c>
      <c r="AC83" s="22" t="str">
        <f>'P02'!$E74</f>
        <v>N</v>
      </c>
      <c r="AD83" s="22" t="str">
        <f>'P03'!$E74</f>
        <v>N</v>
      </c>
      <c r="AE83" s="22" t="str">
        <f>'P04'!$E74</f>
        <v>N</v>
      </c>
      <c r="AF83" s="22" t="str">
        <f>'P05'!$E74</f>
        <v>N</v>
      </c>
      <c r="AG83" s="22" t="str">
        <f>'P06'!$E74</f>
        <v>N</v>
      </c>
      <c r="AH83" s="22" t="str">
        <f>'P07'!$E74</f>
        <v>N</v>
      </c>
      <c r="AI83" s="22" t="str">
        <f>'P08'!$E74</f>
        <v>N</v>
      </c>
      <c r="AJ83" s="22" t="str">
        <f>'P09'!$E74</f>
        <v>N</v>
      </c>
      <c r="AK83" s="22" t="str">
        <f>'P10'!$E74</f>
        <v>N</v>
      </c>
      <c r="AL83" s="22" t="str">
        <f>'P11'!$E74</f>
        <v>N</v>
      </c>
      <c r="AM83" s="22" t="str">
        <f>'P12'!$E74</f>
        <v>N</v>
      </c>
      <c r="AN83" s="22" t="str">
        <f>'P13'!$E74</f>
        <v>N</v>
      </c>
      <c r="AO83" s="22" t="str">
        <f>'P14'!$E74</f>
        <v>N</v>
      </c>
      <c r="AP83" s="22" t="str">
        <f>'P15'!$E74</f>
        <v>N</v>
      </c>
      <c r="AQ83" s="24">
        <f t="shared" ref="AQ83:AQ95" si="35">COUNTIF(AB83:AP83,"D")</f>
        <v>0</v>
      </c>
    </row>
    <row r="84" spans="1:43" x14ac:dyDescent="0.3">
      <c r="A84" s="16">
        <v>11</v>
      </c>
      <c r="B84" s="22" t="str">
        <f>Critères!$B74</f>
        <v>11.2</v>
      </c>
      <c r="C84" s="22" t="str">
        <f>Critères!$A73</f>
        <v>FORMULAIRES</v>
      </c>
      <c r="D84" s="22" t="s">
        <v>168</v>
      </c>
      <c r="E84" s="22" t="str">
        <f>'P01'!$D75</f>
        <v>NT</v>
      </c>
      <c r="F84" s="22" t="str">
        <f>'P02'!$D75</f>
        <v>NT</v>
      </c>
      <c r="G84" s="22" t="str">
        <f>'P03'!$D75</f>
        <v>NT</v>
      </c>
      <c r="H84" s="22" t="str">
        <f>'P04'!$D75</f>
        <v>NT</v>
      </c>
      <c r="I84" s="22" t="str">
        <f>'P05'!$D75</f>
        <v>NT</v>
      </c>
      <c r="J84" s="22" t="str">
        <f>'P06'!$D75</f>
        <v>NT</v>
      </c>
      <c r="K84" s="22" t="str">
        <f>'P07'!$D75</f>
        <v>NT</v>
      </c>
      <c r="L84" s="22" t="str">
        <f>'P08'!$D75</f>
        <v>NT</v>
      </c>
      <c r="M84" s="22" t="str">
        <f>'P09'!$D75</f>
        <v>NT</v>
      </c>
      <c r="N84" s="22" t="str">
        <f>'P10'!$D75</f>
        <v>NT</v>
      </c>
      <c r="O84" s="22" t="str">
        <f>'P11'!$D75</f>
        <v>NT</v>
      </c>
      <c r="P84" s="22" t="str">
        <f>'P12'!$D75</f>
        <v>NT</v>
      </c>
      <c r="Q84" s="22" t="str">
        <f>'P13'!$D75</f>
        <v>NT</v>
      </c>
      <c r="R84" s="22" t="str">
        <f>'P14'!$D75</f>
        <v>NT</v>
      </c>
      <c r="S84" s="22" t="str">
        <f>'P15'!$D75</f>
        <v>NT</v>
      </c>
      <c r="T84" s="24">
        <f t="shared" si="30"/>
        <v>0</v>
      </c>
      <c r="U84" s="24">
        <f t="shared" si="31"/>
        <v>0</v>
      </c>
      <c r="V84" s="24">
        <f t="shared" si="32"/>
        <v>0</v>
      </c>
      <c r="W84" s="24">
        <f t="shared" si="33"/>
        <v>15</v>
      </c>
      <c r="X84" s="16" t="str">
        <f t="shared" si="34"/>
        <v>NT</v>
      </c>
      <c r="Y84" s="16">
        <v>11</v>
      </c>
      <c r="Z84" s="22" t="str">
        <f>Critères!$B74</f>
        <v>11.2</v>
      </c>
      <c r="AA84" s="22" t="str">
        <f>Critères!$A73</f>
        <v>FORMULAIRES</v>
      </c>
      <c r="AB84" s="22" t="str">
        <f>'P01'!$E75</f>
        <v>N</v>
      </c>
      <c r="AC84" s="22" t="str">
        <f>'P02'!$E75</f>
        <v>N</v>
      </c>
      <c r="AD84" s="22" t="str">
        <f>'P03'!$E75</f>
        <v>N</v>
      </c>
      <c r="AE84" s="22" t="str">
        <f>'P04'!$E75</f>
        <v>N</v>
      </c>
      <c r="AF84" s="22" t="str">
        <f>'P05'!$E75</f>
        <v>N</v>
      </c>
      <c r="AG84" s="22" t="str">
        <f>'P06'!$E75</f>
        <v>N</v>
      </c>
      <c r="AH84" s="22" t="str">
        <f>'P07'!$E75</f>
        <v>N</v>
      </c>
      <c r="AI84" s="22" t="str">
        <f>'P08'!$E75</f>
        <v>N</v>
      </c>
      <c r="AJ84" s="22" t="str">
        <f>'P09'!$E75</f>
        <v>N</v>
      </c>
      <c r="AK84" s="22" t="str">
        <f>'P10'!$E75</f>
        <v>N</v>
      </c>
      <c r="AL84" s="22" t="str">
        <f>'P11'!$E75</f>
        <v>N</v>
      </c>
      <c r="AM84" s="22" t="str">
        <f>'P12'!$E75</f>
        <v>N</v>
      </c>
      <c r="AN84" s="22" t="str">
        <f>'P13'!$E75</f>
        <v>N</v>
      </c>
      <c r="AO84" s="22" t="str">
        <f>'P14'!$E75</f>
        <v>N</v>
      </c>
      <c r="AP84" s="22" t="str">
        <f>'P15'!$E75</f>
        <v>N</v>
      </c>
      <c r="AQ84" s="24">
        <f t="shared" si="35"/>
        <v>0</v>
      </c>
    </row>
    <row r="85" spans="1:43" x14ac:dyDescent="0.3">
      <c r="A85" s="16">
        <v>11</v>
      </c>
      <c r="B85" s="22" t="str">
        <f>Critères!$B75</f>
        <v>11.3</v>
      </c>
      <c r="C85" s="22" t="str">
        <f>Critères!$A73</f>
        <v>FORMULAIRES</v>
      </c>
      <c r="D85" s="22" t="s">
        <v>169</v>
      </c>
      <c r="E85" s="22" t="str">
        <f>'P01'!$D76</f>
        <v>NT</v>
      </c>
      <c r="F85" s="22" t="str">
        <f>'P02'!$D76</f>
        <v>NT</v>
      </c>
      <c r="G85" s="22" t="str">
        <f>'P03'!$D76</f>
        <v>NT</v>
      </c>
      <c r="H85" s="22" t="str">
        <f>'P04'!$D76</f>
        <v>NT</v>
      </c>
      <c r="I85" s="22" t="str">
        <f>'P05'!$D76</f>
        <v>NT</v>
      </c>
      <c r="J85" s="22" t="str">
        <f>'P06'!$D76</f>
        <v>NT</v>
      </c>
      <c r="K85" s="22" t="str">
        <f>'P07'!$D76</f>
        <v>NT</v>
      </c>
      <c r="L85" s="22" t="str">
        <f>'P08'!$D76</f>
        <v>NT</v>
      </c>
      <c r="M85" s="22" t="str">
        <f>'P09'!$D76</f>
        <v>NT</v>
      </c>
      <c r="N85" s="22" t="str">
        <f>'P10'!$D76</f>
        <v>NT</v>
      </c>
      <c r="O85" s="22" t="str">
        <f>'P11'!$D76</f>
        <v>NT</v>
      </c>
      <c r="P85" s="22" t="str">
        <f>'P12'!$D76</f>
        <v>NT</v>
      </c>
      <c r="Q85" s="22" t="str">
        <f>'P13'!$D76</f>
        <v>NT</v>
      </c>
      <c r="R85" s="22" t="str">
        <f>'P14'!$D76</f>
        <v>NT</v>
      </c>
      <c r="S85" s="22" t="str">
        <f>'P15'!$D76</f>
        <v>NT</v>
      </c>
      <c r="T85" s="24">
        <f t="shared" si="30"/>
        <v>0</v>
      </c>
      <c r="U85" s="24">
        <f t="shared" si="31"/>
        <v>0</v>
      </c>
      <c r="V85" s="24">
        <f t="shared" si="32"/>
        <v>0</v>
      </c>
      <c r="W85" s="24">
        <f t="shared" si="33"/>
        <v>15</v>
      </c>
      <c r="X85" s="16" t="str">
        <f t="shared" si="34"/>
        <v>NT</v>
      </c>
      <c r="Y85" s="16">
        <v>11</v>
      </c>
      <c r="Z85" s="22" t="str">
        <f>Critères!$B75</f>
        <v>11.3</v>
      </c>
      <c r="AA85" s="22" t="str">
        <f>Critères!$A73</f>
        <v>FORMULAIRES</v>
      </c>
      <c r="AB85" s="22" t="str">
        <f>'P01'!$E76</f>
        <v>N</v>
      </c>
      <c r="AC85" s="22" t="str">
        <f>'P02'!$E76</f>
        <v>N</v>
      </c>
      <c r="AD85" s="22" t="str">
        <f>'P03'!$E76</f>
        <v>N</v>
      </c>
      <c r="AE85" s="22" t="str">
        <f>'P04'!$E76</f>
        <v>N</v>
      </c>
      <c r="AF85" s="22" t="str">
        <f>'P05'!$E76</f>
        <v>N</v>
      </c>
      <c r="AG85" s="22" t="str">
        <f>'P06'!$E76</f>
        <v>N</v>
      </c>
      <c r="AH85" s="22" t="str">
        <f>'P07'!$E76</f>
        <v>N</v>
      </c>
      <c r="AI85" s="22" t="str">
        <f>'P08'!$E76</f>
        <v>N</v>
      </c>
      <c r="AJ85" s="22" t="str">
        <f>'P09'!$E76</f>
        <v>N</v>
      </c>
      <c r="AK85" s="22" t="str">
        <f>'P10'!$E76</f>
        <v>N</v>
      </c>
      <c r="AL85" s="22" t="str">
        <f>'P11'!$E76</f>
        <v>N</v>
      </c>
      <c r="AM85" s="22" t="str">
        <f>'P12'!$E76</f>
        <v>N</v>
      </c>
      <c r="AN85" s="22" t="str">
        <f>'P13'!$E76</f>
        <v>N</v>
      </c>
      <c r="AO85" s="22" t="str">
        <f>'P14'!$E76</f>
        <v>N</v>
      </c>
      <c r="AP85" s="22" t="str">
        <f>'P15'!$E76</f>
        <v>N</v>
      </c>
      <c r="AQ85" s="24">
        <f t="shared" si="35"/>
        <v>0</v>
      </c>
    </row>
    <row r="86" spans="1:43" x14ac:dyDescent="0.3">
      <c r="A86" s="16">
        <v>11</v>
      </c>
      <c r="B86" s="22" t="str">
        <f>Critères!$B76</f>
        <v>11.4</v>
      </c>
      <c r="C86" s="22" t="str">
        <f>Critères!$A73</f>
        <v>FORMULAIRES</v>
      </c>
      <c r="D86" s="22" t="s">
        <v>168</v>
      </c>
      <c r="E86" s="22" t="str">
        <f>'P01'!$D77</f>
        <v>NT</v>
      </c>
      <c r="F86" s="22" t="str">
        <f>'P02'!$D77</f>
        <v>NT</v>
      </c>
      <c r="G86" s="22" t="str">
        <f>'P03'!$D77</f>
        <v>NT</v>
      </c>
      <c r="H86" s="22" t="str">
        <f>'P04'!$D77</f>
        <v>NT</v>
      </c>
      <c r="I86" s="22" t="str">
        <f>'P05'!$D77</f>
        <v>NT</v>
      </c>
      <c r="J86" s="22" t="str">
        <f>'P06'!$D77</f>
        <v>NT</v>
      </c>
      <c r="K86" s="22" t="str">
        <f>'P07'!$D77</f>
        <v>NT</v>
      </c>
      <c r="L86" s="22" t="str">
        <f>'P08'!$D77</f>
        <v>NT</v>
      </c>
      <c r="M86" s="22" t="str">
        <f>'P09'!$D77</f>
        <v>NT</v>
      </c>
      <c r="N86" s="22" t="str">
        <f>'P10'!$D77</f>
        <v>NT</v>
      </c>
      <c r="O86" s="22" t="str">
        <f>'P11'!$D77</f>
        <v>NT</v>
      </c>
      <c r="P86" s="22" t="str">
        <f>'P12'!$D77</f>
        <v>NT</v>
      </c>
      <c r="Q86" s="22" t="str">
        <f>'P13'!$D77</f>
        <v>NT</v>
      </c>
      <c r="R86" s="22" t="str">
        <f>'P14'!$D77</f>
        <v>NT</v>
      </c>
      <c r="S86" s="22" t="str">
        <f>'P15'!$D77</f>
        <v>NT</v>
      </c>
      <c r="T86" s="24">
        <f t="shared" si="30"/>
        <v>0</v>
      </c>
      <c r="U86" s="24">
        <f t="shared" si="31"/>
        <v>0</v>
      </c>
      <c r="V86" s="24">
        <f t="shared" si="32"/>
        <v>0</v>
      </c>
      <c r="W86" s="24">
        <f t="shared" si="33"/>
        <v>15</v>
      </c>
      <c r="X86" s="16" t="str">
        <f t="shared" si="34"/>
        <v>NT</v>
      </c>
      <c r="Y86" s="16">
        <v>11</v>
      </c>
      <c r="Z86" s="22" t="str">
        <f>Critères!$B76</f>
        <v>11.4</v>
      </c>
      <c r="AA86" s="22" t="str">
        <f>Critères!$A73</f>
        <v>FORMULAIRES</v>
      </c>
      <c r="AB86" s="22" t="str">
        <f>'P01'!$E77</f>
        <v>N</v>
      </c>
      <c r="AC86" s="22" t="str">
        <f>'P02'!$E77</f>
        <v>N</v>
      </c>
      <c r="AD86" s="22" t="str">
        <f>'P03'!$E77</f>
        <v>N</v>
      </c>
      <c r="AE86" s="22" t="str">
        <f>'P04'!$E77</f>
        <v>N</v>
      </c>
      <c r="AF86" s="22" t="str">
        <f>'P05'!$E77</f>
        <v>N</v>
      </c>
      <c r="AG86" s="22" t="str">
        <f>'P06'!$E77</f>
        <v>N</v>
      </c>
      <c r="AH86" s="22" t="str">
        <f>'P07'!$E77</f>
        <v>N</v>
      </c>
      <c r="AI86" s="22" t="str">
        <f>'P08'!$E77</f>
        <v>N</v>
      </c>
      <c r="AJ86" s="22" t="str">
        <f>'P09'!$E77</f>
        <v>N</v>
      </c>
      <c r="AK86" s="22" t="str">
        <f>'P10'!$E77</f>
        <v>N</v>
      </c>
      <c r="AL86" s="22" t="str">
        <f>'P11'!$E77</f>
        <v>N</v>
      </c>
      <c r="AM86" s="22" t="str">
        <f>'P12'!$E77</f>
        <v>N</v>
      </c>
      <c r="AN86" s="22" t="str">
        <f>'P13'!$E77</f>
        <v>N</v>
      </c>
      <c r="AO86" s="22" t="str">
        <f>'P14'!$E77</f>
        <v>N</v>
      </c>
      <c r="AP86" s="22" t="str">
        <f>'P15'!$E77</f>
        <v>N</v>
      </c>
      <c r="AQ86" s="24">
        <f t="shared" si="35"/>
        <v>0</v>
      </c>
    </row>
    <row r="87" spans="1:43" x14ac:dyDescent="0.3">
      <c r="A87" s="16">
        <v>11</v>
      </c>
      <c r="B87" s="22" t="str">
        <f>Critères!$B77</f>
        <v>11.5</v>
      </c>
      <c r="C87" s="22" t="str">
        <f>Critères!$A73</f>
        <v>FORMULAIRES</v>
      </c>
      <c r="D87" s="22" t="s">
        <v>168</v>
      </c>
      <c r="E87" s="22" t="str">
        <f>'P01'!$D78</f>
        <v>NT</v>
      </c>
      <c r="F87" s="22" t="str">
        <f>'P02'!$D78</f>
        <v>NT</v>
      </c>
      <c r="G87" s="22" t="str">
        <f>'P03'!$D78</f>
        <v>NT</v>
      </c>
      <c r="H87" s="22" t="str">
        <f>'P04'!$D78</f>
        <v>NT</v>
      </c>
      <c r="I87" s="22" t="str">
        <f>'P05'!$D78</f>
        <v>NT</v>
      </c>
      <c r="J87" s="22" t="str">
        <f>'P06'!$D78</f>
        <v>NT</v>
      </c>
      <c r="K87" s="22" t="str">
        <f>'P07'!$D78</f>
        <v>NT</v>
      </c>
      <c r="L87" s="22" t="str">
        <f>'P08'!$D78</f>
        <v>NT</v>
      </c>
      <c r="M87" s="22" t="str">
        <f>'P09'!$D78</f>
        <v>NT</v>
      </c>
      <c r="N87" s="22" t="str">
        <f>'P10'!$D78</f>
        <v>NT</v>
      </c>
      <c r="O87" s="22" t="str">
        <f>'P11'!$D78</f>
        <v>NT</v>
      </c>
      <c r="P87" s="22" t="str">
        <f>'P12'!$D78</f>
        <v>NT</v>
      </c>
      <c r="Q87" s="22" t="str">
        <f>'P13'!$D78</f>
        <v>NT</v>
      </c>
      <c r="R87" s="22" t="str">
        <f>'P14'!$D78</f>
        <v>NT</v>
      </c>
      <c r="S87" s="22" t="str">
        <f>'P15'!$D78</f>
        <v>NT</v>
      </c>
      <c r="T87" s="24">
        <f t="shared" si="30"/>
        <v>0</v>
      </c>
      <c r="U87" s="24">
        <f t="shared" si="31"/>
        <v>0</v>
      </c>
      <c r="V87" s="24">
        <f t="shared" si="32"/>
        <v>0</v>
      </c>
      <c r="W87" s="24">
        <f t="shared" si="33"/>
        <v>15</v>
      </c>
      <c r="X87" s="16" t="str">
        <f t="shared" si="34"/>
        <v>NT</v>
      </c>
      <c r="Y87" s="16">
        <v>11</v>
      </c>
      <c r="Z87" s="22" t="str">
        <f>Critères!$B77</f>
        <v>11.5</v>
      </c>
      <c r="AA87" s="22" t="str">
        <f>Critères!$A73</f>
        <v>FORMULAIRES</v>
      </c>
      <c r="AB87" s="22" t="str">
        <f>'P01'!$E78</f>
        <v>N</v>
      </c>
      <c r="AC87" s="22" t="str">
        <f>'P02'!$E78</f>
        <v>N</v>
      </c>
      <c r="AD87" s="22" t="str">
        <f>'P03'!$E78</f>
        <v>N</v>
      </c>
      <c r="AE87" s="22" t="str">
        <f>'P04'!$E78</f>
        <v>N</v>
      </c>
      <c r="AF87" s="22" t="str">
        <f>'P05'!$E78</f>
        <v>N</v>
      </c>
      <c r="AG87" s="22" t="str">
        <f>'P06'!$E78</f>
        <v>N</v>
      </c>
      <c r="AH87" s="22" t="str">
        <f>'P07'!$E78</f>
        <v>N</v>
      </c>
      <c r="AI87" s="22" t="str">
        <f>'P08'!$E78</f>
        <v>N</v>
      </c>
      <c r="AJ87" s="22" t="str">
        <f>'P09'!$E78</f>
        <v>N</v>
      </c>
      <c r="AK87" s="22" t="str">
        <f>'P10'!$E78</f>
        <v>N</v>
      </c>
      <c r="AL87" s="22" t="str">
        <f>'P11'!$E78</f>
        <v>N</v>
      </c>
      <c r="AM87" s="22" t="str">
        <f>'P12'!$E78</f>
        <v>N</v>
      </c>
      <c r="AN87" s="22" t="str">
        <f>'P13'!$E78</f>
        <v>N</v>
      </c>
      <c r="AO87" s="22" t="str">
        <f>'P14'!$E78</f>
        <v>N</v>
      </c>
      <c r="AP87" s="22" t="str">
        <f>'P15'!$E78</f>
        <v>N</v>
      </c>
      <c r="AQ87" s="24">
        <f t="shared" si="35"/>
        <v>0</v>
      </c>
    </row>
    <row r="88" spans="1:43" x14ac:dyDescent="0.3">
      <c r="A88" s="16">
        <v>11</v>
      </c>
      <c r="B88" s="22" t="str">
        <f>Critères!$B78</f>
        <v>11.6</v>
      </c>
      <c r="C88" s="22" t="str">
        <f>Critères!$A73</f>
        <v>FORMULAIRES</v>
      </c>
      <c r="D88" s="22" t="s">
        <v>168</v>
      </c>
      <c r="E88" s="22" t="str">
        <f>'P01'!$D79</f>
        <v>NT</v>
      </c>
      <c r="F88" s="22" t="str">
        <f>'P02'!$D79</f>
        <v>NT</v>
      </c>
      <c r="G88" s="22" t="str">
        <f>'P03'!$D79</f>
        <v>NT</v>
      </c>
      <c r="H88" s="22" t="str">
        <f>'P04'!$D79</f>
        <v>NT</v>
      </c>
      <c r="I88" s="22" t="str">
        <f>'P05'!$D79</f>
        <v>NT</v>
      </c>
      <c r="J88" s="22" t="str">
        <f>'P06'!$D79</f>
        <v>NT</v>
      </c>
      <c r="K88" s="22" t="str">
        <f>'P07'!$D79</f>
        <v>NT</v>
      </c>
      <c r="L88" s="22" t="str">
        <f>'P08'!$D79</f>
        <v>NT</v>
      </c>
      <c r="M88" s="22" t="str">
        <f>'P09'!$D79</f>
        <v>NT</v>
      </c>
      <c r="N88" s="22" t="str">
        <f>'P10'!$D79</f>
        <v>NT</v>
      </c>
      <c r="O88" s="22" t="str">
        <f>'P11'!$D79</f>
        <v>NT</v>
      </c>
      <c r="P88" s="22" t="str">
        <f>'P12'!$D79</f>
        <v>NT</v>
      </c>
      <c r="Q88" s="22" t="str">
        <f>'P13'!$D79</f>
        <v>NT</v>
      </c>
      <c r="R88" s="22" t="str">
        <f>'P14'!$D79</f>
        <v>NT</v>
      </c>
      <c r="S88" s="22" t="str">
        <f>'P15'!$D79</f>
        <v>NT</v>
      </c>
      <c r="T88" s="24">
        <f t="shared" si="30"/>
        <v>0</v>
      </c>
      <c r="U88" s="24">
        <f t="shared" si="31"/>
        <v>0</v>
      </c>
      <c r="V88" s="24">
        <f t="shared" si="32"/>
        <v>0</v>
      </c>
      <c r="W88" s="24">
        <f t="shared" si="33"/>
        <v>15</v>
      </c>
      <c r="X88" s="16" t="str">
        <f t="shared" si="34"/>
        <v>NT</v>
      </c>
      <c r="Y88" s="16">
        <v>11</v>
      </c>
      <c r="Z88" s="22" t="str">
        <f>Critères!$B78</f>
        <v>11.6</v>
      </c>
      <c r="AA88" s="22" t="str">
        <f>Critères!$A73</f>
        <v>FORMULAIRES</v>
      </c>
      <c r="AB88" s="22" t="str">
        <f>'P01'!$E79</f>
        <v>N</v>
      </c>
      <c r="AC88" s="22" t="str">
        <f>'P02'!$E79</f>
        <v>N</v>
      </c>
      <c r="AD88" s="22" t="str">
        <f>'P03'!$E79</f>
        <v>N</v>
      </c>
      <c r="AE88" s="22" t="str">
        <f>'P04'!$E79</f>
        <v>N</v>
      </c>
      <c r="AF88" s="22" t="str">
        <f>'P05'!$E79</f>
        <v>N</v>
      </c>
      <c r="AG88" s="22" t="str">
        <f>'P06'!$E79</f>
        <v>N</v>
      </c>
      <c r="AH88" s="22" t="str">
        <f>'P07'!$E79</f>
        <v>N</v>
      </c>
      <c r="AI88" s="22" t="str">
        <f>'P08'!$E79</f>
        <v>N</v>
      </c>
      <c r="AJ88" s="22" t="str">
        <f>'P09'!$E79</f>
        <v>N</v>
      </c>
      <c r="AK88" s="22" t="str">
        <f>'P10'!$E79</f>
        <v>N</v>
      </c>
      <c r="AL88" s="22" t="str">
        <f>'P11'!$E79</f>
        <v>N</v>
      </c>
      <c r="AM88" s="22" t="str">
        <f>'P12'!$E79</f>
        <v>N</v>
      </c>
      <c r="AN88" s="22" t="str">
        <f>'P13'!$E79</f>
        <v>N</v>
      </c>
      <c r="AO88" s="22" t="str">
        <f>'P14'!$E79</f>
        <v>N</v>
      </c>
      <c r="AP88" s="22" t="str">
        <f>'P15'!$E79</f>
        <v>N</v>
      </c>
      <c r="AQ88" s="24">
        <f t="shared" si="35"/>
        <v>0</v>
      </c>
    </row>
    <row r="89" spans="1:43" x14ac:dyDescent="0.3">
      <c r="A89" s="16">
        <v>11</v>
      </c>
      <c r="B89" s="22" t="str">
        <f>Critères!$B79</f>
        <v>11.7</v>
      </c>
      <c r="C89" s="22" t="str">
        <f>Critères!$A73</f>
        <v>FORMULAIRES</v>
      </c>
      <c r="D89" s="22" t="s">
        <v>168</v>
      </c>
      <c r="E89" s="22" t="str">
        <f>'P01'!$D80</f>
        <v>NT</v>
      </c>
      <c r="F89" s="22" t="str">
        <f>'P02'!$D80</f>
        <v>NT</v>
      </c>
      <c r="G89" s="22" t="str">
        <f>'P03'!$D80</f>
        <v>NT</v>
      </c>
      <c r="H89" s="22" t="str">
        <f>'P04'!$D80</f>
        <v>NT</v>
      </c>
      <c r="I89" s="22" t="str">
        <f>'P05'!$D80</f>
        <v>NT</v>
      </c>
      <c r="J89" s="22" t="str">
        <f>'P06'!$D80</f>
        <v>NT</v>
      </c>
      <c r="K89" s="22" t="str">
        <f>'P07'!$D80</f>
        <v>NT</v>
      </c>
      <c r="L89" s="22" t="str">
        <f>'P08'!$D80</f>
        <v>NT</v>
      </c>
      <c r="M89" s="22" t="str">
        <f>'P09'!$D80</f>
        <v>NT</v>
      </c>
      <c r="N89" s="22" t="str">
        <f>'P10'!$D80</f>
        <v>NT</v>
      </c>
      <c r="O89" s="22" t="str">
        <f>'P11'!$D80</f>
        <v>NT</v>
      </c>
      <c r="P89" s="22" t="str">
        <f>'P12'!$D80</f>
        <v>NT</v>
      </c>
      <c r="Q89" s="22" t="str">
        <f>'P13'!$D80</f>
        <v>NT</v>
      </c>
      <c r="R89" s="22" t="str">
        <f>'P14'!$D80</f>
        <v>NT</v>
      </c>
      <c r="S89" s="22" t="str">
        <f>'P15'!$D80</f>
        <v>NT</v>
      </c>
      <c r="T89" s="24">
        <f t="shared" si="30"/>
        <v>0</v>
      </c>
      <c r="U89" s="24">
        <f t="shared" si="31"/>
        <v>0</v>
      </c>
      <c r="V89" s="24">
        <f t="shared" si="32"/>
        <v>0</v>
      </c>
      <c r="W89" s="24">
        <f t="shared" si="33"/>
        <v>15</v>
      </c>
      <c r="X89" s="16" t="str">
        <f t="shared" si="34"/>
        <v>NT</v>
      </c>
      <c r="Y89" s="16">
        <v>11</v>
      </c>
      <c r="Z89" s="22" t="str">
        <f>Critères!$B79</f>
        <v>11.7</v>
      </c>
      <c r="AA89" s="22" t="str">
        <f>Critères!$A73</f>
        <v>FORMULAIRES</v>
      </c>
      <c r="AB89" s="22" t="str">
        <f>'P01'!$E80</f>
        <v>N</v>
      </c>
      <c r="AC89" s="22" t="str">
        <f>'P02'!$E80</f>
        <v>N</v>
      </c>
      <c r="AD89" s="22" t="str">
        <f>'P03'!$E80</f>
        <v>N</v>
      </c>
      <c r="AE89" s="22" t="str">
        <f>'P04'!$E80</f>
        <v>N</v>
      </c>
      <c r="AF89" s="22" t="str">
        <f>'P05'!$E80</f>
        <v>N</v>
      </c>
      <c r="AG89" s="22" t="str">
        <f>'P06'!$E80</f>
        <v>N</v>
      </c>
      <c r="AH89" s="22" t="str">
        <f>'P07'!$E80</f>
        <v>N</v>
      </c>
      <c r="AI89" s="22" t="str">
        <f>'P08'!$E80</f>
        <v>N</v>
      </c>
      <c r="AJ89" s="22" t="str">
        <f>'P09'!$E80</f>
        <v>N</v>
      </c>
      <c r="AK89" s="22" t="str">
        <f>'P10'!$E80</f>
        <v>N</v>
      </c>
      <c r="AL89" s="22" t="str">
        <f>'P11'!$E80</f>
        <v>N</v>
      </c>
      <c r="AM89" s="22" t="str">
        <f>'P12'!$E80</f>
        <v>N</v>
      </c>
      <c r="AN89" s="22" t="str">
        <f>'P13'!$E80</f>
        <v>N</v>
      </c>
      <c r="AO89" s="22" t="str">
        <f>'P14'!$E80</f>
        <v>N</v>
      </c>
      <c r="AP89" s="22" t="str">
        <f>'P15'!$E80</f>
        <v>N</v>
      </c>
      <c r="AQ89" s="24">
        <f t="shared" si="35"/>
        <v>0</v>
      </c>
    </row>
    <row r="90" spans="1:43" x14ac:dyDescent="0.3">
      <c r="A90" s="16">
        <v>11</v>
      </c>
      <c r="B90" s="22" t="str">
        <f>Critères!$B80</f>
        <v>11.8</v>
      </c>
      <c r="C90" s="22" t="str">
        <f>Critères!$A73</f>
        <v>FORMULAIRES</v>
      </c>
      <c r="D90" s="22" t="s">
        <v>168</v>
      </c>
      <c r="E90" s="22" t="str">
        <f>'P01'!$D81</f>
        <v>NT</v>
      </c>
      <c r="F90" s="22" t="str">
        <f>'P02'!$D81</f>
        <v>NT</v>
      </c>
      <c r="G90" s="22" t="str">
        <f>'P03'!$D81</f>
        <v>NT</v>
      </c>
      <c r="H90" s="22" t="str">
        <f>'P04'!$D81</f>
        <v>NT</v>
      </c>
      <c r="I90" s="22" t="str">
        <f>'P05'!$D81</f>
        <v>NT</v>
      </c>
      <c r="J90" s="22" t="str">
        <f>'P06'!$D81</f>
        <v>NT</v>
      </c>
      <c r="K90" s="22" t="str">
        <f>'P07'!$D81</f>
        <v>NT</v>
      </c>
      <c r="L90" s="22" t="str">
        <f>'P08'!$D81</f>
        <v>NT</v>
      </c>
      <c r="M90" s="22" t="str">
        <f>'P09'!$D81</f>
        <v>NT</v>
      </c>
      <c r="N90" s="22" t="str">
        <f>'P10'!$D81</f>
        <v>NT</v>
      </c>
      <c r="O90" s="22" t="str">
        <f>'P11'!$D81</f>
        <v>NT</v>
      </c>
      <c r="P90" s="22" t="str">
        <f>'P12'!$D81</f>
        <v>NT</v>
      </c>
      <c r="Q90" s="22" t="str">
        <f>'P13'!$D81</f>
        <v>NT</v>
      </c>
      <c r="R90" s="22" t="str">
        <f>'P14'!$D81</f>
        <v>NT</v>
      </c>
      <c r="S90" s="22" t="str">
        <f>'P15'!$D81</f>
        <v>NT</v>
      </c>
      <c r="T90" s="24">
        <f t="shared" si="30"/>
        <v>0</v>
      </c>
      <c r="U90" s="24">
        <f t="shared" si="31"/>
        <v>0</v>
      </c>
      <c r="V90" s="24">
        <f t="shared" si="32"/>
        <v>0</v>
      </c>
      <c r="W90" s="24">
        <f t="shared" si="33"/>
        <v>15</v>
      </c>
      <c r="X90" s="16" t="str">
        <f t="shared" si="34"/>
        <v>NT</v>
      </c>
      <c r="Y90" s="16">
        <v>11</v>
      </c>
      <c r="Z90" s="22" t="str">
        <f>Critères!$B80</f>
        <v>11.8</v>
      </c>
      <c r="AA90" s="22" t="str">
        <f>Critères!$A73</f>
        <v>FORMULAIRES</v>
      </c>
      <c r="AB90" s="22" t="str">
        <f>'P01'!$E81</f>
        <v>N</v>
      </c>
      <c r="AC90" s="22" t="str">
        <f>'P02'!$E81</f>
        <v>N</v>
      </c>
      <c r="AD90" s="22" t="str">
        <f>'P03'!$E81</f>
        <v>N</v>
      </c>
      <c r="AE90" s="22" t="str">
        <f>'P04'!$E81</f>
        <v>N</v>
      </c>
      <c r="AF90" s="22" t="str">
        <f>'P05'!$E81</f>
        <v>N</v>
      </c>
      <c r="AG90" s="22" t="str">
        <f>'P06'!$E81</f>
        <v>N</v>
      </c>
      <c r="AH90" s="22" t="str">
        <f>'P07'!$E81</f>
        <v>N</v>
      </c>
      <c r="AI90" s="22" t="str">
        <f>'P08'!$E81</f>
        <v>N</v>
      </c>
      <c r="AJ90" s="22" t="str">
        <f>'P09'!$E81</f>
        <v>N</v>
      </c>
      <c r="AK90" s="22" t="str">
        <f>'P10'!$E81</f>
        <v>N</v>
      </c>
      <c r="AL90" s="22" t="str">
        <f>'P11'!$E81</f>
        <v>N</v>
      </c>
      <c r="AM90" s="22" t="str">
        <f>'P12'!$E81</f>
        <v>N</v>
      </c>
      <c r="AN90" s="22" t="str">
        <f>'P13'!$E81</f>
        <v>N</v>
      </c>
      <c r="AO90" s="22" t="str">
        <f>'P14'!$E81</f>
        <v>N</v>
      </c>
      <c r="AP90" s="22" t="str">
        <f>'P15'!$E81</f>
        <v>N</v>
      </c>
      <c r="AQ90" s="24">
        <f t="shared" si="35"/>
        <v>0</v>
      </c>
    </row>
    <row r="91" spans="1:43" x14ac:dyDescent="0.3">
      <c r="A91" s="16">
        <v>11</v>
      </c>
      <c r="B91" s="22" t="str">
        <f>Critères!$B81</f>
        <v>11.9</v>
      </c>
      <c r="C91" s="22" t="str">
        <f>Critères!$A73</f>
        <v>FORMULAIRES</v>
      </c>
      <c r="D91" s="22" t="s">
        <v>168</v>
      </c>
      <c r="E91" s="22" t="str">
        <f>'P01'!$D82</f>
        <v>NT</v>
      </c>
      <c r="F91" s="22" t="str">
        <f>'P02'!$D82</f>
        <v>NT</v>
      </c>
      <c r="G91" s="22" t="str">
        <f>'P03'!$D82</f>
        <v>NT</v>
      </c>
      <c r="H91" s="22" t="str">
        <f>'P04'!$D82</f>
        <v>NT</v>
      </c>
      <c r="I91" s="22" t="str">
        <f>'P05'!$D82</f>
        <v>NT</v>
      </c>
      <c r="J91" s="22" t="str">
        <f>'P06'!$D82</f>
        <v>NT</v>
      </c>
      <c r="K91" s="22" t="str">
        <f>'P07'!$D82</f>
        <v>NT</v>
      </c>
      <c r="L91" s="22" t="str">
        <f>'P08'!$D82</f>
        <v>NT</v>
      </c>
      <c r="M91" s="22" t="str">
        <f>'P09'!$D82</f>
        <v>NT</v>
      </c>
      <c r="N91" s="22" t="str">
        <f>'P10'!$D82</f>
        <v>NT</v>
      </c>
      <c r="O91" s="22" t="str">
        <f>'P11'!$D82</f>
        <v>NT</v>
      </c>
      <c r="P91" s="22" t="str">
        <f>'P12'!$D82</f>
        <v>NT</v>
      </c>
      <c r="Q91" s="22" t="str">
        <f>'P13'!$D82</f>
        <v>NT</v>
      </c>
      <c r="R91" s="22" t="str">
        <f>'P14'!$D82</f>
        <v>NT</v>
      </c>
      <c r="S91" s="22" t="str">
        <f>'P15'!$D82</f>
        <v>NT</v>
      </c>
      <c r="T91" s="24">
        <f t="shared" si="30"/>
        <v>0</v>
      </c>
      <c r="U91" s="24">
        <f t="shared" si="31"/>
        <v>0</v>
      </c>
      <c r="V91" s="24">
        <f t="shared" si="32"/>
        <v>0</v>
      </c>
      <c r="W91" s="24">
        <f t="shared" si="33"/>
        <v>15</v>
      </c>
      <c r="X91" s="16" t="str">
        <f t="shared" si="34"/>
        <v>NT</v>
      </c>
      <c r="Y91" s="16">
        <v>11</v>
      </c>
      <c r="Z91" s="22" t="str">
        <f>Critères!$B81</f>
        <v>11.9</v>
      </c>
      <c r="AA91" s="22" t="str">
        <f>Critères!$A73</f>
        <v>FORMULAIRES</v>
      </c>
      <c r="AB91" s="22" t="str">
        <f>'P01'!$E82</f>
        <v>N</v>
      </c>
      <c r="AC91" s="22" t="str">
        <f>'P02'!$E82</f>
        <v>N</v>
      </c>
      <c r="AD91" s="22" t="str">
        <f>'P03'!$E82</f>
        <v>N</v>
      </c>
      <c r="AE91" s="22" t="str">
        <f>'P04'!$E82</f>
        <v>N</v>
      </c>
      <c r="AF91" s="22" t="str">
        <f>'P05'!$E82</f>
        <v>N</v>
      </c>
      <c r="AG91" s="22" t="str">
        <f>'P06'!$E82</f>
        <v>N</v>
      </c>
      <c r="AH91" s="22" t="str">
        <f>'P07'!$E82</f>
        <v>N</v>
      </c>
      <c r="AI91" s="22" t="str">
        <f>'P08'!$E82</f>
        <v>N</v>
      </c>
      <c r="AJ91" s="22" t="str">
        <f>'P09'!$E82</f>
        <v>N</v>
      </c>
      <c r="AK91" s="22" t="str">
        <f>'P10'!$E82</f>
        <v>N</v>
      </c>
      <c r="AL91" s="22" t="str">
        <f>'P11'!$E82</f>
        <v>N</v>
      </c>
      <c r="AM91" s="22" t="str">
        <f>'P12'!$E82</f>
        <v>N</v>
      </c>
      <c r="AN91" s="22" t="str">
        <f>'P13'!$E82</f>
        <v>N</v>
      </c>
      <c r="AO91" s="22" t="str">
        <f>'P14'!$E82</f>
        <v>N</v>
      </c>
      <c r="AP91" s="22" t="str">
        <f>'P15'!$E82</f>
        <v>N</v>
      </c>
      <c r="AQ91" s="24">
        <f t="shared" si="35"/>
        <v>0</v>
      </c>
    </row>
    <row r="92" spans="1:43" x14ac:dyDescent="0.3">
      <c r="A92" s="16">
        <v>11</v>
      </c>
      <c r="B92" s="22" t="str">
        <f>Critères!$B82</f>
        <v>11.10</v>
      </c>
      <c r="C92" s="22" t="str">
        <f>Critères!$A73</f>
        <v>FORMULAIRES</v>
      </c>
      <c r="D92" s="22" t="s">
        <v>168</v>
      </c>
      <c r="E92" s="22" t="str">
        <f>'P01'!$D83</f>
        <v>NT</v>
      </c>
      <c r="F92" s="22" t="str">
        <f>'P02'!$D83</f>
        <v>NT</v>
      </c>
      <c r="G92" s="22" t="str">
        <f>'P03'!$D83</f>
        <v>NT</v>
      </c>
      <c r="H92" s="22" t="str">
        <f>'P04'!$D83</f>
        <v>NT</v>
      </c>
      <c r="I92" s="22" t="str">
        <f>'P05'!$D83</f>
        <v>NT</v>
      </c>
      <c r="J92" s="22" t="str">
        <f>'P06'!$D83</f>
        <v>NT</v>
      </c>
      <c r="K92" s="22" t="str">
        <f>'P07'!$D83</f>
        <v>NT</v>
      </c>
      <c r="L92" s="22" t="str">
        <f>'P08'!$D83</f>
        <v>NT</v>
      </c>
      <c r="M92" s="22" t="str">
        <f>'P09'!$D83</f>
        <v>NT</v>
      </c>
      <c r="N92" s="22" t="str">
        <f>'P10'!$D83</f>
        <v>NT</v>
      </c>
      <c r="O92" s="22" t="str">
        <f>'P11'!$D83</f>
        <v>NT</v>
      </c>
      <c r="P92" s="22" t="str">
        <f>'P12'!$D83</f>
        <v>NT</v>
      </c>
      <c r="Q92" s="22" t="str">
        <f>'P13'!$D83</f>
        <v>NT</v>
      </c>
      <c r="R92" s="22" t="str">
        <f>'P14'!$D83</f>
        <v>NT</v>
      </c>
      <c r="S92" s="22" t="str">
        <f>'P15'!$D83</f>
        <v>NT</v>
      </c>
      <c r="T92" s="24">
        <f t="shared" si="30"/>
        <v>0</v>
      </c>
      <c r="U92" s="24">
        <f t="shared" si="31"/>
        <v>0</v>
      </c>
      <c r="V92" s="24">
        <f t="shared" si="32"/>
        <v>0</v>
      </c>
      <c r="W92" s="24">
        <f t="shared" si="33"/>
        <v>15</v>
      </c>
      <c r="X92" s="16" t="str">
        <f t="shared" si="34"/>
        <v>NT</v>
      </c>
      <c r="Y92" s="16">
        <v>11</v>
      </c>
      <c r="Z92" s="22" t="str">
        <f>Critères!$B82</f>
        <v>11.10</v>
      </c>
      <c r="AA92" s="22" t="str">
        <f>Critères!$A73</f>
        <v>FORMULAIRES</v>
      </c>
      <c r="AB92" s="22" t="str">
        <f>'P01'!$E83</f>
        <v>N</v>
      </c>
      <c r="AC92" s="22" t="str">
        <f>'P02'!$E83</f>
        <v>N</v>
      </c>
      <c r="AD92" s="22" t="str">
        <f>'P03'!$E83</f>
        <v>N</v>
      </c>
      <c r="AE92" s="22" t="str">
        <f>'P04'!$E83</f>
        <v>N</v>
      </c>
      <c r="AF92" s="22" t="str">
        <f>'P05'!$E83</f>
        <v>N</v>
      </c>
      <c r="AG92" s="22" t="str">
        <f>'P06'!$E83</f>
        <v>N</v>
      </c>
      <c r="AH92" s="22" t="str">
        <f>'P07'!$E83</f>
        <v>N</v>
      </c>
      <c r="AI92" s="22" t="str">
        <f>'P08'!$E83</f>
        <v>N</v>
      </c>
      <c r="AJ92" s="22" t="str">
        <f>'P09'!$E83</f>
        <v>N</v>
      </c>
      <c r="AK92" s="22" t="str">
        <f>'P10'!$E83</f>
        <v>N</v>
      </c>
      <c r="AL92" s="22" t="str">
        <f>'P11'!$E83</f>
        <v>N</v>
      </c>
      <c r="AM92" s="22" t="str">
        <f>'P12'!$E83</f>
        <v>N</v>
      </c>
      <c r="AN92" s="22" t="str">
        <f>'P13'!$E83</f>
        <v>N</v>
      </c>
      <c r="AO92" s="22" t="str">
        <f>'P14'!$E83</f>
        <v>N</v>
      </c>
      <c r="AP92" s="22" t="str">
        <f>'P15'!$E83</f>
        <v>N</v>
      </c>
      <c r="AQ92" s="24">
        <f t="shared" si="35"/>
        <v>0</v>
      </c>
    </row>
    <row r="93" spans="1:43" x14ac:dyDescent="0.3">
      <c r="A93" s="16">
        <v>11</v>
      </c>
      <c r="B93" s="22" t="str">
        <f>Critères!$B83</f>
        <v>11.11</v>
      </c>
      <c r="C93" s="22" t="str">
        <f>Critères!$A73</f>
        <v>FORMULAIRES</v>
      </c>
      <c r="D93" s="22" t="s">
        <v>169</v>
      </c>
      <c r="E93" s="22" t="str">
        <f>'P01'!$D84</f>
        <v>NT</v>
      </c>
      <c r="F93" s="22" t="str">
        <f>'P02'!$D84</f>
        <v>NT</v>
      </c>
      <c r="G93" s="22" t="str">
        <f>'P03'!$D84</f>
        <v>NT</v>
      </c>
      <c r="H93" s="22" t="str">
        <f>'P04'!$D84</f>
        <v>NT</v>
      </c>
      <c r="I93" s="22" t="str">
        <f>'P05'!$D84</f>
        <v>NT</v>
      </c>
      <c r="J93" s="22" t="str">
        <f>'P06'!$D84</f>
        <v>NT</v>
      </c>
      <c r="K93" s="22" t="str">
        <f>'P07'!$D84</f>
        <v>NT</v>
      </c>
      <c r="L93" s="22" t="str">
        <f>'P08'!$D84</f>
        <v>NT</v>
      </c>
      <c r="M93" s="22" t="str">
        <f>'P09'!$D84</f>
        <v>NT</v>
      </c>
      <c r="N93" s="22" t="str">
        <f>'P10'!$D84</f>
        <v>NT</v>
      </c>
      <c r="O93" s="22" t="str">
        <f>'P11'!$D84</f>
        <v>NT</v>
      </c>
      <c r="P93" s="22" t="str">
        <f>'P12'!$D84</f>
        <v>NT</v>
      </c>
      <c r="Q93" s="22" t="str">
        <f>'P13'!$D84</f>
        <v>NT</v>
      </c>
      <c r="R93" s="22" t="str">
        <f>'P14'!$D84</f>
        <v>NT</v>
      </c>
      <c r="S93" s="22" t="str">
        <f>'P15'!$D84</f>
        <v>NT</v>
      </c>
      <c r="T93" s="24">
        <f t="shared" si="30"/>
        <v>0</v>
      </c>
      <c r="U93" s="24">
        <f t="shared" si="31"/>
        <v>0</v>
      </c>
      <c r="V93" s="24">
        <f t="shared" si="32"/>
        <v>0</v>
      </c>
      <c r="W93" s="24">
        <f t="shared" si="33"/>
        <v>15</v>
      </c>
      <c r="X93" s="16" t="str">
        <f t="shared" si="34"/>
        <v>NT</v>
      </c>
      <c r="Y93" s="16">
        <v>11</v>
      </c>
      <c r="Z93" s="22" t="str">
        <f>Critères!$B83</f>
        <v>11.11</v>
      </c>
      <c r="AA93" s="22" t="str">
        <f>Critères!$A73</f>
        <v>FORMULAIRES</v>
      </c>
      <c r="AB93" s="22" t="str">
        <f>'P01'!$E84</f>
        <v>N</v>
      </c>
      <c r="AC93" s="22" t="str">
        <f>'P02'!$E84</f>
        <v>N</v>
      </c>
      <c r="AD93" s="22" t="str">
        <f>'P03'!$E84</f>
        <v>N</v>
      </c>
      <c r="AE93" s="22" t="str">
        <f>'P04'!$E84</f>
        <v>N</v>
      </c>
      <c r="AF93" s="22" t="str">
        <f>'P05'!$E84</f>
        <v>N</v>
      </c>
      <c r="AG93" s="22" t="str">
        <f>'P06'!$E84</f>
        <v>N</v>
      </c>
      <c r="AH93" s="22" t="str">
        <f>'P07'!$E84</f>
        <v>N</v>
      </c>
      <c r="AI93" s="22" t="str">
        <f>'P08'!$E84</f>
        <v>N</v>
      </c>
      <c r="AJ93" s="22" t="str">
        <f>'P09'!$E84</f>
        <v>N</v>
      </c>
      <c r="AK93" s="22" t="str">
        <f>'P10'!$E84</f>
        <v>N</v>
      </c>
      <c r="AL93" s="22" t="str">
        <f>'P11'!$E84</f>
        <v>N</v>
      </c>
      <c r="AM93" s="22" t="str">
        <f>'P12'!$E84</f>
        <v>N</v>
      </c>
      <c r="AN93" s="22" t="str">
        <f>'P13'!$E84</f>
        <v>N</v>
      </c>
      <c r="AO93" s="22" t="str">
        <f>'P14'!$E84</f>
        <v>N</v>
      </c>
      <c r="AP93" s="22" t="str">
        <f>'P15'!$E84</f>
        <v>N</v>
      </c>
      <c r="AQ93" s="24">
        <f t="shared" si="35"/>
        <v>0</v>
      </c>
    </row>
    <row r="94" spans="1:43" x14ac:dyDescent="0.3">
      <c r="A94" s="16">
        <v>11</v>
      </c>
      <c r="B94" s="22" t="str">
        <f>Critères!$B84</f>
        <v>11.12</v>
      </c>
      <c r="C94" s="22" t="str">
        <f>Critères!$A73</f>
        <v>FORMULAIRES</v>
      </c>
      <c r="D94" s="22" t="s">
        <v>169</v>
      </c>
      <c r="E94" s="22" t="str">
        <f>'P01'!$D85</f>
        <v>NT</v>
      </c>
      <c r="F94" s="22" t="str">
        <f>'P02'!$D85</f>
        <v>NT</v>
      </c>
      <c r="G94" s="22" t="str">
        <f>'P03'!$D85</f>
        <v>NT</v>
      </c>
      <c r="H94" s="22" t="str">
        <f>'P04'!$D85</f>
        <v>NT</v>
      </c>
      <c r="I94" s="22" t="str">
        <f>'P05'!$D85</f>
        <v>NT</v>
      </c>
      <c r="J94" s="22" t="str">
        <f>'P06'!$D85</f>
        <v>NT</v>
      </c>
      <c r="K94" s="22" t="str">
        <f>'P07'!$D85</f>
        <v>NT</v>
      </c>
      <c r="L94" s="22" t="str">
        <f>'P08'!$D85</f>
        <v>NT</v>
      </c>
      <c r="M94" s="22" t="str">
        <f>'P09'!$D85</f>
        <v>NT</v>
      </c>
      <c r="N94" s="22" t="str">
        <f>'P10'!$D85</f>
        <v>NT</v>
      </c>
      <c r="O94" s="22" t="str">
        <f>'P11'!$D85</f>
        <v>NT</v>
      </c>
      <c r="P94" s="22" t="str">
        <f>'P12'!$D85</f>
        <v>NT</v>
      </c>
      <c r="Q94" s="22" t="str">
        <f>'P13'!$D85</f>
        <v>NT</v>
      </c>
      <c r="R94" s="22" t="str">
        <f>'P14'!$D85</f>
        <v>NT</v>
      </c>
      <c r="S94" s="22" t="str">
        <f>'P15'!$D85</f>
        <v>NT</v>
      </c>
      <c r="T94" s="24">
        <f t="shared" si="30"/>
        <v>0</v>
      </c>
      <c r="U94" s="24">
        <f t="shared" si="31"/>
        <v>0</v>
      </c>
      <c r="V94" s="24">
        <f t="shared" si="32"/>
        <v>0</v>
      </c>
      <c r="W94" s="24">
        <f t="shared" si="33"/>
        <v>15</v>
      </c>
      <c r="X94" s="16" t="str">
        <f t="shared" si="34"/>
        <v>NT</v>
      </c>
      <c r="Y94" s="16">
        <v>11</v>
      </c>
      <c r="Z94" s="22" t="str">
        <f>Critères!$B84</f>
        <v>11.12</v>
      </c>
      <c r="AA94" s="22" t="str">
        <f>Critères!$A73</f>
        <v>FORMULAIRES</v>
      </c>
      <c r="AB94" s="22" t="str">
        <f>'P01'!$E85</f>
        <v>N</v>
      </c>
      <c r="AC94" s="22" t="str">
        <f>'P02'!$E85</f>
        <v>N</v>
      </c>
      <c r="AD94" s="22" t="str">
        <f>'P03'!$E85</f>
        <v>N</v>
      </c>
      <c r="AE94" s="22" t="str">
        <f>'P04'!$E85</f>
        <v>N</v>
      </c>
      <c r="AF94" s="22" t="str">
        <f>'P05'!$E85</f>
        <v>N</v>
      </c>
      <c r="AG94" s="22" t="str">
        <f>'P06'!$E85</f>
        <v>N</v>
      </c>
      <c r="AH94" s="22" t="str">
        <f>'P07'!$E85</f>
        <v>N</v>
      </c>
      <c r="AI94" s="22" t="str">
        <f>'P08'!$E85</f>
        <v>N</v>
      </c>
      <c r="AJ94" s="22" t="str">
        <f>'P09'!$E85</f>
        <v>N</v>
      </c>
      <c r="AK94" s="22" t="str">
        <f>'P10'!$E85</f>
        <v>N</v>
      </c>
      <c r="AL94" s="22" t="str">
        <f>'P11'!$E85</f>
        <v>N</v>
      </c>
      <c r="AM94" s="22" t="str">
        <f>'P12'!$E85</f>
        <v>N</v>
      </c>
      <c r="AN94" s="22" t="str">
        <f>'P13'!$E85</f>
        <v>N</v>
      </c>
      <c r="AO94" s="22" t="str">
        <f>'P14'!$E85</f>
        <v>N</v>
      </c>
      <c r="AP94" s="22" t="str">
        <f>'P15'!$E85</f>
        <v>N</v>
      </c>
      <c r="AQ94" s="24">
        <f t="shared" si="35"/>
        <v>0</v>
      </c>
    </row>
    <row r="95" spans="1:43" x14ac:dyDescent="0.3">
      <c r="A95" s="16">
        <v>11</v>
      </c>
      <c r="B95" s="22" t="str">
        <f>Critères!$B85</f>
        <v>11.13</v>
      </c>
      <c r="C95" s="22" t="str">
        <f>Critères!$A73</f>
        <v>FORMULAIRES</v>
      </c>
      <c r="D95" s="22" t="s">
        <v>169</v>
      </c>
      <c r="E95" s="22" t="str">
        <f>'P01'!$D86</f>
        <v>NT</v>
      </c>
      <c r="F95" s="22" t="str">
        <f>'P02'!$D86</f>
        <v>NT</v>
      </c>
      <c r="G95" s="22" t="str">
        <f>'P03'!$D86</f>
        <v>NT</v>
      </c>
      <c r="H95" s="22" t="str">
        <f>'P04'!$D86</f>
        <v>NT</v>
      </c>
      <c r="I95" s="22" t="str">
        <f>'P05'!$D86</f>
        <v>NT</v>
      </c>
      <c r="J95" s="22" t="str">
        <f>'P06'!$D86</f>
        <v>NT</v>
      </c>
      <c r="K95" s="22" t="str">
        <f>'P07'!$D86</f>
        <v>NT</v>
      </c>
      <c r="L95" s="22" t="str">
        <f>'P08'!$D86</f>
        <v>NT</v>
      </c>
      <c r="M95" s="22" t="str">
        <f>'P09'!$D86</f>
        <v>NT</v>
      </c>
      <c r="N95" s="22" t="str">
        <f>'P10'!$D86</f>
        <v>NT</v>
      </c>
      <c r="O95" s="22" t="str">
        <f>'P11'!$D86</f>
        <v>NT</v>
      </c>
      <c r="P95" s="22" t="str">
        <f>'P12'!$D86</f>
        <v>NT</v>
      </c>
      <c r="Q95" s="22" t="str">
        <f>'P13'!$D86</f>
        <v>NT</v>
      </c>
      <c r="R95" s="22" t="str">
        <f>'P14'!$D86</f>
        <v>NT</v>
      </c>
      <c r="S95" s="22" t="str">
        <f>'P15'!$D86</f>
        <v>NT</v>
      </c>
      <c r="T95" s="24">
        <f t="shared" si="30"/>
        <v>0</v>
      </c>
      <c r="U95" s="24">
        <f t="shared" si="31"/>
        <v>0</v>
      </c>
      <c r="V95" s="24">
        <f t="shared" si="32"/>
        <v>0</v>
      </c>
      <c r="W95" s="24">
        <f t="shared" si="33"/>
        <v>15</v>
      </c>
      <c r="X95" s="16" t="str">
        <f t="shared" si="34"/>
        <v>NT</v>
      </c>
      <c r="Y95" s="16">
        <v>11</v>
      </c>
      <c r="Z95" s="22" t="str">
        <f>Critères!$B85</f>
        <v>11.13</v>
      </c>
      <c r="AA95" s="22" t="str">
        <f>Critères!$A73</f>
        <v>FORMULAIRES</v>
      </c>
      <c r="AB95" s="22" t="str">
        <f>'P01'!$E86</f>
        <v>N</v>
      </c>
      <c r="AC95" s="22" t="str">
        <f>'P02'!$E86</f>
        <v>N</v>
      </c>
      <c r="AD95" s="22" t="str">
        <f>'P03'!$E86</f>
        <v>N</v>
      </c>
      <c r="AE95" s="22" t="str">
        <f>'P04'!$E86</f>
        <v>N</v>
      </c>
      <c r="AF95" s="22" t="str">
        <f>'P05'!$E86</f>
        <v>N</v>
      </c>
      <c r="AG95" s="22" t="str">
        <f>'P06'!$E86</f>
        <v>N</v>
      </c>
      <c r="AH95" s="22" t="str">
        <f>'P07'!$E86</f>
        <v>N</v>
      </c>
      <c r="AI95" s="22" t="str">
        <f>'P08'!$E86</f>
        <v>N</v>
      </c>
      <c r="AJ95" s="22" t="str">
        <f>'P09'!$E86</f>
        <v>N</v>
      </c>
      <c r="AK95" s="22" t="str">
        <f>'P10'!$E86</f>
        <v>N</v>
      </c>
      <c r="AL95" s="22" t="str">
        <f>'P11'!$E86</f>
        <v>N</v>
      </c>
      <c r="AM95" s="22" t="str">
        <f>'P12'!$E86</f>
        <v>N</v>
      </c>
      <c r="AN95" s="22" t="str">
        <f>'P13'!$E86</f>
        <v>N</v>
      </c>
      <c r="AO95" s="22" t="str">
        <f>'P14'!$E86</f>
        <v>N</v>
      </c>
      <c r="AP95" s="22" t="str">
        <f>'P15'!$E86</f>
        <v>N</v>
      </c>
      <c r="AQ95" s="24">
        <f t="shared" si="35"/>
        <v>0</v>
      </c>
    </row>
    <row r="96" spans="1:43" x14ac:dyDescent="0.3">
      <c r="A96" s="25"/>
      <c r="B96" s="26"/>
      <c r="C96" s="26"/>
      <c r="D96" s="26"/>
      <c r="E96" s="26"/>
      <c r="F96" s="26"/>
      <c r="G96" s="26"/>
      <c r="H96" s="26"/>
      <c r="I96" s="26"/>
      <c r="J96" s="26"/>
      <c r="K96" s="26"/>
      <c r="L96" s="26"/>
      <c r="M96" s="26"/>
      <c r="N96" s="26"/>
      <c r="O96" s="26"/>
      <c r="P96" s="26"/>
      <c r="Q96" s="26"/>
      <c r="R96" s="26"/>
      <c r="S96" s="26"/>
      <c r="T96" s="27">
        <f>SUM(T83:T95)</f>
        <v>0</v>
      </c>
      <c r="U96" s="27">
        <f>SUM(U83:U95)</f>
        <v>0</v>
      </c>
      <c r="V96" s="27">
        <f>SUM(V83:V95)</f>
        <v>0</v>
      </c>
      <c r="W96" s="27">
        <f>SUM(W83:W95)</f>
        <v>195</v>
      </c>
      <c r="X96" s="16"/>
      <c r="Y96" s="25"/>
      <c r="Z96" s="26"/>
      <c r="AA96" s="26"/>
      <c r="AB96" s="26"/>
      <c r="AC96" s="26"/>
      <c r="AD96" s="26"/>
      <c r="AE96" s="26"/>
      <c r="AF96" s="26"/>
      <c r="AG96" s="26"/>
      <c r="AH96" s="26"/>
      <c r="AI96" s="26"/>
      <c r="AJ96" s="26"/>
      <c r="AK96" s="26"/>
      <c r="AL96" s="26"/>
      <c r="AM96" s="26"/>
      <c r="AN96" s="26"/>
      <c r="AO96" s="26"/>
      <c r="AP96" s="26"/>
      <c r="AQ96" s="27">
        <f>SUM(AQ83:AQ95)</f>
        <v>0</v>
      </c>
    </row>
    <row r="97" spans="1:43" x14ac:dyDescent="0.3">
      <c r="A97" s="16">
        <v>12</v>
      </c>
      <c r="B97" s="22" t="str">
        <f>Critères!$B86</f>
        <v>12.1</v>
      </c>
      <c r="C97" s="22" t="str">
        <f>Critères!$A86</f>
        <v>NAVIGATION</v>
      </c>
      <c r="D97" s="22" t="s">
        <v>169</v>
      </c>
      <c r="E97" s="22" t="str">
        <f>'P01'!$D87</f>
        <v>NT</v>
      </c>
      <c r="F97" s="22" t="str">
        <f>'P02'!$D87</f>
        <v>NT</v>
      </c>
      <c r="G97" s="22" t="str">
        <f>'P03'!$D87</f>
        <v>NT</v>
      </c>
      <c r="H97" s="22" t="str">
        <f>'P04'!$D87</f>
        <v>NT</v>
      </c>
      <c r="I97" s="22" t="str">
        <f>'P05'!$D87</f>
        <v>NT</v>
      </c>
      <c r="J97" s="22" t="str">
        <f>'P06'!$D87</f>
        <v>NT</v>
      </c>
      <c r="K97" s="22" t="str">
        <f>'P07'!$D87</f>
        <v>NT</v>
      </c>
      <c r="L97" s="22" t="str">
        <f>'P08'!$D87</f>
        <v>NT</v>
      </c>
      <c r="M97" s="22" t="str">
        <f>'P09'!$D87</f>
        <v>NT</v>
      </c>
      <c r="N97" s="22" t="str">
        <f>'P10'!$D87</f>
        <v>NT</v>
      </c>
      <c r="O97" s="22" t="str">
        <f>'P11'!$D87</f>
        <v>NT</v>
      </c>
      <c r="P97" s="22" t="str">
        <f>'P12'!$D87</f>
        <v>NT</v>
      </c>
      <c r="Q97" s="22" t="str">
        <f>'P13'!$D87</f>
        <v>NT</v>
      </c>
      <c r="R97" s="22" t="str">
        <f>'P14'!$D87</f>
        <v>NT</v>
      </c>
      <c r="S97" s="22" t="str">
        <f>'P15'!$D87</f>
        <v>NT</v>
      </c>
      <c r="T97" s="24">
        <f t="shared" ref="T97:T107" si="36">COUNTIF(E97:S97,"C")</f>
        <v>0</v>
      </c>
      <c r="U97" s="24">
        <f t="shared" ref="U97:U107" si="37">COUNTIF(E97:S97,"NC")</f>
        <v>0</v>
      </c>
      <c r="V97" s="24">
        <f t="shared" ref="V97:V107" si="38">COUNTIF(E97:S97,"NA")</f>
        <v>0</v>
      </c>
      <c r="W97" s="24">
        <f t="shared" ref="W97:W107" si="39">COUNTIF(E97:S97,"NT")</f>
        <v>15</v>
      </c>
      <c r="X97" s="16" t="str">
        <f t="shared" ref="X97:X107" si="40">IF(U97&gt;0,"NC",IF(T97&gt;0,"C",IF(W97&gt;0,"NT","NA")))</f>
        <v>NT</v>
      </c>
      <c r="Y97" s="16">
        <v>12</v>
      </c>
      <c r="Z97" s="22" t="str">
        <f>Critères!$B86</f>
        <v>12.1</v>
      </c>
      <c r="AA97" s="22" t="str">
        <f>Critères!$A86</f>
        <v>NAVIGATION</v>
      </c>
      <c r="AB97" s="22" t="str">
        <f>'P01'!$E87</f>
        <v>N</v>
      </c>
      <c r="AC97" s="22" t="str">
        <f>'P02'!$E87</f>
        <v>N</v>
      </c>
      <c r="AD97" s="22" t="str">
        <f>'P03'!$E87</f>
        <v>N</v>
      </c>
      <c r="AE97" s="22" t="str">
        <f>'P04'!$E87</f>
        <v>N</v>
      </c>
      <c r="AF97" s="22" t="str">
        <f>'P05'!$E87</f>
        <v>N</v>
      </c>
      <c r="AG97" s="22" t="str">
        <f>'P06'!$E87</f>
        <v>N</v>
      </c>
      <c r="AH97" s="22" t="str">
        <f>'P07'!$E87</f>
        <v>N</v>
      </c>
      <c r="AI97" s="22" t="str">
        <f>'P08'!$E87</f>
        <v>N</v>
      </c>
      <c r="AJ97" s="22" t="str">
        <f>'P09'!$E87</f>
        <v>N</v>
      </c>
      <c r="AK97" s="22" t="str">
        <f>'P10'!$E87</f>
        <v>N</v>
      </c>
      <c r="AL97" s="22" t="str">
        <f>'P11'!$E87</f>
        <v>N</v>
      </c>
      <c r="AM97" s="22" t="str">
        <f>'P12'!$E87</f>
        <v>N</v>
      </c>
      <c r="AN97" s="22" t="str">
        <f>'P13'!$E87</f>
        <v>N</v>
      </c>
      <c r="AO97" s="22" t="str">
        <f>'P14'!$E87</f>
        <v>N</v>
      </c>
      <c r="AP97" s="22" t="str">
        <f>'P15'!$E87</f>
        <v>N</v>
      </c>
      <c r="AQ97" s="24">
        <f t="shared" ref="AQ97:AQ107" si="41">COUNTIF(AB97:AP97,"D")</f>
        <v>0</v>
      </c>
    </row>
    <row r="98" spans="1:43" x14ac:dyDescent="0.3">
      <c r="A98" s="16">
        <v>12</v>
      </c>
      <c r="B98" s="22" t="str">
        <f>Critères!$B87</f>
        <v>12.2</v>
      </c>
      <c r="C98" s="22" t="str">
        <f>Critères!$A86</f>
        <v>NAVIGATION</v>
      </c>
      <c r="D98" s="22" t="s">
        <v>169</v>
      </c>
      <c r="E98" s="22" t="str">
        <f>'P01'!$D88</f>
        <v>NT</v>
      </c>
      <c r="F98" s="22" t="str">
        <f>'P02'!$D88</f>
        <v>NT</v>
      </c>
      <c r="G98" s="22" t="str">
        <f>'P03'!$D88</f>
        <v>NT</v>
      </c>
      <c r="H98" s="22" t="str">
        <f>'P04'!$D88</f>
        <v>NT</v>
      </c>
      <c r="I98" s="22" t="str">
        <f>'P05'!$D88</f>
        <v>NT</v>
      </c>
      <c r="J98" s="22" t="str">
        <f>'P06'!$D88</f>
        <v>NT</v>
      </c>
      <c r="K98" s="22" t="str">
        <f>'P07'!$D88</f>
        <v>NT</v>
      </c>
      <c r="L98" s="22" t="str">
        <f>'P08'!$D88</f>
        <v>NT</v>
      </c>
      <c r="M98" s="22" t="str">
        <f>'P09'!$D88</f>
        <v>NT</v>
      </c>
      <c r="N98" s="22" t="str">
        <f>'P10'!$D88</f>
        <v>NT</v>
      </c>
      <c r="O98" s="22" t="str">
        <f>'P11'!$D88</f>
        <v>NT</v>
      </c>
      <c r="P98" s="22" t="str">
        <f>'P12'!$D88</f>
        <v>NT</v>
      </c>
      <c r="Q98" s="22" t="str">
        <f>'P13'!$D88</f>
        <v>NT</v>
      </c>
      <c r="R98" s="22" t="str">
        <f>'P14'!$D88</f>
        <v>NT</v>
      </c>
      <c r="S98" s="22" t="str">
        <f>'P15'!$D88</f>
        <v>NT</v>
      </c>
      <c r="T98" s="24">
        <f t="shared" si="36"/>
        <v>0</v>
      </c>
      <c r="U98" s="24">
        <f t="shared" si="37"/>
        <v>0</v>
      </c>
      <c r="V98" s="24">
        <f t="shared" si="38"/>
        <v>0</v>
      </c>
      <c r="W98" s="24">
        <f t="shared" si="39"/>
        <v>15</v>
      </c>
      <c r="X98" s="16" t="str">
        <f t="shared" si="40"/>
        <v>NT</v>
      </c>
      <c r="Y98" s="16">
        <v>12</v>
      </c>
      <c r="Z98" s="22" t="str">
        <f>Critères!$B87</f>
        <v>12.2</v>
      </c>
      <c r="AA98" s="22" t="str">
        <f>Critères!$A86</f>
        <v>NAVIGATION</v>
      </c>
      <c r="AB98" s="22" t="str">
        <f>'P01'!$E88</f>
        <v>N</v>
      </c>
      <c r="AC98" s="22" t="str">
        <f>'P02'!$E88</f>
        <v>N</v>
      </c>
      <c r="AD98" s="22" t="str">
        <f>'P03'!$E88</f>
        <v>N</v>
      </c>
      <c r="AE98" s="22" t="str">
        <f>'P04'!$E88</f>
        <v>N</v>
      </c>
      <c r="AF98" s="22" t="str">
        <f>'P05'!$E88</f>
        <v>N</v>
      </c>
      <c r="AG98" s="22" t="str">
        <f>'P06'!$E88</f>
        <v>N</v>
      </c>
      <c r="AH98" s="22" t="str">
        <f>'P07'!$E88</f>
        <v>N</v>
      </c>
      <c r="AI98" s="22" t="str">
        <f>'P08'!$E88</f>
        <v>N</v>
      </c>
      <c r="AJ98" s="22" t="str">
        <f>'P09'!$E88</f>
        <v>N</v>
      </c>
      <c r="AK98" s="22" t="str">
        <f>'P10'!$E88</f>
        <v>N</v>
      </c>
      <c r="AL98" s="22" t="str">
        <f>'P11'!$E88</f>
        <v>N</v>
      </c>
      <c r="AM98" s="22" t="str">
        <f>'P12'!$E88</f>
        <v>N</v>
      </c>
      <c r="AN98" s="22" t="str">
        <f>'P13'!$E88</f>
        <v>N</v>
      </c>
      <c r="AO98" s="22" t="str">
        <f>'P14'!$E88</f>
        <v>N</v>
      </c>
      <c r="AP98" s="22" t="str">
        <f>'P15'!$E88</f>
        <v>N</v>
      </c>
      <c r="AQ98" s="24">
        <f t="shared" si="41"/>
        <v>0</v>
      </c>
    </row>
    <row r="99" spans="1:43" x14ac:dyDescent="0.3">
      <c r="A99" s="16">
        <v>12</v>
      </c>
      <c r="B99" s="22" t="str">
        <f>Critères!$B88</f>
        <v>12.3</v>
      </c>
      <c r="C99" s="22" t="str">
        <f>Critères!$A86</f>
        <v>NAVIGATION</v>
      </c>
      <c r="D99" s="22" t="s">
        <v>169</v>
      </c>
      <c r="E99" s="22" t="str">
        <f>'P01'!$D89</f>
        <v>NT</v>
      </c>
      <c r="F99" s="22" t="str">
        <f>'P02'!$D89</f>
        <v>NT</v>
      </c>
      <c r="G99" s="22" t="str">
        <f>'P03'!$D89</f>
        <v>NT</v>
      </c>
      <c r="H99" s="22" t="str">
        <f>'P04'!$D89</f>
        <v>NT</v>
      </c>
      <c r="I99" s="22" t="str">
        <f>'P05'!$D89</f>
        <v>NT</v>
      </c>
      <c r="J99" s="22" t="str">
        <f>'P06'!$D89</f>
        <v>NT</v>
      </c>
      <c r="K99" s="22" t="str">
        <f>'P07'!$D89</f>
        <v>NT</v>
      </c>
      <c r="L99" s="22" t="str">
        <f>'P08'!$D89</f>
        <v>NT</v>
      </c>
      <c r="M99" s="22" t="str">
        <f>'P09'!$D89</f>
        <v>NT</v>
      </c>
      <c r="N99" s="22" t="str">
        <f>'P10'!$D89</f>
        <v>NT</v>
      </c>
      <c r="O99" s="22" t="str">
        <f>'P11'!$D89</f>
        <v>NT</v>
      </c>
      <c r="P99" s="22" t="str">
        <f>'P12'!$D89</f>
        <v>NT</v>
      </c>
      <c r="Q99" s="22" t="str">
        <f>'P13'!$D89</f>
        <v>NT</v>
      </c>
      <c r="R99" s="22" t="str">
        <f>'P14'!$D89</f>
        <v>NT</v>
      </c>
      <c r="S99" s="22" t="str">
        <f>'P15'!$D89</f>
        <v>NT</v>
      </c>
      <c r="T99" s="24">
        <f t="shared" si="36"/>
        <v>0</v>
      </c>
      <c r="U99" s="24">
        <f t="shared" si="37"/>
        <v>0</v>
      </c>
      <c r="V99" s="24">
        <f t="shared" si="38"/>
        <v>0</v>
      </c>
      <c r="W99" s="24">
        <f t="shared" si="39"/>
        <v>15</v>
      </c>
      <c r="X99" s="16" t="str">
        <f t="shared" si="40"/>
        <v>NT</v>
      </c>
      <c r="Y99" s="16">
        <v>12</v>
      </c>
      <c r="Z99" s="22" t="str">
        <f>Critères!$B88</f>
        <v>12.3</v>
      </c>
      <c r="AA99" s="22" t="str">
        <f>Critères!$A86</f>
        <v>NAVIGATION</v>
      </c>
      <c r="AB99" s="22" t="str">
        <f>'P01'!$E89</f>
        <v>N</v>
      </c>
      <c r="AC99" s="22" t="str">
        <f>'P02'!$E89</f>
        <v>N</v>
      </c>
      <c r="AD99" s="22" t="str">
        <f>'P03'!$E89</f>
        <v>N</v>
      </c>
      <c r="AE99" s="22" t="str">
        <f>'P04'!$E89</f>
        <v>N</v>
      </c>
      <c r="AF99" s="22" t="str">
        <f>'P05'!$E89</f>
        <v>N</v>
      </c>
      <c r="AG99" s="22" t="str">
        <f>'P06'!$E89</f>
        <v>N</v>
      </c>
      <c r="AH99" s="22" t="str">
        <f>'P07'!$E89</f>
        <v>N</v>
      </c>
      <c r="AI99" s="22" t="str">
        <f>'P08'!$E89</f>
        <v>N</v>
      </c>
      <c r="AJ99" s="22" t="str">
        <f>'P09'!$E89</f>
        <v>N</v>
      </c>
      <c r="AK99" s="22" t="str">
        <f>'P10'!$E89</f>
        <v>N</v>
      </c>
      <c r="AL99" s="22" t="str">
        <f>'P11'!$E89</f>
        <v>N</v>
      </c>
      <c r="AM99" s="22" t="str">
        <f>'P12'!$E89</f>
        <v>N</v>
      </c>
      <c r="AN99" s="22" t="str">
        <f>'P13'!$E89</f>
        <v>N</v>
      </c>
      <c r="AO99" s="22" t="str">
        <f>'P14'!$E89</f>
        <v>N</v>
      </c>
      <c r="AP99" s="22" t="str">
        <f>'P15'!$E89</f>
        <v>N</v>
      </c>
      <c r="AQ99" s="24">
        <f t="shared" si="41"/>
        <v>0</v>
      </c>
    </row>
    <row r="100" spans="1:43" x14ac:dyDescent="0.3">
      <c r="A100" s="16">
        <v>12</v>
      </c>
      <c r="B100" s="22" t="str">
        <f>Critères!$B89</f>
        <v>12.4</v>
      </c>
      <c r="C100" s="22" t="str">
        <f>Critères!$A86</f>
        <v>NAVIGATION</v>
      </c>
      <c r="D100" s="22" t="s">
        <v>169</v>
      </c>
      <c r="E100" s="22" t="str">
        <f>'P01'!$D90</f>
        <v>NT</v>
      </c>
      <c r="F100" s="22" t="str">
        <f>'P02'!$D90</f>
        <v>NT</v>
      </c>
      <c r="G100" s="22" t="str">
        <f>'P03'!$D90</f>
        <v>NT</v>
      </c>
      <c r="H100" s="22" t="str">
        <f>'P04'!$D90</f>
        <v>NT</v>
      </c>
      <c r="I100" s="22" t="str">
        <f>'P05'!$D90</f>
        <v>NT</v>
      </c>
      <c r="J100" s="22" t="str">
        <f>'P06'!$D90</f>
        <v>NT</v>
      </c>
      <c r="K100" s="22" t="str">
        <f>'P07'!$D90</f>
        <v>NT</v>
      </c>
      <c r="L100" s="22" t="str">
        <f>'P08'!$D90</f>
        <v>NT</v>
      </c>
      <c r="M100" s="22" t="str">
        <f>'P09'!$D90</f>
        <v>NT</v>
      </c>
      <c r="N100" s="22" t="str">
        <f>'P10'!$D90</f>
        <v>NT</v>
      </c>
      <c r="O100" s="22" t="str">
        <f>'P11'!$D90</f>
        <v>NT</v>
      </c>
      <c r="P100" s="22" t="str">
        <f>'P12'!$D90</f>
        <v>NT</v>
      </c>
      <c r="Q100" s="22" t="str">
        <f>'P13'!$D90</f>
        <v>NT</v>
      </c>
      <c r="R100" s="22" t="str">
        <f>'P14'!$D90</f>
        <v>NT</v>
      </c>
      <c r="S100" s="22" t="str">
        <f>'P15'!$D90</f>
        <v>NT</v>
      </c>
      <c r="T100" s="24">
        <f t="shared" si="36"/>
        <v>0</v>
      </c>
      <c r="U100" s="24">
        <f t="shared" si="37"/>
        <v>0</v>
      </c>
      <c r="V100" s="24">
        <f t="shared" si="38"/>
        <v>0</v>
      </c>
      <c r="W100" s="24">
        <f t="shared" si="39"/>
        <v>15</v>
      </c>
      <c r="X100" s="16" t="str">
        <f t="shared" si="40"/>
        <v>NT</v>
      </c>
      <c r="Y100" s="16">
        <v>12</v>
      </c>
      <c r="Z100" s="22" t="str">
        <f>Critères!$B89</f>
        <v>12.4</v>
      </c>
      <c r="AA100" s="22" t="str">
        <f>Critères!$A86</f>
        <v>NAVIGATION</v>
      </c>
      <c r="AB100" s="22" t="str">
        <f>'P01'!$E90</f>
        <v>N</v>
      </c>
      <c r="AC100" s="22" t="str">
        <f>'P02'!$E90</f>
        <v>N</v>
      </c>
      <c r="AD100" s="22" t="str">
        <f>'P03'!$E90</f>
        <v>N</v>
      </c>
      <c r="AE100" s="22" t="str">
        <f>'P04'!$E90</f>
        <v>N</v>
      </c>
      <c r="AF100" s="22" t="str">
        <f>'P05'!$E90</f>
        <v>N</v>
      </c>
      <c r="AG100" s="22" t="str">
        <f>'P06'!$E90</f>
        <v>N</v>
      </c>
      <c r="AH100" s="22" t="str">
        <f>'P07'!$E90</f>
        <v>N</v>
      </c>
      <c r="AI100" s="22" t="str">
        <f>'P08'!$E90</f>
        <v>N</v>
      </c>
      <c r="AJ100" s="22" t="str">
        <f>'P09'!$E90</f>
        <v>N</v>
      </c>
      <c r="AK100" s="22" t="str">
        <f>'P10'!$E90</f>
        <v>N</v>
      </c>
      <c r="AL100" s="22" t="str">
        <f>'P11'!$E90</f>
        <v>N</v>
      </c>
      <c r="AM100" s="22" t="str">
        <f>'P12'!$E90</f>
        <v>N</v>
      </c>
      <c r="AN100" s="22" t="str">
        <f>'P13'!$E90</f>
        <v>N</v>
      </c>
      <c r="AO100" s="22" t="str">
        <f>'P14'!$E90</f>
        <v>N</v>
      </c>
      <c r="AP100" s="22" t="str">
        <f>'P15'!$E90</f>
        <v>N</v>
      </c>
      <c r="AQ100" s="24">
        <f t="shared" si="41"/>
        <v>0</v>
      </c>
    </row>
    <row r="101" spans="1:43" x14ac:dyDescent="0.3">
      <c r="A101" s="16">
        <v>12</v>
      </c>
      <c r="B101" s="22" t="str">
        <f>Critères!$B90</f>
        <v>12.5</v>
      </c>
      <c r="C101" s="22" t="str">
        <f>Critères!$A86</f>
        <v>NAVIGATION</v>
      </c>
      <c r="D101" s="22" t="s">
        <v>169</v>
      </c>
      <c r="E101" s="22" t="str">
        <f>'P01'!$D91</f>
        <v>NT</v>
      </c>
      <c r="F101" s="22" t="str">
        <f>'P02'!$D91</f>
        <v>NT</v>
      </c>
      <c r="G101" s="22" t="str">
        <f>'P03'!$D91</f>
        <v>NT</v>
      </c>
      <c r="H101" s="22" t="str">
        <f>'P04'!$D91</f>
        <v>NT</v>
      </c>
      <c r="I101" s="22" t="str">
        <f>'P05'!$D91</f>
        <v>NT</v>
      </c>
      <c r="J101" s="22" t="str">
        <f>'P06'!$D91</f>
        <v>NT</v>
      </c>
      <c r="K101" s="22" t="str">
        <f>'P07'!$D91</f>
        <v>NT</v>
      </c>
      <c r="L101" s="22" t="str">
        <f>'P08'!$D91</f>
        <v>NT</v>
      </c>
      <c r="M101" s="22" t="str">
        <f>'P09'!$D91</f>
        <v>NT</v>
      </c>
      <c r="N101" s="22" t="str">
        <f>'P10'!$D91</f>
        <v>NT</v>
      </c>
      <c r="O101" s="22" t="str">
        <f>'P11'!$D91</f>
        <v>NT</v>
      </c>
      <c r="P101" s="22" t="str">
        <f>'P12'!$D91</f>
        <v>NT</v>
      </c>
      <c r="Q101" s="22" t="str">
        <f>'P13'!$D91</f>
        <v>NT</v>
      </c>
      <c r="R101" s="22" t="str">
        <f>'P14'!$D91</f>
        <v>NT</v>
      </c>
      <c r="S101" s="22" t="str">
        <f>'P15'!$D91</f>
        <v>NT</v>
      </c>
      <c r="T101" s="24">
        <f t="shared" si="36"/>
        <v>0</v>
      </c>
      <c r="U101" s="24">
        <f t="shared" si="37"/>
        <v>0</v>
      </c>
      <c r="V101" s="24">
        <f t="shared" si="38"/>
        <v>0</v>
      </c>
      <c r="W101" s="24">
        <f t="shared" si="39"/>
        <v>15</v>
      </c>
      <c r="X101" s="16" t="str">
        <f t="shared" si="40"/>
        <v>NT</v>
      </c>
      <c r="Y101" s="16">
        <v>12</v>
      </c>
      <c r="Z101" s="22" t="str">
        <f>Critères!$B90</f>
        <v>12.5</v>
      </c>
      <c r="AA101" s="22" t="str">
        <f>Critères!$A86</f>
        <v>NAVIGATION</v>
      </c>
      <c r="AB101" s="22" t="str">
        <f>'P01'!$E91</f>
        <v>N</v>
      </c>
      <c r="AC101" s="22" t="str">
        <f>'P02'!$E91</f>
        <v>N</v>
      </c>
      <c r="AD101" s="22" t="str">
        <f>'P03'!$E91</f>
        <v>N</v>
      </c>
      <c r="AE101" s="22" t="str">
        <f>'P04'!$E91</f>
        <v>N</v>
      </c>
      <c r="AF101" s="22" t="str">
        <f>'P05'!$E91</f>
        <v>N</v>
      </c>
      <c r="AG101" s="22" t="str">
        <f>'P06'!$E91</f>
        <v>N</v>
      </c>
      <c r="AH101" s="22" t="str">
        <f>'P07'!$E91</f>
        <v>N</v>
      </c>
      <c r="AI101" s="22" t="str">
        <f>'P08'!$E91</f>
        <v>N</v>
      </c>
      <c r="AJ101" s="22" t="str">
        <f>'P09'!$E91</f>
        <v>N</v>
      </c>
      <c r="AK101" s="22" t="str">
        <f>'P10'!$E91</f>
        <v>N</v>
      </c>
      <c r="AL101" s="22" t="str">
        <f>'P11'!$E91</f>
        <v>N</v>
      </c>
      <c r="AM101" s="22" t="str">
        <f>'P12'!$E91</f>
        <v>N</v>
      </c>
      <c r="AN101" s="22" t="str">
        <f>'P13'!$E91</f>
        <v>N</v>
      </c>
      <c r="AO101" s="22" t="str">
        <f>'P14'!$E91</f>
        <v>N</v>
      </c>
      <c r="AP101" s="22" t="str">
        <f>'P15'!$E91</f>
        <v>N</v>
      </c>
      <c r="AQ101" s="24">
        <f t="shared" si="41"/>
        <v>0</v>
      </c>
    </row>
    <row r="102" spans="1:43" x14ac:dyDescent="0.3">
      <c r="A102" s="16">
        <v>12</v>
      </c>
      <c r="B102" s="22" t="str">
        <f>Critères!$B91</f>
        <v>12.6</v>
      </c>
      <c r="C102" s="22" t="str">
        <f>Critères!$A86</f>
        <v>NAVIGATION</v>
      </c>
      <c r="D102" s="22" t="s">
        <v>168</v>
      </c>
      <c r="E102" s="22" t="str">
        <f>'P01'!$D92</f>
        <v>NT</v>
      </c>
      <c r="F102" s="22" t="str">
        <f>'P02'!$D92</f>
        <v>NT</v>
      </c>
      <c r="G102" s="22" t="str">
        <f>'P03'!$D92</f>
        <v>NT</v>
      </c>
      <c r="H102" s="22" t="str">
        <f>'P04'!$D92</f>
        <v>NT</v>
      </c>
      <c r="I102" s="22" t="str">
        <f>'P05'!$D92</f>
        <v>NT</v>
      </c>
      <c r="J102" s="22" t="str">
        <f>'P06'!$D92</f>
        <v>NT</v>
      </c>
      <c r="K102" s="22" t="str">
        <f>'P07'!$D92</f>
        <v>NT</v>
      </c>
      <c r="L102" s="22" t="str">
        <f>'P08'!$D92</f>
        <v>NT</v>
      </c>
      <c r="M102" s="22" t="str">
        <f>'P09'!$D92</f>
        <v>NT</v>
      </c>
      <c r="N102" s="22" t="str">
        <f>'P10'!$D92</f>
        <v>NT</v>
      </c>
      <c r="O102" s="22" t="str">
        <f>'P11'!$D92</f>
        <v>NT</v>
      </c>
      <c r="P102" s="22" t="str">
        <f>'P12'!$D92</f>
        <v>NT</v>
      </c>
      <c r="Q102" s="22" t="str">
        <f>'P13'!$D92</f>
        <v>NT</v>
      </c>
      <c r="R102" s="22" t="str">
        <f>'P14'!$D92</f>
        <v>NT</v>
      </c>
      <c r="S102" s="22" t="str">
        <f>'P15'!$D92</f>
        <v>NT</v>
      </c>
      <c r="T102" s="24">
        <f t="shared" si="36"/>
        <v>0</v>
      </c>
      <c r="U102" s="24">
        <f t="shared" si="37"/>
        <v>0</v>
      </c>
      <c r="V102" s="24">
        <f t="shared" si="38"/>
        <v>0</v>
      </c>
      <c r="W102" s="24">
        <f t="shared" si="39"/>
        <v>15</v>
      </c>
      <c r="X102" s="16" t="str">
        <f t="shared" si="40"/>
        <v>NT</v>
      </c>
      <c r="Y102" s="16">
        <v>12</v>
      </c>
      <c r="Z102" s="22" t="str">
        <f>Critères!$B91</f>
        <v>12.6</v>
      </c>
      <c r="AA102" s="22" t="str">
        <f>Critères!$A86</f>
        <v>NAVIGATION</v>
      </c>
      <c r="AB102" s="22" t="str">
        <f>'P01'!$E92</f>
        <v>N</v>
      </c>
      <c r="AC102" s="22" t="str">
        <f>'P02'!$E92</f>
        <v>N</v>
      </c>
      <c r="AD102" s="22" t="str">
        <f>'P03'!$E92</f>
        <v>N</v>
      </c>
      <c r="AE102" s="22" t="str">
        <f>'P04'!$E92</f>
        <v>N</v>
      </c>
      <c r="AF102" s="22" t="str">
        <f>'P05'!$E92</f>
        <v>N</v>
      </c>
      <c r="AG102" s="22" t="str">
        <f>'P06'!$E92</f>
        <v>N</v>
      </c>
      <c r="AH102" s="22" t="str">
        <f>'P07'!$E92</f>
        <v>N</v>
      </c>
      <c r="AI102" s="22" t="str">
        <f>'P08'!$E92</f>
        <v>N</v>
      </c>
      <c r="AJ102" s="22" t="str">
        <f>'P09'!$E92</f>
        <v>N</v>
      </c>
      <c r="AK102" s="22" t="str">
        <f>'P10'!$E92</f>
        <v>N</v>
      </c>
      <c r="AL102" s="22" t="str">
        <f>'P11'!$E92</f>
        <v>N</v>
      </c>
      <c r="AM102" s="22" t="str">
        <f>'P12'!$E92</f>
        <v>N</v>
      </c>
      <c r="AN102" s="22" t="str">
        <f>'P13'!$E92</f>
        <v>N</v>
      </c>
      <c r="AO102" s="22" t="str">
        <f>'P14'!$E92</f>
        <v>N</v>
      </c>
      <c r="AP102" s="22" t="str">
        <f>'P15'!$E92</f>
        <v>N</v>
      </c>
      <c r="AQ102" s="24">
        <f t="shared" si="41"/>
        <v>0</v>
      </c>
    </row>
    <row r="103" spans="1:43" x14ac:dyDescent="0.3">
      <c r="A103" s="16">
        <v>12</v>
      </c>
      <c r="B103" s="22" t="str">
        <f>Critères!$B92</f>
        <v>12.7</v>
      </c>
      <c r="C103" s="22" t="str">
        <f>Critères!$A86</f>
        <v>NAVIGATION</v>
      </c>
      <c r="D103" s="22" t="s">
        <v>168</v>
      </c>
      <c r="E103" s="22" t="str">
        <f>'P01'!$D93</f>
        <v>NT</v>
      </c>
      <c r="F103" s="22" t="str">
        <f>'P02'!$D93</f>
        <v>NT</v>
      </c>
      <c r="G103" s="22" t="str">
        <f>'P03'!$D93</f>
        <v>NT</v>
      </c>
      <c r="H103" s="22" t="str">
        <f>'P04'!$D93</f>
        <v>NT</v>
      </c>
      <c r="I103" s="22" t="str">
        <f>'P05'!$D93</f>
        <v>NT</v>
      </c>
      <c r="J103" s="22" t="str">
        <f>'P06'!$D93</f>
        <v>NT</v>
      </c>
      <c r="K103" s="22" t="str">
        <f>'P07'!$D93</f>
        <v>NT</v>
      </c>
      <c r="L103" s="22" t="str">
        <f>'P08'!$D93</f>
        <v>NT</v>
      </c>
      <c r="M103" s="22" t="str">
        <f>'P09'!$D93</f>
        <v>NT</v>
      </c>
      <c r="N103" s="22" t="str">
        <f>'P10'!$D93</f>
        <v>NT</v>
      </c>
      <c r="O103" s="22" t="str">
        <f>'P11'!$D93</f>
        <v>NT</v>
      </c>
      <c r="P103" s="22" t="str">
        <f>'P12'!$D93</f>
        <v>NT</v>
      </c>
      <c r="Q103" s="22" t="str">
        <f>'P13'!$D93</f>
        <v>NT</v>
      </c>
      <c r="R103" s="22" t="str">
        <f>'P14'!$D93</f>
        <v>NT</v>
      </c>
      <c r="S103" s="22" t="str">
        <f>'P15'!$D93</f>
        <v>NT</v>
      </c>
      <c r="T103" s="24">
        <f t="shared" si="36"/>
        <v>0</v>
      </c>
      <c r="U103" s="24">
        <f t="shared" si="37"/>
        <v>0</v>
      </c>
      <c r="V103" s="24">
        <f t="shared" si="38"/>
        <v>0</v>
      </c>
      <c r="W103" s="24">
        <f t="shared" si="39"/>
        <v>15</v>
      </c>
      <c r="X103" s="16" t="str">
        <f t="shared" si="40"/>
        <v>NT</v>
      </c>
      <c r="Y103" s="16">
        <v>12</v>
      </c>
      <c r="Z103" s="22" t="str">
        <f>Critères!$B92</f>
        <v>12.7</v>
      </c>
      <c r="AA103" s="22" t="str">
        <f>Critères!$A86</f>
        <v>NAVIGATION</v>
      </c>
      <c r="AB103" s="22" t="str">
        <f>'P01'!$E93</f>
        <v>N</v>
      </c>
      <c r="AC103" s="22" t="str">
        <f>'P02'!$E93</f>
        <v>N</v>
      </c>
      <c r="AD103" s="22" t="str">
        <f>'P03'!$E93</f>
        <v>N</v>
      </c>
      <c r="AE103" s="22" t="str">
        <f>'P04'!$E93</f>
        <v>N</v>
      </c>
      <c r="AF103" s="22" t="str">
        <f>'P05'!$E93</f>
        <v>N</v>
      </c>
      <c r="AG103" s="22" t="str">
        <f>'P06'!$E93</f>
        <v>N</v>
      </c>
      <c r="AH103" s="22" t="str">
        <f>'P07'!$E93</f>
        <v>N</v>
      </c>
      <c r="AI103" s="22" t="str">
        <f>'P08'!$E93</f>
        <v>N</v>
      </c>
      <c r="AJ103" s="22" t="str">
        <f>'P09'!$E93</f>
        <v>N</v>
      </c>
      <c r="AK103" s="22" t="str">
        <f>'P10'!$E93</f>
        <v>N</v>
      </c>
      <c r="AL103" s="22" t="str">
        <f>'P11'!$E93</f>
        <v>N</v>
      </c>
      <c r="AM103" s="22" t="str">
        <f>'P12'!$E93</f>
        <v>N</v>
      </c>
      <c r="AN103" s="22" t="str">
        <f>'P13'!$E93</f>
        <v>N</v>
      </c>
      <c r="AO103" s="22" t="str">
        <f>'P14'!$E93</f>
        <v>N</v>
      </c>
      <c r="AP103" s="22" t="str">
        <f>'P15'!$E93</f>
        <v>N</v>
      </c>
      <c r="AQ103" s="24">
        <f t="shared" si="41"/>
        <v>0</v>
      </c>
    </row>
    <row r="104" spans="1:43" x14ac:dyDescent="0.3">
      <c r="A104" s="16">
        <v>12</v>
      </c>
      <c r="B104" s="22" t="str">
        <f>Critères!$B93</f>
        <v>12.8</v>
      </c>
      <c r="C104" s="22" t="str">
        <f>Critères!$A86</f>
        <v>NAVIGATION</v>
      </c>
      <c r="D104" s="22" t="s">
        <v>168</v>
      </c>
      <c r="E104" s="22" t="str">
        <f>'P01'!$D94</f>
        <v>NT</v>
      </c>
      <c r="F104" s="22" t="str">
        <f>'P02'!$D94</f>
        <v>NT</v>
      </c>
      <c r="G104" s="22" t="str">
        <f>'P03'!$D94</f>
        <v>NT</v>
      </c>
      <c r="H104" s="22" t="str">
        <f>'P04'!$D94</f>
        <v>NT</v>
      </c>
      <c r="I104" s="22" t="str">
        <f>'P05'!$D94</f>
        <v>NT</v>
      </c>
      <c r="J104" s="22" t="str">
        <f>'P06'!$D94</f>
        <v>NT</v>
      </c>
      <c r="K104" s="22" t="str">
        <f>'P07'!$D94</f>
        <v>NT</v>
      </c>
      <c r="L104" s="22" t="str">
        <f>'P08'!$D94</f>
        <v>NT</v>
      </c>
      <c r="M104" s="22" t="str">
        <f>'P09'!$D94</f>
        <v>NT</v>
      </c>
      <c r="N104" s="22" t="str">
        <f>'P10'!$D94</f>
        <v>NT</v>
      </c>
      <c r="O104" s="22" t="str">
        <f>'P11'!$D94</f>
        <v>NT</v>
      </c>
      <c r="P104" s="22" t="str">
        <f>'P12'!$D94</f>
        <v>NT</v>
      </c>
      <c r="Q104" s="22" t="str">
        <f>'P13'!$D94</f>
        <v>NT</v>
      </c>
      <c r="R104" s="22" t="str">
        <f>'P14'!$D94</f>
        <v>NT</v>
      </c>
      <c r="S104" s="22" t="str">
        <f>'P15'!$D94</f>
        <v>NT</v>
      </c>
      <c r="T104" s="24">
        <f t="shared" si="36"/>
        <v>0</v>
      </c>
      <c r="U104" s="24">
        <f t="shared" si="37"/>
        <v>0</v>
      </c>
      <c r="V104" s="24">
        <f t="shared" si="38"/>
        <v>0</v>
      </c>
      <c r="W104" s="24">
        <f t="shared" si="39"/>
        <v>15</v>
      </c>
      <c r="X104" s="16" t="str">
        <f t="shared" si="40"/>
        <v>NT</v>
      </c>
      <c r="Y104" s="16">
        <v>12</v>
      </c>
      <c r="Z104" s="22" t="str">
        <f>Critères!$B93</f>
        <v>12.8</v>
      </c>
      <c r="AA104" s="22" t="str">
        <f>Critères!$A86</f>
        <v>NAVIGATION</v>
      </c>
      <c r="AB104" s="22" t="str">
        <f>'P01'!$E94</f>
        <v>N</v>
      </c>
      <c r="AC104" s="22" t="str">
        <f>'P02'!$E94</f>
        <v>N</v>
      </c>
      <c r="AD104" s="22" t="str">
        <f>'P03'!$E94</f>
        <v>N</v>
      </c>
      <c r="AE104" s="22" t="str">
        <f>'P04'!$E94</f>
        <v>N</v>
      </c>
      <c r="AF104" s="22" t="str">
        <f>'P05'!$E94</f>
        <v>N</v>
      </c>
      <c r="AG104" s="22" t="str">
        <f>'P06'!$E94</f>
        <v>N</v>
      </c>
      <c r="AH104" s="22" t="str">
        <f>'P07'!$E94</f>
        <v>N</v>
      </c>
      <c r="AI104" s="22" t="str">
        <f>'P08'!$E94</f>
        <v>N</v>
      </c>
      <c r="AJ104" s="22" t="str">
        <f>'P09'!$E94</f>
        <v>N</v>
      </c>
      <c r="AK104" s="22" t="str">
        <f>'P10'!$E94</f>
        <v>N</v>
      </c>
      <c r="AL104" s="22" t="str">
        <f>'P11'!$E94</f>
        <v>N</v>
      </c>
      <c r="AM104" s="22" t="str">
        <f>'P12'!$E94</f>
        <v>N</v>
      </c>
      <c r="AN104" s="22" t="str">
        <f>'P13'!$E94</f>
        <v>N</v>
      </c>
      <c r="AO104" s="22" t="str">
        <f>'P14'!$E94</f>
        <v>N</v>
      </c>
      <c r="AP104" s="22" t="str">
        <f>'P15'!$E94</f>
        <v>N</v>
      </c>
      <c r="AQ104" s="24">
        <f t="shared" si="41"/>
        <v>0</v>
      </c>
    </row>
    <row r="105" spans="1:43" x14ac:dyDescent="0.3">
      <c r="A105" s="16">
        <v>12</v>
      </c>
      <c r="B105" s="22" t="str">
        <f>Critères!$B94</f>
        <v>12.9</v>
      </c>
      <c r="C105" s="22" t="str">
        <f>Critères!$A86</f>
        <v>NAVIGATION</v>
      </c>
      <c r="D105" s="22" t="s">
        <v>168</v>
      </c>
      <c r="E105" s="22" t="str">
        <f>'P01'!$D95</f>
        <v>NT</v>
      </c>
      <c r="F105" s="22" t="str">
        <f>'P02'!$D95</f>
        <v>NT</v>
      </c>
      <c r="G105" s="22" t="str">
        <f>'P03'!$D95</f>
        <v>NT</v>
      </c>
      <c r="H105" s="22" t="str">
        <f>'P04'!$D95</f>
        <v>NT</v>
      </c>
      <c r="I105" s="22" t="str">
        <f>'P05'!$D95</f>
        <v>NT</v>
      </c>
      <c r="J105" s="22" t="str">
        <f>'P06'!$D95</f>
        <v>NT</v>
      </c>
      <c r="K105" s="22" t="str">
        <f>'P07'!$D95</f>
        <v>NT</v>
      </c>
      <c r="L105" s="22" t="str">
        <f>'P08'!$D95</f>
        <v>NT</v>
      </c>
      <c r="M105" s="22" t="str">
        <f>'P09'!$D95</f>
        <v>NT</v>
      </c>
      <c r="N105" s="22" t="str">
        <f>'P10'!$D95</f>
        <v>NT</v>
      </c>
      <c r="O105" s="22" t="str">
        <f>'P11'!$D95</f>
        <v>NT</v>
      </c>
      <c r="P105" s="22" t="str">
        <f>'P12'!$D95</f>
        <v>NT</v>
      </c>
      <c r="Q105" s="22" t="str">
        <f>'P13'!$D95</f>
        <v>NT</v>
      </c>
      <c r="R105" s="22" t="str">
        <f>'P14'!$D95</f>
        <v>NT</v>
      </c>
      <c r="S105" s="22" t="str">
        <f>'P15'!$D95</f>
        <v>NT</v>
      </c>
      <c r="T105" s="24">
        <f t="shared" si="36"/>
        <v>0</v>
      </c>
      <c r="U105" s="24">
        <f t="shared" si="37"/>
        <v>0</v>
      </c>
      <c r="V105" s="24">
        <f t="shared" si="38"/>
        <v>0</v>
      </c>
      <c r="W105" s="24">
        <f t="shared" si="39"/>
        <v>15</v>
      </c>
      <c r="X105" s="16" t="str">
        <f t="shared" si="40"/>
        <v>NT</v>
      </c>
      <c r="Y105" s="16">
        <v>12</v>
      </c>
      <c r="Z105" s="22" t="str">
        <f>Critères!$B94</f>
        <v>12.9</v>
      </c>
      <c r="AA105" s="22" t="str">
        <f>Critères!$A86</f>
        <v>NAVIGATION</v>
      </c>
      <c r="AB105" s="22" t="str">
        <f>'P01'!$E95</f>
        <v>N</v>
      </c>
      <c r="AC105" s="22" t="str">
        <f>'P02'!$E95</f>
        <v>N</v>
      </c>
      <c r="AD105" s="22" t="str">
        <f>'P03'!$E95</f>
        <v>N</v>
      </c>
      <c r="AE105" s="22" t="str">
        <f>'P04'!$E95</f>
        <v>N</v>
      </c>
      <c r="AF105" s="22" t="str">
        <f>'P05'!$E95</f>
        <v>N</v>
      </c>
      <c r="AG105" s="22" t="str">
        <f>'P06'!$E95</f>
        <v>N</v>
      </c>
      <c r="AH105" s="22" t="str">
        <f>'P07'!$E95</f>
        <v>N</v>
      </c>
      <c r="AI105" s="22" t="str">
        <f>'P08'!$E95</f>
        <v>N</v>
      </c>
      <c r="AJ105" s="22" t="str">
        <f>'P09'!$E95</f>
        <v>N</v>
      </c>
      <c r="AK105" s="22" t="str">
        <f>'P10'!$E95</f>
        <v>N</v>
      </c>
      <c r="AL105" s="22" t="str">
        <f>'P11'!$E95</f>
        <v>N</v>
      </c>
      <c r="AM105" s="22" t="str">
        <f>'P12'!$E95</f>
        <v>N</v>
      </c>
      <c r="AN105" s="22" t="str">
        <f>'P13'!$E95</f>
        <v>N</v>
      </c>
      <c r="AO105" s="22" t="str">
        <f>'P14'!$E95</f>
        <v>N</v>
      </c>
      <c r="AP105" s="22" t="str">
        <f>'P15'!$E95</f>
        <v>N</v>
      </c>
      <c r="AQ105" s="24">
        <f t="shared" si="41"/>
        <v>0</v>
      </c>
    </row>
    <row r="106" spans="1:43" x14ac:dyDescent="0.3">
      <c r="A106" s="16">
        <v>12</v>
      </c>
      <c r="B106" s="22" t="str">
        <f>Critères!$B95</f>
        <v>12.10</v>
      </c>
      <c r="C106" s="22" t="str">
        <f>Critères!$A86</f>
        <v>NAVIGATION</v>
      </c>
      <c r="D106" s="22" t="s">
        <v>168</v>
      </c>
      <c r="E106" s="22" t="str">
        <f>'P01'!$D96</f>
        <v>NT</v>
      </c>
      <c r="F106" s="22" t="str">
        <f>'P02'!$D96</f>
        <v>NT</v>
      </c>
      <c r="G106" s="22" t="str">
        <f>'P03'!$D96</f>
        <v>NT</v>
      </c>
      <c r="H106" s="22" t="str">
        <f>'P04'!$D96</f>
        <v>NT</v>
      </c>
      <c r="I106" s="22" t="str">
        <f>'P05'!$D96</f>
        <v>NT</v>
      </c>
      <c r="J106" s="22" t="str">
        <f>'P06'!$D96</f>
        <v>NT</v>
      </c>
      <c r="K106" s="22" t="str">
        <f>'P07'!$D96</f>
        <v>NT</v>
      </c>
      <c r="L106" s="22" t="str">
        <f>'P08'!$D96</f>
        <v>NT</v>
      </c>
      <c r="M106" s="22" t="str">
        <f>'P09'!$D96</f>
        <v>NT</v>
      </c>
      <c r="N106" s="22" t="str">
        <f>'P10'!$D96</f>
        <v>NT</v>
      </c>
      <c r="O106" s="22" t="str">
        <f>'P11'!$D96</f>
        <v>NT</v>
      </c>
      <c r="P106" s="22" t="str">
        <f>'P12'!$D96</f>
        <v>NT</v>
      </c>
      <c r="Q106" s="22" t="str">
        <f>'P13'!$D96</f>
        <v>NT</v>
      </c>
      <c r="R106" s="22" t="str">
        <f>'P14'!$D96</f>
        <v>NT</v>
      </c>
      <c r="S106" s="22" t="str">
        <f>'P15'!$D96</f>
        <v>NT</v>
      </c>
      <c r="T106" s="24">
        <f t="shared" si="36"/>
        <v>0</v>
      </c>
      <c r="U106" s="24">
        <f t="shared" si="37"/>
        <v>0</v>
      </c>
      <c r="V106" s="24">
        <f t="shared" si="38"/>
        <v>0</v>
      </c>
      <c r="W106" s="24">
        <f t="shared" si="39"/>
        <v>15</v>
      </c>
      <c r="X106" s="16" t="str">
        <f t="shared" si="40"/>
        <v>NT</v>
      </c>
      <c r="Y106" s="16">
        <v>12</v>
      </c>
      <c r="Z106" s="22" t="str">
        <f>Critères!$B95</f>
        <v>12.10</v>
      </c>
      <c r="AA106" s="22" t="str">
        <f>Critères!$A86</f>
        <v>NAVIGATION</v>
      </c>
      <c r="AB106" s="22" t="str">
        <f>'P01'!$E96</f>
        <v>N</v>
      </c>
      <c r="AC106" s="22" t="str">
        <f>'P02'!$E96</f>
        <v>N</v>
      </c>
      <c r="AD106" s="22" t="str">
        <f>'P03'!$E96</f>
        <v>N</v>
      </c>
      <c r="AE106" s="22" t="str">
        <f>'P04'!$E96</f>
        <v>N</v>
      </c>
      <c r="AF106" s="22" t="str">
        <f>'P05'!$E96</f>
        <v>N</v>
      </c>
      <c r="AG106" s="22" t="str">
        <f>'P06'!$E96</f>
        <v>N</v>
      </c>
      <c r="AH106" s="22" t="str">
        <f>'P07'!$E96</f>
        <v>N</v>
      </c>
      <c r="AI106" s="22" t="str">
        <f>'P08'!$E96</f>
        <v>N</v>
      </c>
      <c r="AJ106" s="22" t="str">
        <f>'P09'!$E96</f>
        <v>N</v>
      </c>
      <c r="AK106" s="22" t="str">
        <f>'P10'!$E96</f>
        <v>N</v>
      </c>
      <c r="AL106" s="22" t="str">
        <f>'P11'!$E96</f>
        <v>N</v>
      </c>
      <c r="AM106" s="22" t="str">
        <f>'P12'!$E96</f>
        <v>N</v>
      </c>
      <c r="AN106" s="22" t="str">
        <f>'P13'!$E96</f>
        <v>N</v>
      </c>
      <c r="AO106" s="22" t="str">
        <f>'P14'!$E96</f>
        <v>N</v>
      </c>
      <c r="AP106" s="22" t="str">
        <f>'P15'!$E96</f>
        <v>N</v>
      </c>
      <c r="AQ106" s="24">
        <f t="shared" si="41"/>
        <v>0</v>
      </c>
    </row>
    <row r="107" spans="1:43" x14ac:dyDescent="0.3">
      <c r="A107" s="16">
        <v>12</v>
      </c>
      <c r="B107" s="22" t="str">
        <f>Critères!$B96</f>
        <v>12.11</v>
      </c>
      <c r="C107" s="22" t="str">
        <f>Critères!$A86</f>
        <v>NAVIGATION</v>
      </c>
      <c r="D107" s="22" t="s">
        <v>169</v>
      </c>
      <c r="E107" s="22" t="str">
        <f>'P01'!$D97</f>
        <v>NT</v>
      </c>
      <c r="F107" s="22" t="str">
        <f>'P02'!$D97</f>
        <v>NT</v>
      </c>
      <c r="G107" s="22" t="str">
        <f>'P03'!$D97</f>
        <v>NT</v>
      </c>
      <c r="H107" s="22" t="str">
        <f>'P04'!$D97</f>
        <v>NT</v>
      </c>
      <c r="I107" s="22" t="str">
        <f>'P05'!$D97</f>
        <v>NT</v>
      </c>
      <c r="J107" s="22" t="str">
        <f>'P06'!$D97</f>
        <v>NT</v>
      </c>
      <c r="K107" s="22" t="str">
        <f>'P07'!$D97</f>
        <v>NT</v>
      </c>
      <c r="L107" s="22" t="str">
        <f>'P08'!$D97</f>
        <v>NT</v>
      </c>
      <c r="M107" s="22" t="str">
        <f>'P09'!$D97</f>
        <v>NT</v>
      </c>
      <c r="N107" s="22" t="str">
        <f>'P10'!$D97</f>
        <v>NT</v>
      </c>
      <c r="O107" s="22" t="str">
        <f>'P11'!$D97</f>
        <v>NT</v>
      </c>
      <c r="P107" s="22" t="str">
        <f>'P12'!$D97</f>
        <v>NT</v>
      </c>
      <c r="Q107" s="22" t="str">
        <f>'P13'!$D97</f>
        <v>NT</v>
      </c>
      <c r="R107" s="22" t="str">
        <f>'P14'!$D97</f>
        <v>NT</v>
      </c>
      <c r="S107" s="22" t="str">
        <f>'P15'!$D97</f>
        <v>NT</v>
      </c>
      <c r="T107" s="24">
        <f t="shared" si="36"/>
        <v>0</v>
      </c>
      <c r="U107" s="24">
        <f t="shared" si="37"/>
        <v>0</v>
      </c>
      <c r="V107" s="24">
        <f t="shared" si="38"/>
        <v>0</v>
      </c>
      <c r="W107" s="24">
        <f t="shared" si="39"/>
        <v>15</v>
      </c>
      <c r="X107" s="16" t="str">
        <f t="shared" si="40"/>
        <v>NT</v>
      </c>
      <c r="Y107" s="16">
        <v>12</v>
      </c>
      <c r="Z107" s="22" t="str">
        <f>Critères!$B96</f>
        <v>12.11</v>
      </c>
      <c r="AA107" s="22" t="str">
        <f>Critères!$A86</f>
        <v>NAVIGATION</v>
      </c>
      <c r="AB107" s="22" t="str">
        <f>'P01'!$E97</f>
        <v>N</v>
      </c>
      <c r="AC107" s="22" t="str">
        <f>'P02'!$E97</f>
        <v>N</v>
      </c>
      <c r="AD107" s="22" t="str">
        <f>'P03'!$E97</f>
        <v>N</v>
      </c>
      <c r="AE107" s="22" t="str">
        <f>'P04'!$E97</f>
        <v>N</v>
      </c>
      <c r="AF107" s="22" t="str">
        <f>'P05'!$E97</f>
        <v>N</v>
      </c>
      <c r="AG107" s="22" t="str">
        <f>'P06'!$E97</f>
        <v>N</v>
      </c>
      <c r="AH107" s="22" t="str">
        <f>'P07'!$E97</f>
        <v>N</v>
      </c>
      <c r="AI107" s="22" t="str">
        <f>'P08'!$E97</f>
        <v>N</v>
      </c>
      <c r="AJ107" s="22" t="str">
        <f>'P09'!$E97</f>
        <v>N</v>
      </c>
      <c r="AK107" s="22" t="str">
        <f>'P10'!$E97</f>
        <v>N</v>
      </c>
      <c r="AL107" s="22" t="str">
        <f>'P11'!$E97</f>
        <v>N</v>
      </c>
      <c r="AM107" s="22" t="str">
        <f>'P12'!$E97</f>
        <v>N</v>
      </c>
      <c r="AN107" s="22" t="str">
        <f>'P13'!$E97</f>
        <v>N</v>
      </c>
      <c r="AO107" s="22" t="str">
        <f>'P14'!$E97</f>
        <v>N</v>
      </c>
      <c r="AP107" s="22" t="str">
        <f>'P15'!$E97</f>
        <v>N</v>
      </c>
      <c r="AQ107" s="24">
        <f t="shared" si="41"/>
        <v>0</v>
      </c>
    </row>
    <row r="108" spans="1:43" x14ac:dyDescent="0.3">
      <c r="A108" s="25"/>
      <c r="B108" s="26"/>
      <c r="C108" s="26"/>
      <c r="D108" s="26"/>
      <c r="E108" s="26"/>
      <c r="F108" s="26"/>
      <c r="G108" s="26"/>
      <c r="H108" s="26"/>
      <c r="I108" s="26"/>
      <c r="J108" s="26"/>
      <c r="K108" s="26"/>
      <c r="L108" s="26"/>
      <c r="M108" s="26"/>
      <c r="N108" s="26"/>
      <c r="O108" s="26"/>
      <c r="P108" s="26"/>
      <c r="Q108" s="26"/>
      <c r="R108" s="26"/>
      <c r="S108" s="26"/>
      <c r="T108" s="27">
        <f>SUM(T97:T107)</f>
        <v>0</v>
      </c>
      <c r="U108" s="27">
        <f>SUM(U97:U107)</f>
        <v>0</v>
      </c>
      <c r="V108" s="27">
        <f>SUM(V97:V107)</f>
        <v>0</v>
      </c>
      <c r="W108" s="27">
        <f>SUM(W97:W107)</f>
        <v>165</v>
      </c>
      <c r="X108" s="16"/>
      <c r="Y108" s="25"/>
      <c r="Z108" s="26"/>
      <c r="AA108" s="26"/>
      <c r="AB108" s="26"/>
      <c r="AC108" s="26"/>
      <c r="AD108" s="26"/>
      <c r="AE108" s="26"/>
      <c r="AF108" s="26"/>
      <c r="AG108" s="26"/>
      <c r="AH108" s="26"/>
      <c r="AI108" s="26"/>
      <c r="AJ108" s="26"/>
      <c r="AK108" s="26"/>
      <c r="AL108" s="26"/>
      <c r="AM108" s="26"/>
      <c r="AN108" s="26"/>
      <c r="AO108" s="26"/>
      <c r="AP108" s="26"/>
      <c r="AQ108" s="27">
        <f>SUM(AQ97:AQ107)</f>
        <v>0</v>
      </c>
    </row>
    <row r="109" spans="1:43" x14ac:dyDescent="0.3">
      <c r="A109" s="16">
        <v>13</v>
      </c>
      <c r="B109" s="22" t="str">
        <f>Critères!$B97</f>
        <v>13.1</v>
      </c>
      <c r="C109" s="22" t="str">
        <f>Critères!$A97</f>
        <v>CONSULTATION</v>
      </c>
      <c r="D109" s="22" t="s">
        <v>168</v>
      </c>
      <c r="E109" s="22" t="str">
        <f>'P01'!$D98</f>
        <v>NT</v>
      </c>
      <c r="F109" s="22" t="str">
        <f>'P02'!$D98</f>
        <v>NT</v>
      </c>
      <c r="G109" s="22" t="str">
        <f>'P03'!$D98</f>
        <v>NT</v>
      </c>
      <c r="H109" s="22" t="str">
        <f>'P04'!$D98</f>
        <v>NT</v>
      </c>
      <c r="I109" s="22" t="str">
        <f>'P05'!$D98</f>
        <v>NT</v>
      </c>
      <c r="J109" s="22" t="str">
        <f>'P06'!$D98</f>
        <v>NT</v>
      </c>
      <c r="K109" s="22" t="str">
        <f>'P07'!$D98</f>
        <v>NT</v>
      </c>
      <c r="L109" s="22" t="str">
        <f>'P08'!$D98</f>
        <v>NT</v>
      </c>
      <c r="M109" s="22" t="str">
        <f>'P09'!$D98</f>
        <v>NT</v>
      </c>
      <c r="N109" s="22" t="str">
        <f>'P10'!$D98</f>
        <v>NT</v>
      </c>
      <c r="O109" s="22" t="str">
        <f>'P11'!$D98</f>
        <v>NT</v>
      </c>
      <c r="P109" s="22" t="str">
        <f>'P12'!$D98</f>
        <v>NT</v>
      </c>
      <c r="Q109" s="22" t="str">
        <f>'P13'!$D98</f>
        <v>NT</v>
      </c>
      <c r="R109" s="22" t="str">
        <f>'P14'!$D98</f>
        <v>NT</v>
      </c>
      <c r="S109" s="22" t="str">
        <f>'P15'!$D98</f>
        <v>NT</v>
      </c>
      <c r="T109" s="24">
        <f t="shared" ref="T109:T120" si="42">COUNTIF(E109:S109,"C")</f>
        <v>0</v>
      </c>
      <c r="U109" s="24">
        <f t="shared" ref="U109:U120" si="43">COUNTIF(E109:S109,"NC")</f>
        <v>0</v>
      </c>
      <c r="V109" s="24">
        <f t="shared" ref="V109:V120" si="44">COUNTIF(E109:S109,"NA")</f>
        <v>0</v>
      </c>
      <c r="W109" s="24">
        <f t="shared" ref="W109:W120" si="45">COUNTIF(E109:S109,"NT")</f>
        <v>15</v>
      </c>
      <c r="X109" s="16" t="str">
        <f t="shared" ref="X109:X120" si="46">IF(U109&gt;0,"NC",IF(T109&gt;0,"C",IF(W109&gt;0,"NT","NA")))</f>
        <v>NT</v>
      </c>
      <c r="Y109" s="16">
        <v>13</v>
      </c>
      <c r="Z109" s="22" t="str">
        <f>Critères!$B97</f>
        <v>13.1</v>
      </c>
      <c r="AA109" s="22" t="str">
        <f>Critères!$A97</f>
        <v>CONSULTATION</v>
      </c>
      <c r="AB109" s="22" t="str">
        <f>'P01'!$E98</f>
        <v>N</v>
      </c>
      <c r="AC109" s="22" t="str">
        <f>'P02'!$E98</f>
        <v>N</v>
      </c>
      <c r="AD109" s="22" t="str">
        <f>'P03'!$E98</f>
        <v>N</v>
      </c>
      <c r="AE109" s="22" t="str">
        <f>'P04'!$E98</f>
        <v>N</v>
      </c>
      <c r="AF109" s="22" t="str">
        <f>'P05'!$E98</f>
        <v>N</v>
      </c>
      <c r="AG109" s="22" t="str">
        <f>'P06'!$E98</f>
        <v>N</v>
      </c>
      <c r="AH109" s="22" t="str">
        <f>'P07'!$E98</f>
        <v>N</v>
      </c>
      <c r="AI109" s="22" t="str">
        <f>'P08'!$E98</f>
        <v>N</v>
      </c>
      <c r="AJ109" s="22" t="str">
        <f>'P09'!$E98</f>
        <v>N</v>
      </c>
      <c r="AK109" s="22" t="str">
        <f>'P10'!$E98</f>
        <v>N</v>
      </c>
      <c r="AL109" s="22" t="str">
        <f>'P11'!$E98</f>
        <v>N</v>
      </c>
      <c r="AM109" s="22" t="str">
        <f>'P12'!$E98</f>
        <v>N</v>
      </c>
      <c r="AN109" s="22" t="str">
        <f>'P13'!$E98</f>
        <v>N</v>
      </c>
      <c r="AO109" s="22" t="str">
        <f>'P14'!$E98</f>
        <v>N</v>
      </c>
      <c r="AP109" s="22" t="str">
        <f>'P15'!$E98</f>
        <v>N</v>
      </c>
      <c r="AQ109" s="24">
        <f t="shared" ref="AQ109:AQ120" si="47">COUNTIF(AB109:AP109,"D")</f>
        <v>0</v>
      </c>
    </row>
    <row r="110" spans="1:43" x14ac:dyDescent="0.3">
      <c r="A110" s="16">
        <v>13</v>
      </c>
      <c r="B110" s="22" t="str">
        <f>Critères!$B98</f>
        <v>13.2</v>
      </c>
      <c r="C110" s="22" t="str">
        <f>Critères!$A97</f>
        <v>CONSULTATION</v>
      </c>
      <c r="D110" s="22" t="s">
        <v>168</v>
      </c>
      <c r="E110" s="22" t="str">
        <f>'P01'!$D99</f>
        <v>NT</v>
      </c>
      <c r="F110" s="22" t="str">
        <f>'P02'!$D99</f>
        <v>NT</v>
      </c>
      <c r="G110" s="22" t="str">
        <f>'P03'!$D99</f>
        <v>NT</v>
      </c>
      <c r="H110" s="22" t="str">
        <f>'P04'!$D99</f>
        <v>NT</v>
      </c>
      <c r="I110" s="22" t="str">
        <f>'P05'!$D99</f>
        <v>NT</v>
      </c>
      <c r="J110" s="22" t="str">
        <f>'P06'!$D99</f>
        <v>NT</v>
      </c>
      <c r="K110" s="22" t="str">
        <f>'P07'!$D99</f>
        <v>NT</v>
      </c>
      <c r="L110" s="22" t="str">
        <f>'P08'!$D99</f>
        <v>NT</v>
      </c>
      <c r="M110" s="22" t="str">
        <f>'P09'!$D99</f>
        <v>NT</v>
      </c>
      <c r="N110" s="22" t="str">
        <f>'P10'!$D99</f>
        <v>NT</v>
      </c>
      <c r="O110" s="22" t="str">
        <f>'P11'!$D99</f>
        <v>NT</v>
      </c>
      <c r="P110" s="22" t="str">
        <f>'P12'!$D99</f>
        <v>NT</v>
      </c>
      <c r="Q110" s="22" t="str">
        <f>'P13'!$D99</f>
        <v>NT</v>
      </c>
      <c r="R110" s="22" t="str">
        <f>'P14'!$D99</f>
        <v>NT</v>
      </c>
      <c r="S110" s="22" t="str">
        <f>'P15'!$D99</f>
        <v>NT</v>
      </c>
      <c r="T110" s="24">
        <f t="shared" si="42"/>
        <v>0</v>
      </c>
      <c r="U110" s="24">
        <f t="shared" si="43"/>
        <v>0</v>
      </c>
      <c r="V110" s="24">
        <f t="shared" si="44"/>
        <v>0</v>
      </c>
      <c r="W110" s="24">
        <f t="shared" si="45"/>
        <v>15</v>
      </c>
      <c r="X110" s="16" t="str">
        <f t="shared" si="46"/>
        <v>NT</v>
      </c>
      <c r="Y110" s="16">
        <v>13</v>
      </c>
      <c r="Z110" s="22" t="str">
        <f>Critères!$B98</f>
        <v>13.2</v>
      </c>
      <c r="AA110" s="22" t="str">
        <f>Critères!$A97</f>
        <v>CONSULTATION</v>
      </c>
      <c r="AB110" s="22" t="str">
        <f>'P01'!$E99</f>
        <v>N</v>
      </c>
      <c r="AC110" s="22" t="str">
        <f>'P02'!$E99</f>
        <v>N</v>
      </c>
      <c r="AD110" s="22" t="str">
        <f>'P03'!$E99</f>
        <v>N</v>
      </c>
      <c r="AE110" s="22" t="str">
        <f>'P04'!$E99</f>
        <v>N</v>
      </c>
      <c r="AF110" s="22" t="str">
        <f>'P05'!$E99</f>
        <v>N</v>
      </c>
      <c r="AG110" s="22" t="str">
        <f>'P06'!$E99</f>
        <v>N</v>
      </c>
      <c r="AH110" s="22" t="str">
        <f>'P07'!$E99</f>
        <v>N</v>
      </c>
      <c r="AI110" s="22" t="str">
        <f>'P08'!$E99</f>
        <v>N</v>
      </c>
      <c r="AJ110" s="22" t="str">
        <f>'P09'!$E99</f>
        <v>N</v>
      </c>
      <c r="AK110" s="22" t="str">
        <f>'P10'!$E99</f>
        <v>N</v>
      </c>
      <c r="AL110" s="22" t="str">
        <f>'P11'!$E99</f>
        <v>N</v>
      </c>
      <c r="AM110" s="22" t="str">
        <f>'P12'!$E99</f>
        <v>N</v>
      </c>
      <c r="AN110" s="22" t="str">
        <f>'P13'!$E99</f>
        <v>N</v>
      </c>
      <c r="AO110" s="22" t="str">
        <f>'P14'!$E99</f>
        <v>N</v>
      </c>
      <c r="AP110" s="22" t="str">
        <f>'P15'!$E99</f>
        <v>N</v>
      </c>
      <c r="AQ110" s="24">
        <f t="shared" si="47"/>
        <v>0</v>
      </c>
    </row>
    <row r="111" spans="1:43" x14ac:dyDescent="0.3">
      <c r="A111" s="16">
        <v>13</v>
      </c>
      <c r="B111" s="22" t="str">
        <f>Critères!$B99</f>
        <v>13.3</v>
      </c>
      <c r="C111" s="22" t="str">
        <f>Critères!$A97</f>
        <v>CONSULTATION</v>
      </c>
      <c r="D111" s="22" t="s">
        <v>168</v>
      </c>
      <c r="E111" s="22" t="str">
        <f>'P01'!$D100</f>
        <v>NT</v>
      </c>
      <c r="F111" s="22" t="str">
        <f>'P02'!$D100</f>
        <v>NT</v>
      </c>
      <c r="G111" s="22" t="str">
        <f>'P03'!$D100</f>
        <v>NT</v>
      </c>
      <c r="H111" s="22" t="str">
        <f>'P04'!$D100</f>
        <v>NT</v>
      </c>
      <c r="I111" s="22" t="str">
        <f>'P05'!$D100</f>
        <v>NT</v>
      </c>
      <c r="J111" s="22" t="str">
        <f>'P06'!$D100</f>
        <v>NT</v>
      </c>
      <c r="K111" s="22" t="str">
        <f>'P07'!$D100</f>
        <v>NT</v>
      </c>
      <c r="L111" s="22" t="str">
        <f>'P08'!$D100</f>
        <v>NT</v>
      </c>
      <c r="M111" s="22" t="str">
        <f>'P09'!$D100</f>
        <v>NT</v>
      </c>
      <c r="N111" s="22" t="str">
        <f>'P10'!$D100</f>
        <v>NT</v>
      </c>
      <c r="O111" s="22" t="str">
        <f>'P11'!$D100</f>
        <v>NT</v>
      </c>
      <c r="P111" s="22" t="str">
        <f>'P12'!$D100</f>
        <v>NT</v>
      </c>
      <c r="Q111" s="22" t="str">
        <f>'P13'!$D100</f>
        <v>NT</v>
      </c>
      <c r="R111" s="22" t="str">
        <f>'P14'!$D100</f>
        <v>NT</v>
      </c>
      <c r="S111" s="22" t="str">
        <f>'P15'!$D100</f>
        <v>NT</v>
      </c>
      <c r="T111" s="24">
        <f t="shared" si="42"/>
        <v>0</v>
      </c>
      <c r="U111" s="24">
        <f t="shared" si="43"/>
        <v>0</v>
      </c>
      <c r="V111" s="24">
        <f t="shared" si="44"/>
        <v>0</v>
      </c>
      <c r="W111" s="24">
        <f t="shared" si="45"/>
        <v>15</v>
      </c>
      <c r="X111" s="16" t="str">
        <f t="shared" si="46"/>
        <v>NT</v>
      </c>
      <c r="Y111" s="16">
        <v>13</v>
      </c>
      <c r="Z111" s="22" t="str">
        <f>Critères!$B99</f>
        <v>13.3</v>
      </c>
      <c r="AA111" s="22" t="str">
        <f>Critères!$A97</f>
        <v>CONSULTATION</v>
      </c>
      <c r="AB111" s="22" t="str">
        <f>'P01'!$E100</f>
        <v>N</v>
      </c>
      <c r="AC111" s="22" t="str">
        <f>'P02'!$E100</f>
        <v>N</v>
      </c>
      <c r="AD111" s="22" t="str">
        <f>'P03'!$E100</f>
        <v>N</v>
      </c>
      <c r="AE111" s="22" t="str">
        <f>'P04'!$E100</f>
        <v>N</v>
      </c>
      <c r="AF111" s="22" t="str">
        <f>'P05'!$E100</f>
        <v>N</v>
      </c>
      <c r="AG111" s="22" t="str">
        <f>'P06'!$E100</f>
        <v>N</v>
      </c>
      <c r="AH111" s="22" t="str">
        <f>'P07'!$E100</f>
        <v>N</v>
      </c>
      <c r="AI111" s="22" t="str">
        <f>'P08'!$E100</f>
        <v>N</v>
      </c>
      <c r="AJ111" s="22" t="str">
        <f>'P09'!$E100</f>
        <v>N</v>
      </c>
      <c r="AK111" s="22" t="str">
        <f>'P10'!$E100</f>
        <v>N</v>
      </c>
      <c r="AL111" s="22" t="str">
        <f>'P11'!$E100</f>
        <v>N</v>
      </c>
      <c r="AM111" s="22" t="str">
        <f>'P12'!$E100</f>
        <v>N</v>
      </c>
      <c r="AN111" s="22" t="str">
        <f>'P13'!$E100</f>
        <v>N</v>
      </c>
      <c r="AO111" s="22" t="str">
        <f>'P14'!$E100</f>
        <v>N</v>
      </c>
      <c r="AP111" s="22" t="str">
        <f>'P15'!$E100</f>
        <v>N</v>
      </c>
      <c r="AQ111" s="24">
        <f t="shared" si="47"/>
        <v>0</v>
      </c>
    </row>
    <row r="112" spans="1:43" x14ac:dyDescent="0.3">
      <c r="A112" s="16">
        <v>13</v>
      </c>
      <c r="B112" s="22" t="str">
        <f>Critères!$B100</f>
        <v>13.4</v>
      </c>
      <c r="C112" s="22" t="str">
        <f>Critères!$A97</f>
        <v>CONSULTATION</v>
      </c>
      <c r="D112" s="22" t="s">
        <v>168</v>
      </c>
      <c r="E112" s="22" t="str">
        <f>'P01'!$D101</f>
        <v>NT</v>
      </c>
      <c r="F112" s="22" t="str">
        <f>'P02'!$D101</f>
        <v>NT</v>
      </c>
      <c r="G112" s="22" t="str">
        <f>'P03'!$D101</f>
        <v>NT</v>
      </c>
      <c r="H112" s="22" t="str">
        <f>'P04'!$D101</f>
        <v>NT</v>
      </c>
      <c r="I112" s="22" t="str">
        <f>'P05'!$D101</f>
        <v>NT</v>
      </c>
      <c r="J112" s="22" t="str">
        <f>'P06'!$D101</f>
        <v>NT</v>
      </c>
      <c r="K112" s="22" t="str">
        <f>'P07'!$D101</f>
        <v>NT</v>
      </c>
      <c r="L112" s="22" t="str">
        <f>'P08'!$D101</f>
        <v>NT</v>
      </c>
      <c r="M112" s="22" t="str">
        <f>'P09'!$D101</f>
        <v>NT</v>
      </c>
      <c r="N112" s="22" t="str">
        <f>'P10'!$D101</f>
        <v>NT</v>
      </c>
      <c r="O112" s="22" t="str">
        <f>'P11'!$D101</f>
        <v>NT</v>
      </c>
      <c r="P112" s="22" t="str">
        <f>'P12'!$D101</f>
        <v>NT</v>
      </c>
      <c r="Q112" s="22" t="str">
        <f>'P13'!$D101</f>
        <v>NT</v>
      </c>
      <c r="R112" s="22" t="str">
        <f>'P14'!$D101</f>
        <v>NT</v>
      </c>
      <c r="S112" s="22" t="str">
        <f>'P15'!$D101</f>
        <v>NT</v>
      </c>
      <c r="T112" s="24">
        <f t="shared" si="42"/>
        <v>0</v>
      </c>
      <c r="U112" s="24">
        <f t="shared" si="43"/>
        <v>0</v>
      </c>
      <c r="V112" s="24">
        <f t="shared" si="44"/>
        <v>0</v>
      </c>
      <c r="W112" s="24">
        <f t="shared" si="45"/>
        <v>15</v>
      </c>
      <c r="X112" s="16" t="str">
        <f t="shared" si="46"/>
        <v>NT</v>
      </c>
      <c r="Y112" s="16">
        <v>13</v>
      </c>
      <c r="Z112" s="22" t="str">
        <f>Critères!$B100</f>
        <v>13.4</v>
      </c>
      <c r="AA112" s="22" t="str">
        <f>Critères!$A97</f>
        <v>CONSULTATION</v>
      </c>
      <c r="AB112" s="22" t="str">
        <f>'P01'!$E101</f>
        <v>N</v>
      </c>
      <c r="AC112" s="22" t="str">
        <f>'P02'!$E101</f>
        <v>N</v>
      </c>
      <c r="AD112" s="22" t="str">
        <f>'P03'!$E101</f>
        <v>N</v>
      </c>
      <c r="AE112" s="22" t="str">
        <f>'P04'!$E101</f>
        <v>N</v>
      </c>
      <c r="AF112" s="22" t="str">
        <f>'P05'!$E101</f>
        <v>N</v>
      </c>
      <c r="AG112" s="22" t="str">
        <f>'P06'!$E101</f>
        <v>N</v>
      </c>
      <c r="AH112" s="22" t="str">
        <f>'P07'!$E101</f>
        <v>N</v>
      </c>
      <c r="AI112" s="22" t="str">
        <f>'P08'!$E101</f>
        <v>N</v>
      </c>
      <c r="AJ112" s="22" t="str">
        <f>'P09'!$E101</f>
        <v>N</v>
      </c>
      <c r="AK112" s="22" t="str">
        <f>'P10'!$E101</f>
        <v>N</v>
      </c>
      <c r="AL112" s="22" t="str">
        <f>'P11'!$E101</f>
        <v>N</v>
      </c>
      <c r="AM112" s="22" t="str">
        <f>'P12'!$E101</f>
        <v>N</v>
      </c>
      <c r="AN112" s="22" t="str">
        <f>'P13'!$E101</f>
        <v>N</v>
      </c>
      <c r="AO112" s="22" t="str">
        <f>'P14'!$E101</f>
        <v>N</v>
      </c>
      <c r="AP112" s="22" t="str">
        <f>'P15'!$E101</f>
        <v>N</v>
      </c>
      <c r="AQ112" s="24">
        <f t="shared" si="47"/>
        <v>0</v>
      </c>
    </row>
    <row r="113" spans="1:55" x14ac:dyDescent="0.3">
      <c r="A113" s="16">
        <v>13</v>
      </c>
      <c r="B113" s="22" t="str">
        <f>Critères!$B101</f>
        <v>13.5</v>
      </c>
      <c r="C113" s="22" t="str">
        <f>Critères!$A97</f>
        <v>CONSULTATION</v>
      </c>
      <c r="D113" s="22" t="s">
        <v>168</v>
      </c>
      <c r="E113" s="22" t="str">
        <f>'P01'!$D102</f>
        <v>NT</v>
      </c>
      <c r="F113" s="22" t="str">
        <f>'P02'!$D102</f>
        <v>NT</v>
      </c>
      <c r="G113" s="22" t="str">
        <f>'P03'!$D102</f>
        <v>NT</v>
      </c>
      <c r="H113" s="22" t="str">
        <f>'P04'!$D102</f>
        <v>NT</v>
      </c>
      <c r="I113" s="22" t="str">
        <f>'P05'!$D102</f>
        <v>NT</v>
      </c>
      <c r="J113" s="22" t="str">
        <f>'P06'!$D102</f>
        <v>NT</v>
      </c>
      <c r="K113" s="22" t="str">
        <f>'P07'!$D102</f>
        <v>NT</v>
      </c>
      <c r="L113" s="22" t="str">
        <f>'P08'!$D102</f>
        <v>NT</v>
      </c>
      <c r="M113" s="22" t="str">
        <f>'P09'!$D102</f>
        <v>NT</v>
      </c>
      <c r="N113" s="22" t="str">
        <f>'P10'!$D102</f>
        <v>NT</v>
      </c>
      <c r="O113" s="22" t="str">
        <f>'P11'!$D102</f>
        <v>NT</v>
      </c>
      <c r="P113" s="22" t="str">
        <f>'P12'!$D102</f>
        <v>NT</v>
      </c>
      <c r="Q113" s="22" t="str">
        <f>'P13'!$D102</f>
        <v>NT</v>
      </c>
      <c r="R113" s="22" t="str">
        <f>'P14'!$D102</f>
        <v>NT</v>
      </c>
      <c r="S113" s="22" t="str">
        <f>'P15'!$D102</f>
        <v>NT</v>
      </c>
      <c r="T113" s="24">
        <f t="shared" si="42"/>
        <v>0</v>
      </c>
      <c r="U113" s="24">
        <f t="shared" si="43"/>
        <v>0</v>
      </c>
      <c r="V113" s="24">
        <f t="shared" si="44"/>
        <v>0</v>
      </c>
      <c r="W113" s="24">
        <f t="shared" si="45"/>
        <v>15</v>
      </c>
      <c r="X113" s="16" t="str">
        <f t="shared" si="46"/>
        <v>NT</v>
      </c>
      <c r="Y113" s="16">
        <v>13</v>
      </c>
      <c r="Z113" s="22" t="str">
        <f>Critères!$B101</f>
        <v>13.5</v>
      </c>
      <c r="AA113" s="22" t="str">
        <f>Critères!$A97</f>
        <v>CONSULTATION</v>
      </c>
      <c r="AB113" s="22" t="str">
        <f>'P01'!$E102</f>
        <v>N</v>
      </c>
      <c r="AC113" s="22" t="str">
        <f>'P02'!$E102</f>
        <v>N</v>
      </c>
      <c r="AD113" s="22" t="str">
        <f>'P03'!$E102</f>
        <v>N</v>
      </c>
      <c r="AE113" s="22" t="str">
        <f>'P04'!$E102</f>
        <v>N</v>
      </c>
      <c r="AF113" s="22" t="str">
        <f>'P05'!$E102</f>
        <v>N</v>
      </c>
      <c r="AG113" s="22" t="str">
        <f>'P06'!$E102</f>
        <v>N</v>
      </c>
      <c r="AH113" s="22" t="str">
        <f>'P07'!$E102</f>
        <v>N</v>
      </c>
      <c r="AI113" s="22" t="str">
        <f>'P08'!$E102</f>
        <v>N</v>
      </c>
      <c r="AJ113" s="22" t="str">
        <f>'P09'!$E102</f>
        <v>N</v>
      </c>
      <c r="AK113" s="22" t="str">
        <f>'P10'!$E102</f>
        <v>N</v>
      </c>
      <c r="AL113" s="22" t="str">
        <f>'P11'!$E102</f>
        <v>N</v>
      </c>
      <c r="AM113" s="22" t="str">
        <f>'P12'!$E102</f>
        <v>N</v>
      </c>
      <c r="AN113" s="22" t="str">
        <f>'P13'!$E102</f>
        <v>N</v>
      </c>
      <c r="AO113" s="22" t="str">
        <f>'P14'!$E102</f>
        <v>N</v>
      </c>
      <c r="AP113" s="22" t="str">
        <f>'P15'!$E102</f>
        <v>N</v>
      </c>
      <c r="AQ113" s="24">
        <f t="shared" si="47"/>
        <v>0</v>
      </c>
    </row>
    <row r="114" spans="1:55" x14ac:dyDescent="0.3">
      <c r="A114" s="16">
        <v>13</v>
      </c>
      <c r="B114" s="22" t="str">
        <f>Critères!$B102</f>
        <v>13.6</v>
      </c>
      <c r="C114" s="22" t="str">
        <f>Critères!$A97</f>
        <v>CONSULTATION</v>
      </c>
      <c r="D114" s="22" t="s">
        <v>168</v>
      </c>
      <c r="E114" s="22" t="str">
        <f>'P01'!$D103</f>
        <v>NT</v>
      </c>
      <c r="F114" s="22" t="str">
        <f>'P02'!$D103</f>
        <v>NT</v>
      </c>
      <c r="G114" s="22" t="str">
        <f>'P03'!$D103</f>
        <v>NT</v>
      </c>
      <c r="H114" s="22" t="str">
        <f>'P04'!$D103</f>
        <v>NT</v>
      </c>
      <c r="I114" s="22" t="str">
        <f>'P05'!$D103</f>
        <v>NT</v>
      </c>
      <c r="J114" s="22" t="str">
        <f>'P06'!$D103</f>
        <v>NT</v>
      </c>
      <c r="K114" s="22" t="str">
        <f>'P07'!$D103</f>
        <v>NT</v>
      </c>
      <c r="L114" s="22" t="str">
        <f>'P08'!$D103</f>
        <v>NT</v>
      </c>
      <c r="M114" s="22" t="str">
        <f>'P09'!$D103</f>
        <v>NT</v>
      </c>
      <c r="N114" s="22" t="str">
        <f>'P10'!$D103</f>
        <v>NT</v>
      </c>
      <c r="O114" s="22" t="str">
        <f>'P11'!$D103</f>
        <v>NT</v>
      </c>
      <c r="P114" s="22" t="str">
        <f>'P12'!$D103</f>
        <v>NT</v>
      </c>
      <c r="Q114" s="22" t="str">
        <f>'P13'!$D103</f>
        <v>NT</v>
      </c>
      <c r="R114" s="22" t="str">
        <f>'P14'!$D103</f>
        <v>NT</v>
      </c>
      <c r="S114" s="22" t="str">
        <f>'P15'!$D103</f>
        <v>NT</v>
      </c>
      <c r="T114" s="24">
        <f t="shared" si="42"/>
        <v>0</v>
      </c>
      <c r="U114" s="24">
        <f t="shared" si="43"/>
        <v>0</v>
      </c>
      <c r="V114" s="24">
        <f t="shared" si="44"/>
        <v>0</v>
      </c>
      <c r="W114" s="24">
        <f t="shared" si="45"/>
        <v>15</v>
      </c>
      <c r="X114" s="16" t="str">
        <f t="shared" si="46"/>
        <v>NT</v>
      </c>
      <c r="Y114" s="16">
        <v>13</v>
      </c>
      <c r="Z114" s="22" t="str">
        <f>Critères!$B102</f>
        <v>13.6</v>
      </c>
      <c r="AA114" s="22" t="str">
        <f>Critères!$A97</f>
        <v>CONSULTATION</v>
      </c>
      <c r="AB114" s="22" t="str">
        <f>'P01'!$E103</f>
        <v>N</v>
      </c>
      <c r="AC114" s="22" t="str">
        <f>'P02'!$E103</f>
        <v>N</v>
      </c>
      <c r="AD114" s="22" t="str">
        <f>'P03'!$E103</f>
        <v>N</v>
      </c>
      <c r="AE114" s="22" t="str">
        <f>'P04'!$E103</f>
        <v>N</v>
      </c>
      <c r="AF114" s="22" t="str">
        <f>'P05'!$E103</f>
        <v>N</v>
      </c>
      <c r="AG114" s="22" t="str">
        <f>'P06'!$E103</f>
        <v>N</v>
      </c>
      <c r="AH114" s="22" t="str">
        <f>'P07'!$E103</f>
        <v>N</v>
      </c>
      <c r="AI114" s="22" t="str">
        <f>'P08'!$E103</f>
        <v>N</v>
      </c>
      <c r="AJ114" s="22" t="str">
        <f>'P09'!$E103</f>
        <v>N</v>
      </c>
      <c r="AK114" s="22" t="str">
        <f>'P10'!$E103</f>
        <v>N</v>
      </c>
      <c r="AL114" s="22" t="str">
        <f>'P11'!$E103</f>
        <v>N</v>
      </c>
      <c r="AM114" s="22" t="str">
        <f>'P12'!$E103</f>
        <v>N</v>
      </c>
      <c r="AN114" s="22" t="str">
        <f>'P13'!$E103</f>
        <v>N</v>
      </c>
      <c r="AO114" s="22" t="str">
        <f>'P14'!$E103</f>
        <v>N</v>
      </c>
      <c r="AP114" s="22" t="str">
        <f>'P15'!$E103</f>
        <v>N</v>
      </c>
      <c r="AQ114" s="24">
        <f t="shared" si="47"/>
        <v>0</v>
      </c>
    </row>
    <row r="115" spans="1:55" x14ac:dyDescent="0.3">
      <c r="A115" s="16">
        <v>13</v>
      </c>
      <c r="B115" s="22" t="str">
        <f>Critères!$B103</f>
        <v>13.7</v>
      </c>
      <c r="C115" s="22" t="str">
        <f>Critères!$A97</f>
        <v>CONSULTATION</v>
      </c>
      <c r="D115" s="22" t="s">
        <v>168</v>
      </c>
      <c r="E115" s="22" t="str">
        <f>'P01'!$D104</f>
        <v>NT</v>
      </c>
      <c r="F115" s="22" t="str">
        <f>'P02'!$D104</f>
        <v>NT</v>
      </c>
      <c r="G115" s="22" t="str">
        <f>'P03'!$D104</f>
        <v>NT</v>
      </c>
      <c r="H115" s="22" t="str">
        <f>'P04'!$D104</f>
        <v>NT</v>
      </c>
      <c r="I115" s="22" t="str">
        <f>'P05'!$D104</f>
        <v>NT</v>
      </c>
      <c r="J115" s="22" t="str">
        <f>'P06'!$D104</f>
        <v>NT</v>
      </c>
      <c r="K115" s="22" t="str">
        <f>'P07'!$D104</f>
        <v>NT</v>
      </c>
      <c r="L115" s="22" t="str">
        <f>'P08'!$D104</f>
        <v>NT</v>
      </c>
      <c r="M115" s="22" t="str">
        <f>'P09'!$D104</f>
        <v>NT</v>
      </c>
      <c r="N115" s="22" t="str">
        <f>'P10'!$D104</f>
        <v>NT</v>
      </c>
      <c r="O115" s="22" t="str">
        <f>'P11'!$D104</f>
        <v>NT</v>
      </c>
      <c r="P115" s="22" t="str">
        <f>'P12'!$D104</f>
        <v>NT</v>
      </c>
      <c r="Q115" s="22" t="str">
        <f>'P13'!$D104</f>
        <v>NT</v>
      </c>
      <c r="R115" s="22" t="str">
        <f>'P14'!$D104</f>
        <v>NT</v>
      </c>
      <c r="S115" s="22" t="str">
        <f>'P15'!$D104</f>
        <v>NT</v>
      </c>
      <c r="T115" s="24">
        <f t="shared" si="42"/>
        <v>0</v>
      </c>
      <c r="U115" s="24">
        <f t="shared" si="43"/>
        <v>0</v>
      </c>
      <c r="V115" s="24">
        <f t="shared" si="44"/>
        <v>0</v>
      </c>
      <c r="W115" s="24">
        <f t="shared" si="45"/>
        <v>15</v>
      </c>
      <c r="X115" s="16" t="str">
        <f t="shared" si="46"/>
        <v>NT</v>
      </c>
      <c r="Y115" s="16">
        <v>13</v>
      </c>
      <c r="Z115" s="22" t="str">
        <f>Critères!$B103</f>
        <v>13.7</v>
      </c>
      <c r="AA115" s="22" t="str">
        <f>Critères!$A97</f>
        <v>CONSULTATION</v>
      </c>
      <c r="AB115" s="22" t="str">
        <f>'P01'!$E104</f>
        <v>N</v>
      </c>
      <c r="AC115" s="22" t="str">
        <f>'P02'!$E104</f>
        <v>N</v>
      </c>
      <c r="AD115" s="22" t="str">
        <f>'P03'!$E104</f>
        <v>N</v>
      </c>
      <c r="AE115" s="22" t="str">
        <f>'P04'!$E104</f>
        <v>N</v>
      </c>
      <c r="AF115" s="22" t="str">
        <f>'P05'!$E104</f>
        <v>N</v>
      </c>
      <c r="AG115" s="22" t="str">
        <f>'P06'!$E104</f>
        <v>N</v>
      </c>
      <c r="AH115" s="22" t="str">
        <f>'P07'!$E104</f>
        <v>N</v>
      </c>
      <c r="AI115" s="22" t="str">
        <f>'P08'!$E104</f>
        <v>N</v>
      </c>
      <c r="AJ115" s="22" t="str">
        <f>'P09'!$E104</f>
        <v>N</v>
      </c>
      <c r="AK115" s="22" t="str">
        <f>'P10'!$E104</f>
        <v>N</v>
      </c>
      <c r="AL115" s="22" t="str">
        <f>'P11'!$E104</f>
        <v>N</v>
      </c>
      <c r="AM115" s="22" t="str">
        <f>'P12'!$E104</f>
        <v>N</v>
      </c>
      <c r="AN115" s="22" t="str">
        <f>'P13'!$E104</f>
        <v>N</v>
      </c>
      <c r="AO115" s="22" t="str">
        <f>'P14'!$E104</f>
        <v>N</v>
      </c>
      <c r="AP115" s="22" t="str">
        <f>'P15'!$E104</f>
        <v>N</v>
      </c>
      <c r="AQ115" s="24">
        <f t="shared" si="47"/>
        <v>0</v>
      </c>
    </row>
    <row r="116" spans="1:55" x14ac:dyDescent="0.3">
      <c r="A116" s="16">
        <v>13</v>
      </c>
      <c r="B116" s="22" t="str">
        <f>Critères!$B104</f>
        <v>13.8</v>
      </c>
      <c r="C116" s="22" t="str">
        <f>Critères!$A97</f>
        <v>CONSULTATION</v>
      </c>
      <c r="D116" s="22" t="s">
        <v>168</v>
      </c>
      <c r="E116" s="22" t="str">
        <f>'P01'!$D105</f>
        <v>NT</v>
      </c>
      <c r="F116" s="22" t="str">
        <f>'P02'!$D105</f>
        <v>NT</v>
      </c>
      <c r="G116" s="22" t="str">
        <f>'P03'!$D105</f>
        <v>NT</v>
      </c>
      <c r="H116" s="22" t="str">
        <f>'P04'!$D105</f>
        <v>NT</v>
      </c>
      <c r="I116" s="22" t="str">
        <f>'P05'!$D105</f>
        <v>NT</v>
      </c>
      <c r="J116" s="22" t="str">
        <f>'P06'!$D105</f>
        <v>NT</v>
      </c>
      <c r="K116" s="22" t="str">
        <f>'P07'!$D105</f>
        <v>NT</v>
      </c>
      <c r="L116" s="22" t="str">
        <f>'P08'!$D105</f>
        <v>NT</v>
      </c>
      <c r="M116" s="22" t="str">
        <f>'P09'!$D105</f>
        <v>NT</v>
      </c>
      <c r="N116" s="22" t="str">
        <f>'P10'!$D105</f>
        <v>NT</v>
      </c>
      <c r="O116" s="22" t="str">
        <f>'P11'!$D105</f>
        <v>NT</v>
      </c>
      <c r="P116" s="22" t="str">
        <f>'P12'!$D105</f>
        <v>NT</v>
      </c>
      <c r="Q116" s="22" t="str">
        <f>'P13'!$D105</f>
        <v>NT</v>
      </c>
      <c r="R116" s="22" t="str">
        <f>'P14'!$D105</f>
        <v>NT</v>
      </c>
      <c r="S116" s="22" t="str">
        <f>'P15'!$D105</f>
        <v>NT</v>
      </c>
      <c r="T116" s="24">
        <f t="shared" si="42"/>
        <v>0</v>
      </c>
      <c r="U116" s="24">
        <f t="shared" si="43"/>
        <v>0</v>
      </c>
      <c r="V116" s="24">
        <f t="shared" si="44"/>
        <v>0</v>
      </c>
      <c r="W116" s="24">
        <f t="shared" si="45"/>
        <v>15</v>
      </c>
      <c r="X116" s="16" t="str">
        <f t="shared" si="46"/>
        <v>NT</v>
      </c>
      <c r="Y116" s="16">
        <v>13</v>
      </c>
      <c r="Z116" s="22" t="str">
        <f>Critères!$B104</f>
        <v>13.8</v>
      </c>
      <c r="AA116" s="22" t="str">
        <f>Critères!$A97</f>
        <v>CONSULTATION</v>
      </c>
      <c r="AB116" s="22" t="str">
        <f>'P01'!$E105</f>
        <v>N</v>
      </c>
      <c r="AC116" s="22" t="str">
        <f>'P02'!$E105</f>
        <v>N</v>
      </c>
      <c r="AD116" s="22" t="str">
        <f>'P03'!$E105</f>
        <v>N</v>
      </c>
      <c r="AE116" s="22" t="str">
        <f>'P04'!$E105</f>
        <v>N</v>
      </c>
      <c r="AF116" s="22" t="str">
        <f>'P05'!$E105</f>
        <v>N</v>
      </c>
      <c r="AG116" s="22" t="str">
        <f>'P06'!$E105</f>
        <v>N</v>
      </c>
      <c r="AH116" s="22" t="str">
        <f>'P07'!$E105</f>
        <v>N</v>
      </c>
      <c r="AI116" s="22" t="str">
        <f>'P08'!$E105</f>
        <v>N</v>
      </c>
      <c r="AJ116" s="22" t="str">
        <f>'P09'!$E105</f>
        <v>N</v>
      </c>
      <c r="AK116" s="22" t="str">
        <f>'P10'!$E105</f>
        <v>N</v>
      </c>
      <c r="AL116" s="22" t="str">
        <f>'P11'!$E105</f>
        <v>N</v>
      </c>
      <c r="AM116" s="22" t="str">
        <f>'P12'!$E105</f>
        <v>N</v>
      </c>
      <c r="AN116" s="22" t="str">
        <f>'P13'!$E105</f>
        <v>N</v>
      </c>
      <c r="AO116" s="22" t="str">
        <f>'P14'!$E105</f>
        <v>N</v>
      </c>
      <c r="AP116" s="22" t="str">
        <f>'P15'!$E105</f>
        <v>N</v>
      </c>
      <c r="AQ116" s="24">
        <f t="shared" si="47"/>
        <v>0</v>
      </c>
    </row>
    <row r="117" spans="1:55" x14ac:dyDescent="0.3">
      <c r="A117" s="16">
        <v>13</v>
      </c>
      <c r="B117" s="22" t="str">
        <f>Critères!$B105</f>
        <v>13.9</v>
      </c>
      <c r="C117" s="22" t="str">
        <f>Critères!$A97</f>
        <v>CONSULTATION</v>
      </c>
      <c r="D117" s="22" t="s">
        <v>169</v>
      </c>
      <c r="E117" s="22" t="str">
        <f>'P01'!$D106</f>
        <v>NT</v>
      </c>
      <c r="F117" s="22" t="str">
        <f>'P02'!$D106</f>
        <v>NT</v>
      </c>
      <c r="G117" s="22" t="str">
        <f>'P03'!$D106</f>
        <v>NT</v>
      </c>
      <c r="H117" s="22" t="str">
        <f>'P04'!$D106</f>
        <v>NT</v>
      </c>
      <c r="I117" s="22" t="str">
        <f>'P05'!$D106</f>
        <v>NT</v>
      </c>
      <c r="J117" s="22" t="str">
        <f>'P06'!$D106</f>
        <v>NT</v>
      </c>
      <c r="K117" s="22" t="str">
        <f>'P07'!$D106</f>
        <v>NT</v>
      </c>
      <c r="L117" s="22" t="str">
        <f>'P08'!$D106</f>
        <v>NT</v>
      </c>
      <c r="M117" s="22" t="str">
        <f>'P09'!$D106</f>
        <v>NT</v>
      </c>
      <c r="N117" s="22" t="str">
        <f>'P10'!$D106</f>
        <v>NT</v>
      </c>
      <c r="O117" s="22" t="str">
        <f>'P11'!$D106</f>
        <v>NT</v>
      </c>
      <c r="P117" s="22" t="str">
        <f>'P12'!$D106</f>
        <v>NT</v>
      </c>
      <c r="Q117" s="22" t="str">
        <f>'P13'!$D106</f>
        <v>NT</v>
      </c>
      <c r="R117" s="22" t="str">
        <f>'P14'!$D106</f>
        <v>NT</v>
      </c>
      <c r="S117" s="22" t="str">
        <f>'P15'!$D106</f>
        <v>NT</v>
      </c>
      <c r="T117" s="24">
        <f t="shared" si="42"/>
        <v>0</v>
      </c>
      <c r="U117" s="24">
        <f t="shared" si="43"/>
        <v>0</v>
      </c>
      <c r="V117" s="24">
        <f t="shared" si="44"/>
        <v>0</v>
      </c>
      <c r="W117" s="24">
        <f t="shared" si="45"/>
        <v>15</v>
      </c>
      <c r="X117" s="16" t="str">
        <f t="shared" si="46"/>
        <v>NT</v>
      </c>
      <c r="Y117" s="16">
        <v>13</v>
      </c>
      <c r="Z117" s="22" t="str">
        <f>Critères!$B105</f>
        <v>13.9</v>
      </c>
      <c r="AA117" s="22" t="str">
        <f>Critères!$A97</f>
        <v>CONSULTATION</v>
      </c>
      <c r="AB117" s="22" t="str">
        <f>'P01'!$E106</f>
        <v>N</v>
      </c>
      <c r="AC117" s="22" t="str">
        <f>'P02'!$E106</f>
        <v>N</v>
      </c>
      <c r="AD117" s="22" t="str">
        <f>'P03'!$E106</f>
        <v>N</v>
      </c>
      <c r="AE117" s="22" t="str">
        <f>'P04'!$E106</f>
        <v>N</v>
      </c>
      <c r="AF117" s="22" t="str">
        <f>'P05'!$E106</f>
        <v>N</v>
      </c>
      <c r="AG117" s="22" t="str">
        <f>'P06'!$E106</f>
        <v>N</v>
      </c>
      <c r="AH117" s="22" t="str">
        <f>'P07'!$E106</f>
        <v>N</v>
      </c>
      <c r="AI117" s="22" t="str">
        <f>'P08'!$E106</f>
        <v>N</v>
      </c>
      <c r="AJ117" s="22" t="str">
        <f>'P09'!$E106</f>
        <v>N</v>
      </c>
      <c r="AK117" s="22" t="str">
        <f>'P10'!$E106</f>
        <v>N</v>
      </c>
      <c r="AL117" s="22" t="str">
        <f>'P11'!$E106</f>
        <v>N</v>
      </c>
      <c r="AM117" s="22" t="str">
        <f>'P12'!$E106</f>
        <v>N</v>
      </c>
      <c r="AN117" s="22" t="str">
        <f>'P13'!$E106</f>
        <v>N</v>
      </c>
      <c r="AO117" s="22" t="str">
        <f>'P14'!$E106</f>
        <v>N</v>
      </c>
      <c r="AP117" s="22" t="str">
        <f>'P15'!$E106</f>
        <v>N</v>
      </c>
      <c r="AQ117" s="24">
        <f t="shared" si="47"/>
        <v>0</v>
      </c>
    </row>
    <row r="118" spans="1:55" x14ac:dyDescent="0.3">
      <c r="A118" s="16">
        <v>13</v>
      </c>
      <c r="B118" s="22" t="str">
        <f>Critères!$B106</f>
        <v>13.10</v>
      </c>
      <c r="C118" s="22" t="str">
        <f>Critères!$A97</f>
        <v>CONSULTATION</v>
      </c>
      <c r="D118" s="22" t="s">
        <v>168</v>
      </c>
      <c r="E118" s="22" t="str">
        <f>'P01'!$D107</f>
        <v>NT</v>
      </c>
      <c r="F118" s="22" t="str">
        <f>'P02'!$D107</f>
        <v>NT</v>
      </c>
      <c r="G118" s="22" t="str">
        <f>'P03'!$D107</f>
        <v>NT</v>
      </c>
      <c r="H118" s="22" t="str">
        <f>'P04'!$D107</f>
        <v>NT</v>
      </c>
      <c r="I118" s="22" t="str">
        <f>'P05'!$D107</f>
        <v>NT</v>
      </c>
      <c r="J118" s="22" t="str">
        <f>'P06'!$D107</f>
        <v>NT</v>
      </c>
      <c r="K118" s="22" t="str">
        <f>'P07'!$D107</f>
        <v>NT</v>
      </c>
      <c r="L118" s="22" t="str">
        <f>'P08'!$D107</f>
        <v>NT</v>
      </c>
      <c r="M118" s="22" t="str">
        <f>'P09'!$D107</f>
        <v>NT</v>
      </c>
      <c r="N118" s="22" t="str">
        <f>'P10'!$D107</f>
        <v>NT</v>
      </c>
      <c r="O118" s="22" t="str">
        <f>'P11'!$D107</f>
        <v>NT</v>
      </c>
      <c r="P118" s="22" t="str">
        <f>'P12'!$D107</f>
        <v>NT</v>
      </c>
      <c r="Q118" s="22" t="str">
        <f>'P13'!$D107</f>
        <v>NT</v>
      </c>
      <c r="R118" s="22" t="str">
        <f>'P14'!$D107</f>
        <v>NT</v>
      </c>
      <c r="S118" s="22" t="str">
        <f>'P15'!$D107</f>
        <v>NT</v>
      </c>
      <c r="T118" s="24">
        <f t="shared" si="42"/>
        <v>0</v>
      </c>
      <c r="U118" s="24">
        <f t="shared" si="43"/>
        <v>0</v>
      </c>
      <c r="V118" s="24">
        <f t="shared" si="44"/>
        <v>0</v>
      </c>
      <c r="W118" s="24">
        <f t="shared" si="45"/>
        <v>15</v>
      </c>
      <c r="X118" s="16" t="str">
        <f t="shared" si="46"/>
        <v>NT</v>
      </c>
      <c r="Y118" s="16">
        <v>13</v>
      </c>
      <c r="Z118" s="22" t="str">
        <f>Critères!$B106</f>
        <v>13.10</v>
      </c>
      <c r="AA118" s="22" t="str">
        <f>Critères!$A97</f>
        <v>CONSULTATION</v>
      </c>
      <c r="AB118" s="22" t="str">
        <f>'P01'!$E107</f>
        <v>N</v>
      </c>
      <c r="AC118" s="22" t="str">
        <f>'P02'!$E107</f>
        <v>N</v>
      </c>
      <c r="AD118" s="22" t="str">
        <f>'P03'!$E107</f>
        <v>N</v>
      </c>
      <c r="AE118" s="22" t="str">
        <f>'P04'!$E107</f>
        <v>N</v>
      </c>
      <c r="AF118" s="22" t="str">
        <f>'P05'!$E107</f>
        <v>N</v>
      </c>
      <c r="AG118" s="22" t="str">
        <f>'P06'!$E107</f>
        <v>N</v>
      </c>
      <c r="AH118" s="22" t="str">
        <f>'P07'!$E107</f>
        <v>N</v>
      </c>
      <c r="AI118" s="22" t="str">
        <f>'P08'!$E107</f>
        <v>N</v>
      </c>
      <c r="AJ118" s="22" t="str">
        <f>'P09'!$E107</f>
        <v>N</v>
      </c>
      <c r="AK118" s="22" t="str">
        <f>'P10'!$E107</f>
        <v>N</v>
      </c>
      <c r="AL118" s="22" t="str">
        <f>'P11'!$E107</f>
        <v>N</v>
      </c>
      <c r="AM118" s="22" t="str">
        <f>'P12'!$E107</f>
        <v>N</v>
      </c>
      <c r="AN118" s="22" t="str">
        <f>'P13'!$E107</f>
        <v>N</v>
      </c>
      <c r="AO118" s="22" t="str">
        <f>'P14'!$E107</f>
        <v>N</v>
      </c>
      <c r="AP118" s="22" t="str">
        <f>'P15'!$E107</f>
        <v>N</v>
      </c>
      <c r="AQ118" s="24">
        <f t="shared" si="47"/>
        <v>0</v>
      </c>
    </row>
    <row r="119" spans="1:55" x14ac:dyDescent="0.3">
      <c r="A119" s="16">
        <v>13</v>
      </c>
      <c r="B119" s="22" t="str">
        <f>Critères!$B107</f>
        <v>13.11</v>
      </c>
      <c r="C119" s="22" t="str">
        <f>Critères!$A97</f>
        <v>CONSULTATION</v>
      </c>
      <c r="D119" s="22" t="s">
        <v>168</v>
      </c>
      <c r="E119" s="22" t="str">
        <f>'P01'!$D108</f>
        <v>NT</v>
      </c>
      <c r="F119" s="22" t="str">
        <f>'P02'!$D108</f>
        <v>NT</v>
      </c>
      <c r="G119" s="22" t="str">
        <f>'P03'!$D108</f>
        <v>NT</v>
      </c>
      <c r="H119" s="22" t="str">
        <f>'P04'!$D108</f>
        <v>NT</v>
      </c>
      <c r="I119" s="22" t="str">
        <f>'P05'!$D108</f>
        <v>NT</v>
      </c>
      <c r="J119" s="22" t="str">
        <f>'P06'!$D108</f>
        <v>NT</v>
      </c>
      <c r="K119" s="22" t="str">
        <f>'P07'!$D108</f>
        <v>NT</v>
      </c>
      <c r="L119" s="22" t="str">
        <f>'P08'!$D108</f>
        <v>NT</v>
      </c>
      <c r="M119" s="22" t="str">
        <f>'P09'!$D108</f>
        <v>NT</v>
      </c>
      <c r="N119" s="22" t="str">
        <f>'P10'!$D108</f>
        <v>NT</v>
      </c>
      <c r="O119" s="22" t="str">
        <f>'P11'!$D108</f>
        <v>NT</v>
      </c>
      <c r="P119" s="22" t="str">
        <f>'P12'!$D108</f>
        <v>NT</v>
      </c>
      <c r="Q119" s="22" t="str">
        <f>'P13'!$D108</f>
        <v>NT</v>
      </c>
      <c r="R119" s="22" t="str">
        <f>'P14'!$D108</f>
        <v>NT</v>
      </c>
      <c r="S119" s="22" t="str">
        <f>'P15'!$D108</f>
        <v>NT</v>
      </c>
      <c r="T119" s="24">
        <f t="shared" si="42"/>
        <v>0</v>
      </c>
      <c r="U119" s="24">
        <f t="shared" si="43"/>
        <v>0</v>
      </c>
      <c r="V119" s="24">
        <f t="shared" si="44"/>
        <v>0</v>
      </c>
      <c r="W119" s="24">
        <f t="shared" si="45"/>
        <v>15</v>
      </c>
      <c r="X119" s="16" t="str">
        <f t="shared" si="46"/>
        <v>NT</v>
      </c>
      <c r="Y119" s="16">
        <v>13</v>
      </c>
      <c r="Z119" s="22" t="str">
        <f>Critères!$B107</f>
        <v>13.11</v>
      </c>
      <c r="AA119" s="22" t="str">
        <f>Critères!$A97</f>
        <v>CONSULTATION</v>
      </c>
      <c r="AB119" s="22" t="str">
        <f>'P01'!$E108</f>
        <v>N</v>
      </c>
      <c r="AC119" s="22" t="str">
        <f>'P02'!$E108</f>
        <v>N</v>
      </c>
      <c r="AD119" s="22" t="str">
        <f>'P03'!$E108</f>
        <v>N</v>
      </c>
      <c r="AE119" s="22" t="str">
        <f>'P04'!$E108</f>
        <v>N</v>
      </c>
      <c r="AF119" s="22" t="str">
        <f>'P05'!$E108</f>
        <v>N</v>
      </c>
      <c r="AG119" s="22" t="str">
        <f>'P06'!$E108</f>
        <v>N</v>
      </c>
      <c r="AH119" s="22" t="str">
        <f>'P07'!$E108</f>
        <v>N</v>
      </c>
      <c r="AI119" s="22" t="str">
        <f>'P08'!$E108</f>
        <v>N</v>
      </c>
      <c r="AJ119" s="22" t="str">
        <f>'P09'!$E108</f>
        <v>N</v>
      </c>
      <c r="AK119" s="22" t="str">
        <f>'P10'!$E108</f>
        <v>N</v>
      </c>
      <c r="AL119" s="22" t="str">
        <f>'P11'!$E108</f>
        <v>N</v>
      </c>
      <c r="AM119" s="22" t="str">
        <f>'P12'!$E108</f>
        <v>N</v>
      </c>
      <c r="AN119" s="22" t="str">
        <f>'P13'!$E108</f>
        <v>N</v>
      </c>
      <c r="AO119" s="22" t="str">
        <f>'P14'!$E108</f>
        <v>N</v>
      </c>
      <c r="AP119" s="22" t="str">
        <f>'P15'!$E108</f>
        <v>N</v>
      </c>
      <c r="AQ119" s="24">
        <f t="shared" si="47"/>
        <v>0</v>
      </c>
    </row>
    <row r="120" spans="1:55" x14ac:dyDescent="0.3">
      <c r="A120" s="16">
        <v>13</v>
      </c>
      <c r="B120" s="22" t="str">
        <f>Critères!$B108</f>
        <v>13.12</v>
      </c>
      <c r="C120" s="22" t="str">
        <f>Critères!$A97</f>
        <v>CONSULTATION</v>
      </c>
      <c r="D120" s="22" t="s">
        <v>168</v>
      </c>
      <c r="E120" s="22" t="str">
        <f>'P01'!$D109</f>
        <v>NT</v>
      </c>
      <c r="F120" s="22" t="str">
        <f>'P02'!$D109</f>
        <v>NT</v>
      </c>
      <c r="G120" s="22" t="str">
        <f>'P03'!$D109</f>
        <v>NT</v>
      </c>
      <c r="H120" s="22" t="str">
        <f>'P04'!$D109</f>
        <v>NT</v>
      </c>
      <c r="I120" s="22" t="str">
        <f>'P05'!$D109</f>
        <v>NT</v>
      </c>
      <c r="J120" s="22" t="str">
        <f>'P06'!$D109</f>
        <v>NT</v>
      </c>
      <c r="K120" s="22" t="str">
        <f>'P07'!$D109</f>
        <v>NT</v>
      </c>
      <c r="L120" s="22" t="str">
        <f>'P08'!$D109</f>
        <v>NT</v>
      </c>
      <c r="M120" s="22" t="str">
        <f>'P09'!$D109</f>
        <v>NT</v>
      </c>
      <c r="N120" s="22" t="str">
        <f>'P10'!$D109</f>
        <v>NT</v>
      </c>
      <c r="O120" s="22" t="str">
        <f>'P11'!$D109</f>
        <v>NT</v>
      </c>
      <c r="P120" s="22" t="str">
        <f>'P12'!$D109</f>
        <v>NT</v>
      </c>
      <c r="Q120" s="22" t="str">
        <f>'P13'!$D109</f>
        <v>NT</v>
      </c>
      <c r="R120" s="22" t="str">
        <f>'P14'!$D109</f>
        <v>NT</v>
      </c>
      <c r="S120" s="22" t="str">
        <f>'P15'!$D109</f>
        <v>NT</v>
      </c>
      <c r="T120" s="24">
        <f t="shared" si="42"/>
        <v>0</v>
      </c>
      <c r="U120" s="24">
        <f t="shared" si="43"/>
        <v>0</v>
      </c>
      <c r="V120" s="24">
        <f t="shared" si="44"/>
        <v>0</v>
      </c>
      <c r="W120" s="24">
        <f t="shared" si="45"/>
        <v>15</v>
      </c>
      <c r="X120" s="16" t="str">
        <f t="shared" si="46"/>
        <v>NT</v>
      </c>
      <c r="Y120" s="16">
        <v>13</v>
      </c>
      <c r="Z120" s="22" t="str">
        <f>Critères!$B108</f>
        <v>13.12</v>
      </c>
      <c r="AA120" s="22" t="str">
        <f>Critères!$A97</f>
        <v>CONSULTATION</v>
      </c>
      <c r="AB120" s="22" t="str">
        <f>'P01'!$E109</f>
        <v>N</v>
      </c>
      <c r="AC120" s="22" t="str">
        <f>'P02'!$E109</f>
        <v>N</v>
      </c>
      <c r="AD120" s="22" t="str">
        <f>'P03'!$E109</f>
        <v>N</v>
      </c>
      <c r="AE120" s="22" t="str">
        <f>'P04'!$E109</f>
        <v>N</v>
      </c>
      <c r="AF120" s="22" t="str">
        <f>'P05'!$E109</f>
        <v>N</v>
      </c>
      <c r="AG120" s="22" t="str">
        <f>'P06'!$E109</f>
        <v>N</v>
      </c>
      <c r="AH120" s="22" t="str">
        <f>'P07'!$E109</f>
        <v>N</v>
      </c>
      <c r="AI120" s="22" t="str">
        <f>'P08'!$E109</f>
        <v>N</v>
      </c>
      <c r="AJ120" s="22" t="str">
        <f>'P09'!$E109</f>
        <v>N</v>
      </c>
      <c r="AK120" s="22" t="str">
        <f>'P10'!$E109</f>
        <v>N</v>
      </c>
      <c r="AL120" s="22" t="str">
        <f>'P11'!$E109</f>
        <v>N</v>
      </c>
      <c r="AM120" s="22" t="str">
        <f>'P12'!$E109</f>
        <v>N</v>
      </c>
      <c r="AN120" s="22" t="str">
        <f>'P13'!$E109</f>
        <v>N</v>
      </c>
      <c r="AO120" s="22" t="str">
        <f>'P14'!$E109</f>
        <v>N</v>
      </c>
      <c r="AP120" s="22" t="str">
        <f>'P15'!$E109</f>
        <v>N</v>
      </c>
      <c r="AQ120" s="24">
        <f t="shared" si="47"/>
        <v>0</v>
      </c>
    </row>
    <row r="121" spans="1:55" x14ac:dyDescent="0.3">
      <c r="A121" s="25"/>
      <c r="B121" s="26"/>
      <c r="C121" s="26"/>
      <c r="D121" s="26"/>
      <c r="E121" s="26"/>
      <c r="F121" s="26"/>
      <c r="G121" s="26"/>
      <c r="H121" s="26"/>
      <c r="I121" s="26"/>
      <c r="J121" s="26"/>
      <c r="K121" s="26"/>
      <c r="L121" s="26"/>
      <c r="M121" s="26"/>
      <c r="N121" s="26"/>
      <c r="O121" s="26"/>
      <c r="P121" s="26"/>
      <c r="Q121" s="26"/>
      <c r="R121" s="26"/>
      <c r="S121" s="26"/>
      <c r="T121" s="27">
        <f>SUM(T109:T120)</f>
        <v>0</v>
      </c>
      <c r="U121" s="27">
        <f>SUM(U109:U120)</f>
        <v>0</v>
      </c>
      <c r="V121" s="27">
        <f>SUM(V109:V120)</f>
        <v>0</v>
      </c>
      <c r="W121" s="27">
        <f>SUM(W109:W120)</f>
        <v>180</v>
      </c>
      <c r="X121" s="16"/>
      <c r="Y121" s="25"/>
      <c r="Z121" s="26"/>
      <c r="AA121" s="26"/>
      <c r="AB121" s="26"/>
      <c r="AC121" s="26"/>
      <c r="AD121" s="26"/>
      <c r="AE121" s="26"/>
      <c r="AF121" s="26"/>
      <c r="AG121" s="26"/>
      <c r="AH121" s="26"/>
      <c r="AI121" s="26"/>
      <c r="AJ121" s="26"/>
      <c r="AK121" s="26"/>
      <c r="AL121" s="26"/>
      <c r="AM121" s="26"/>
      <c r="AN121" s="26"/>
      <c r="AO121" s="26"/>
      <c r="AP121" s="26"/>
      <c r="AQ121" s="27">
        <f>SUM(AQ109:AQ120)</f>
        <v>0</v>
      </c>
    </row>
    <row r="122" spans="1:55" x14ac:dyDescent="0.3">
      <c r="A122" s="16"/>
      <c r="B122" s="22"/>
      <c r="C122" s="22" t="s">
        <v>159</v>
      </c>
      <c r="D122" s="22"/>
      <c r="E122" s="22">
        <f t="shared" ref="E122:S122" si="48">SUM(COUNTIF(E3:E11,"C"),COUNTIF(E13:E14,"C"),COUNTIF(E16:E18,"C"),COUNTIF(E20:E32,"C"),COUNTIF(E34:E41,"C"),COUNTIF(E43:E44,"C"),COUNTIF(E46:E50,"C"),COUNTIF(E52:E61,"C"),COUNTIF(E63:E66,"C"),COUNTIF(E68:E81,"C"),COUNTIF(E83:E95,"C"),COUNTIF(E97:E107,"C"),COUNTIF(E109:E120,"C"))</f>
        <v>0</v>
      </c>
      <c r="F122" s="22">
        <f t="shared" si="48"/>
        <v>0</v>
      </c>
      <c r="G122" s="22">
        <f t="shared" si="48"/>
        <v>0</v>
      </c>
      <c r="H122" s="22">
        <f t="shared" si="48"/>
        <v>0</v>
      </c>
      <c r="I122" s="22">
        <f t="shared" si="48"/>
        <v>0</v>
      </c>
      <c r="J122" s="22">
        <f t="shared" si="48"/>
        <v>0</v>
      </c>
      <c r="K122" s="22">
        <f t="shared" si="48"/>
        <v>0</v>
      </c>
      <c r="L122" s="22">
        <f t="shared" si="48"/>
        <v>0</v>
      </c>
      <c r="M122" s="22">
        <f t="shared" si="48"/>
        <v>0</v>
      </c>
      <c r="N122" s="22">
        <f t="shared" si="48"/>
        <v>0</v>
      </c>
      <c r="O122" s="22">
        <f t="shared" si="48"/>
        <v>0</v>
      </c>
      <c r="P122" s="22">
        <f t="shared" si="48"/>
        <v>0</v>
      </c>
      <c r="Q122" s="22">
        <f t="shared" si="48"/>
        <v>0</v>
      </c>
      <c r="R122" s="22">
        <f t="shared" si="48"/>
        <v>0</v>
      </c>
      <c r="S122" s="22">
        <f t="shared" si="48"/>
        <v>0</v>
      </c>
      <c r="T122" s="29"/>
      <c r="U122" s="29"/>
      <c r="V122" s="29"/>
      <c r="W122" s="29"/>
      <c r="X122" s="16"/>
      <c r="Y122" s="16"/>
      <c r="Z122" s="22"/>
      <c r="AA122" s="22"/>
      <c r="AB122" s="22"/>
      <c r="AC122" s="22"/>
      <c r="AD122" s="22"/>
      <c r="AE122" s="22"/>
      <c r="AF122" s="22"/>
      <c r="AG122" s="22"/>
      <c r="AH122" s="22"/>
      <c r="AI122" s="22"/>
      <c r="AJ122" s="22"/>
      <c r="AK122" s="22"/>
      <c r="AL122" s="22"/>
      <c r="AM122" s="22"/>
      <c r="AN122" s="22"/>
      <c r="AO122" s="22"/>
      <c r="AP122" s="22"/>
      <c r="AQ122" s="29"/>
      <c r="AR122" s="3"/>
      <c r="AS122" s="3"/>
      <c r="AT122" s="3"/>
      <c r="AU122" s="3"/>
      <c r="AV122" s="3"/>
      <c r="AW122" s="3"/>
      <c r="AX122" s="3"/>
      <c r="AY122" s="3"/>
      <c r="AZ122" s="3"/>
      <c r="BA122" s="3"/>
      <c r="BB122" s="3"/>
      <c r="BC122" s="3"/>
    </row>
    <row r="123" spans="1:55" x14ac:dyDescent="0.3">
      <c r="A123" s="16"/>
      <c r="B123" s="22"/>
      <c r="C123" s="22" t="s">
        <v>160</v>
      </c>
      <c r="D123" s="22"/>
      <c r="E123" s="22">
        <f t="shared" ref="E123:S123" si="49">SUM(COUNTIF(E3:E11,"NC"),COUNTIF(E13:E14,"NC"),COUNTIF(E16:E18,"NC"),COUNTIF(E20:E32,"NC"),COUNTIF(E34:E41,"NC"),COUNTIF(E43:E44,"NC"),COUNTIF(E46:E50,"NC"),COUNTIF(E52:E61,"NC"),COUNTIF(E63:E66,"NC"),COUNTIF(E68:E81,"NC"),COUNTIF(E83:E95,"NC"),COUNTIF(E97:E107,"NC"),COUNTIF(E109:E120,"NC"))</f>
        <v>0</v>
      </c>
      <c r="F123" s="22">
        <f t="shared" si="49"/>
        <v>0</v>
      </c>
      <c r="G123" s="22">
        <f t="shared" si="49"/>
        <v>0</v>
      </c>
      <c r="H123" s="22">
        <f t="shared" si="49"/>
        <v>0</v>
      </c>
      <c r="I123" s="22">
        <f t="shared" si="49"/>
        <v>0</v>
      </c>
      <c r="J123" s="22">
        <f t="shared" si="49"/>
        <v>0</v>
      </c>
      <c r="K123" s="22">
        <f t="shared" si="49"/>
        <v>0</v>
      </c>
      <c r="L123" s="22">
        <f t="shared" si="49"/>
        <v>0</v>
      </c>
      <c r="M123" s="22">
        <f t="shared" si="49"/>
        <v>0</v>
      </c>
      <c r="N123" s="22">
        <f t="shared" si="49"/>
        <v>0</v>
      </c>
      <c r="O123" s="22">
        <f t="shared" si="49"/>
        <v>0</v>
      </c>
      <c r="P123" s="22">
        <f t="shared" si="49"/>
        <v>0</v>
      </c>
      <c r="Q123" s="22">
        <f t="shared" si="49"/>
        <v>0</v>
      </c>
      <c r="R123" s="22">
        <f t="shared" si="49"/>
        <v>0</v>
      </c>
      <c r="S123" s="22">
        <f t="shared" si="49"/>
        <v>0</v>
      </c>
      <c r="T123" s="29"/>
      <c r="U123" s="29"/>
      <c r="V123" s="29"/>
      <c r="W123" s="29"/>
      <c r="X123" s="16"/>
      <c r="Y123" s="16"/>
      <c r="Z123" s="22"/>
      <c r="AA123" s="22"/>
      <c r="AB123" s="22"/>
      <c r="AC123" s="22"/>
      <c r="AD123" s="22"/>
      <c r="AE123" s="22"/>
      <c r="AF123" s="22"/>
      <c r="AG123" s="22"/>
      <c r="AH123" s="22"/>
      <c r="AI123" s="22"/>
      <c r="AJ123" s="22"/>
      <c r="AK123" s="22"/>
      <c r="AL123" s="22"/>
      <c r="AM123" s="22"/>
      <c r="AN123" s="22"/>
      <c r="AO123" s="22"/>
      <c r="AP123" s="22"/>
      <c r="AQ123" s="29"/>
      <c r="AR123" s="3"/>
      <c r="AS123" s="3"/>
      <c r="AT123" s="3"/>
      <c r="AU123" s="3"/>
      <c r="AV123" s="3"/>
      <c r="AW123" s="3"/>
      <c r="AX123" s="3"/>
      <c r="AY123" s="3"/>
      <c r="AZ123" s="3"/>
      <c r="BA123" s="3"/>
      <c r="BB123" s="3"/>
      <c r="BC123" s="3"/>
    </row>
    <row r="124" spans="1:55" x14ac:dyDescent="0.3">
      <c r="A124" s="16"/>
      <c r="B124" s="22"/>
      <c r="C124" s="22" t="s">
        <v>161</v>
      </c>
      <c r="D124" s="22"/>
      <c r="E124" s="22">
        <f t="shared" ref="E124:S124" si="50">SUM(COUNTIF(E3:E11,"NA"),COUNTIF(E13:E14,"NA"),COUNTIF(E16:E18,"NA"),COUNTIF(E20:E32,"NA"),COUNTIF(E34:E41,"NA"),COUNTIF(E43:E44,"NA"),COUNTIF(E46:E50,"NA"),COUNTIF(E52:E61,"NA"),COUNTIF(E63:E66,"NA"),COUNTIF(E68:E81,"NA"),COUNTIF(E83:E95,"NA"),COUNTIF(E97:E107,"NA"),COUNTIF(E109:E120,"NA"))</f>
        <v>0</v>
      </c>
      <c r="F124" s="22">
        <f t="shared" si="50"/>
        <v>0</v>
      </c>
      <c r="G124" s="22">
        <f t="shared" si="50"/>
        <v>0</v>
      </c>
      <c r="H124" s="22">
        <f t="shared" si="50"/>
        <v>0</v>
      </c>
      <c r="I124" s="22">
        <f t="shared" si="50"/>
        <v>0</v>
      </c>
      <c r="J124" s="22">
        <f t="shared" si="50"/>
        <v>0</v>
      </c>
      <c r="K124" s="22">
        <f t="shared" si="50"/>
        <v>0</v>
      </c>
      <c r="L124" s="22">
        <f t="shared" si="50"/>
        <v>0</v>
      </c>
      <c r="M124" s="22">
        <f t="shared" si="50"/>
        <v>0</v>
      </c>
      <c r="N124" s="22">
        <f t="shared" si="50"/>
        <v>0</v>
      </c>
      <c r="O124" s="22">
        <f t="shared" si="50"/>
        <v>0</v>
      </c>
      <c r="P124" s="22">
        <f t="shared" si="50"/>
        <v>0</v>
      </c>
      <c r="Q124" s="22">
        <f t="shared" si="50"/>
        <v>0</v>
      </c>
      <c r="R124" s="22">
        <f t="shared" si="50"/>
        <v>0</v>
      </c>
      <c r="S124" s="22">
        <f t="shared" si="50"/>
        <v>0</v>
      </c>
      <c r="T124" s="29"/>
      <c r="U124" s="29"/>
      <c r="V124" s="29"/>
      <c r="W124" s="29"/>
      <c r="X124" s="16"/>
      <c r="Y124" s="16"/>
      <c r="Z124" s="22"/>
      <c r="AA124" s="22"/>
      <c r="AB124" s="22"/>
      <c r="AC124" s="22"/>
      <c r="AD124" s="22"/>
      <c r="AE124" s="22"/>
      <c r="AF124" s="22"/>
      <c r="AG124" s="22"/>
      <c r="AH124" s="22"/>
      <c r="AI124" s="22"/>
      <c r="AJ124" s="22"/>
      <c r="AK124" s="22"/>
      <c r="AL124" s="22"/>
      <c r="AM124" s="22"/>
      <c r="AN124" s="22"/>
      <c r="AO124" s="22"/>
      <c r="AP124" s="22"/>
      <c r="AQ124" s="29"/>
      <c r="AR124" s="3"/>
      <c r="AS124" s="3"/>
      <c r="AT124" s="3"/>
      <c r="AU124" s="3"/>
      <c r="AV124" s="3"/>
      <c r="AW124" s="3"/>
      <c r="AX124" s="3"/>
      <c r="AY124" s="3"/>
      <c r="AZ124" s="3"/>
      <c r="BA124" s="3"/>
      <c r="BB124" s="3"/>
      <c r="BC124" s="3"/>
    </row>
    <row r="125" spans="1:55" x14ac:dyDescent="0.3">
      <c r="A125" s="16"/>
      <c r="B125" s="22"/>
      <c r="C125" s="22" t="s">
        <v>162</v>
      </c>
      <c r="D125" s="22"/>
      <c r="E125" s="53" t="str">
        <f t="shared" ref="E125:S125" si="51">IF(AND(E122=0,E123=0),"NA",E122/(E122+E123))</f>
        <v>NA</v>
      </c>
      <c r="F125" s="53" t="str">
        <f t="shared" si="51"/>
        <v>NA</v>
      </c>
      <c r="G125" s="53" t="str">
        <f t="shared" si="51"/>
        <v>NA</v>
      </c>
      <c r="H125" s="53" t="str">
        <f t="shared" si="51"/>
        <v>NA</v>
      </c>
      <c r="I125" s="53" t="str">
        <f t="shared" si="51"/>
        <v>NA</v>
      </c>
      <c r="J125" s="53" t="str">
        <f t="shared" si="51"/>
        <v>NA</v>
      </c>
      <c r="K125" s="53" t="str">
        <f t="shared" si="51"/>
        <v>NA</v>
      </c>
      <c r="L125" s="53" t="str">
        <f t="shared" si="51"/>
        <v>NA</v>
      </c>
      <c r="M125" s="53" t="str">
        <f t="shared" si="51"/>
        <v>NA</v>
      </c>
      <c r="N125" s="53" t="str">
        <f t="shared" si="51"/>
        <v>NA</v>
      </c>
      <c r="O125" s="53" t="str">
        <f t="shared" si="51"/>
        <v>NA</v>
      </c>
      <c r="P125" s="53" t="str">
        <f t="shared" si="51"/>
        <v>NA</v>
      </c>
      <c r="Q125" s="53" t="str">
        <f t="shared" si="51"/>
        <v>NA</v>
      </c>
      <c r="R125" s="53" t="str">
        <f t="shared" si="51"/>
        <v>NA</v>
      </c>
      <c r="S125" s="53" t="str">
        <f t="shared" si="51"/>
        <v>NA</v>
      </c>
      <c r="T125" s="29" t="e">
        <f>IF(AND(#REF!&lt;&gt;0,#REF!&lt;&gt;0),"ok","ko")</f>
        <v>#REF!</v>
      </c>
      <c r="U125" s="29"/>
      <c r="V125" s="29"/>
      <c r="W125" s="29"/>
      <c r="X125" s="16"/>
      <c r="Y125" s="16"/>
      <c r="Z125" s="22"/>
      <c r="AA125" s="22"/>
      <c r="AB125" s="22"/>
      <c r="AC125" s="22"/>
      <c r="AD125" s="22"/>
      <c r="AE125" s="22"/>
      <c r="AF125" s="22"/>
      <c r="AG125" s="22"/>
      <c r="AH125" s="22"/>
      <c r="AI125" s="22"/>
      <c r="AJ125" s="22"/>
      <c r="AK125" s="22"/>
      <c r="AL125" s="22"/>
      <c r="AM125" s="22"/>
      <c r="AN125" s="22"/>
      <c r="AO125" s="22"/>
      <c r="AP125" s="22"/>
      <c r="AQ125" s="29"/>
      <c r="AR125" s="3"/>
      <c r="AS125" s="3"/>
      <c r="AT125" s="3"/>
      <c r="AU125" s="3"/>
      <c r="AV125" s="3"/>
      <c r="AW125" s="3"/>
      <c r="AX125" s="3"/>
      <c r="AY125" s="3"/>
      <c r="AZ125" s="3"/>
      <c r="BA125" s="3"/>
      <c r="BB125" s="3"/>
      <c r="BC125" s="3"/>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filterMode="1"/>
  <dimension ref="A1:AMI109"/>
  <sheetViews>
    <sheetView zoomScaleNormal="100" workbookViewId="0">
      <selection activeCell="D4" sqref="D4"/>
    </sheetView>
  </sheetViews>
  <sheetFormatPr defaultColWidth="9.54296875" defaultRowHeight="15" x14ac:dyDescent="0.25"/>
  <cols>
    <col min="1" max="1" width="3.54296875" style="1" customWidth="1"/>
    <col min="2" max="2" width="5.54296875" style="14" customWidth="1"/>
    <col min="3" max="3" width="39.81640625" style="5" customWidth="1"/>
    <col min="4" max="4" width="3.81640625" style="5" customWidth="1"/>
    <col min="5" max="5" width="3.1796875" style="5" customWidth="1"/>
    <col min="6" max="6" width="79.81640625" style="5" customWidth="1"/>
    <col min="7" max="7" width="22.81640625" style="5" customWidth="1"/>
    <col min="8" max="8" width="64.453125" style="5" customWidth="1"/>
    <col min="9" max="64" width="9.54296875" style="5"/>
    <col min="1024" max="1024" width="7.453125" customWidth="1"/>
  </cols>
  <sheetData>
    <row r="1" spans="1:1023" ht="15.6" x14ac:dyDescent="0.25">
      <c r="A1" s="67" t="str">
        <f>Échantillon!A1</f>
        <v>RGAA 4.1 – GRILLE D'ÉVALUATION</v>
      </c>
      <c r="B1" s="67"/>
      <c r="C1" s="67"/>
      <c r="D1" s="67"/>
      <c r="E1" s="67"/>
      <c r="F1" s="67"/>
      <c r="G1" s="67"/>
    </row>
    <row r="2" spans="1:1023" x14ac:dyDescent="0.25">
      <c r="A2" s="73" t="str">
        <f>CONCATENATE(Échantillon!B9," : ",Échantillon!C9)</f>
        <v>Accueil : http://www.site.lu/accueil.html</v>
      </c>
      <c r="B2" s="73"/>
      <c r="C2" s="73"/>
      <c r="D2" s="73"/>
      <c r="E2" s="73"/>
      <c r="F2" s="73"/>
      <c r="G2" s="73"/>
    </row>
    <row r="3" spans="1:1023" ht="60" x14ac:dyDescent="0.25">
      <c r="A3" s="30" t="s">
        <v>25</v>
      </c>
      <c r="B3" s="30" t="s">
        <v>26</v>
      </c>
      <c r="C3" s="31" t="s">
        <v>27</v>
      </c>
      <c r="D3" s="30" t="s">
        <v>150</v>
      </c>
      <c r="E3" s="30" t="s">
        <v>163</v>
      </c>
      <c r="F3" s="31" t="s">
        <v>164</v>
      </c>
      <c r="G3" s="31" t="s">
        <v>165</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row>
    <row r="4" spans="1:1023" ht="28.8" x14ac:dyDescent="0.25">
      <c r="A4" s="70" t="str">
        <f>Critères!$A$3</f>
        <v>IMAGES</v>
      </c>
      <c r="B4" s="47" t="str">
        <f>Critères!B3</f>
        <v>1.1</v>
      </c>
      <c r="C4" s="33" t="str">
        <f>Critères!C3</f>
        <v>Chaque image porteuse d’information a-t-elle une alternative textuelle ?</v>
      </c>
      <c r="D4" s="33" t="s">
        <v>155</v>
      </c>
      <c r="E4" s="48" t="s">
        <v>166</v>
      </c>
      <c r="F4" s="33"/>
      <c r="G4" s="33"/>
      <c r="H4" s="1"/>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row>
    <row r="5" spans="1:1023" ht="28.8" x14ac:dyDescent="0.25">
      <c r="A5" s="70"/>
      <c r="B5" s="47" t="str">
        <f>Critères!B4</f>
        <v>1.2</v>
      </c>
      <c r="C5" s="33" t="str">
        <f>Critères!C4</f>
        <v>Chaque image de décoration est-elle correctement ignorée par les technologies d’assistance ?</v>
      </c>
      <c r="D5" s="33" t="s">
        <v>155</v>
      </c>
      <c r="E5" s="48" t="s">
        <v>166</v>
      </c>
      <c r="F5" s="33"/>
      <c r="G5" s="33"/>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AMD5" s="15"/>
      <c r="AME5" s="15"/>
      <c r="AMF5" s="15"/>
      <c r="AMG5" s="15"/>
      <c r="AMH5" s="15"/>
      <c r="AMI5" s="15"/>
    </row>
    <row r="6" spans="1:1023" ht="43.2"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row>
    <row r="7" spans="1:1023"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1023"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1023" ht="28.8" x14ac:dyDescent="0.25">
      <c r="A9" s="70"/>
      <c r="B9" s="47" t="str">
        <f>Critères!B8</f>
        <v>1.6</v>
      </c>
      <c r="C9" s="33" t="str">
        <f>Critères!C8</f>
        <v>Chaque image porteuse d’information a-t-elle, si nécessaire, une description détaillée ?</v>
      </c>
      <c r="D9" s="33" t="s">
        <v>155</v>
      </c>
      <c r="E9" s="48" t="s">
        <v>166</v>
      </c>
      <c r="F9" s="33"/>
      <c r="G9" s="33"/>
    </row>
    <row r="10" spans="1:1023"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1023" ht="57.6"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1023"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1023" ht="15.6" x14ac:dyDescent="0.25">
      <c r="A13" s="70" t="str">
        <f>Critères!$A$12</f>
        <v>CADRES</v>
      </c>
      <c r="B13" s="47" t="str">
        <f>Critères!B12</f>
        <v>2.1</v>
      </c>
      <c r="C13" s="33" t="str">
        <f>Critères!C12</f>
        <v>Chaque cadre a-t-il un titre de cadre ?</v>
      </c>
      <c r="D13" s="33" t="s">
        <v>155</v>
      </c>
      <c r="E13" s="48" t="s">
        <v>166</v>
      </c>
      <c r="F13" s="49"/>
      <c r="G13" s="33"/>
    </row>
    <row r="14" spans="1:1023" ht="28.8" x14ac:dyDescent="0.25">
      <c r="A14" s="70"/>
      <c r="B14" s="47" t="str">
        <f>Critères!B13</f>
        <v>2.2</v>
      </c>
      <c r="C14" s="33" t="str">
        <f>Critères!C13</f>
        <v>Pour chaque cadre ayant un titre de cadre, ce titre de cadre est-il pertinent ?</v>
      </c>
      <c r="D14" s="33" t="s">
        <v>155</v>
      </c>
      <c r="E14" s="48" t="s">
        <v>166</v>
      </c>
      <c r="F14" s="33"/>
      <c r="G14" s="33"/>
    </row>
    <row r="15" spans="1:1023"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1023" ht="43.2"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57.6"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28.8"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28.8"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15.6"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8" ht="28.8" x14ac:dyDescent="0.25">
      <c r="A33" s="70"/>
      <c r="B33" s="47" t="str">
        <f>Critères!B32</f>
        <v>5.3</v>
      </c>
      <c r="C33" s="33" t="str">
        <f>Critères!C32</f>
        <v>Pour chaque tableau de mise en forme, le contenu linéarisé reste-t-il compréhensible ?</v>
      </c>
      <c r="D33" s="33" t="s">
        <v>155</v>
      </c>
      <c r="E33" s="48" t="s">
        <v>166</v>
      </c>
      <c r="F33" s="33"/>
      <c r="G33" s="33"/>
    </row>
    <row r="34" spans="1:8" ht="28.8"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8" ht="28.8" x14ac:dyDescent="0.25">
      <c r="A35" s="70"/>
      <c r="B35" s="47" t="str">
        <f>Critères!B34</f>
        <v>5.5</v>
      </c>
      <c r="C35" s="33" t="str">
        <f>Critères!C34</f>
        <v>Pour chaque tableau de données ayant un titre, celui-ci est-il pertinent ?</v>
      </c>
      <c r="D35" s="33" t="s">
        <v>155</v>
      </c>
      <c r="E35" s="48" t="s">
        <v>166</v>
      </c>
      <c r="F35" s="33"/>
      <c r="G35" s="33"/>
    </row>
    <row r="36" spans="1:8"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8" ht="43.2"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8"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8" ht="15.6" x14ac:dyDescent="0.25">
      <c r="A39" s="70" t="str">
        <f>Critères!$A$38</f>
        <v>LIENS</v>
      </c>
      <c r="B39" s="47" t="str">
        <f>Critères!B38</f>
        <v>6.1</v>
      </c>
      <c r="C39" s="33" t="str">
        <f>Critères!C38</f>
        <v>Chaque lien est-il explicite (hors cas particuliers) ?</v>
      </c>
      <c r="D39" s="33" t="s">
        <v>155</v>
      </c>
      <c r="E39" s="48" t="s">
        <v>166</v>
      </c>
      <c r="F39" s="63"/>
      <c r="G39" s="33"/>
    </row>
    <row r="40" spans="1:8" ht="15.6" x14ac:dyDescent="0.25">
      <c r="A40" s="70"/>
      <c r="B40" s="47" t="str">
        <f>Critères!B39</f>
        <v>6.2</v>
      </c>
      <c r="C40" s="33" t="str">
        <f>Critères!C39</f>
        <v>Dans chaque page web, chaque lien a-t-il un intitulé ?</v>
      </c>
      <c r="D40" s="33" t="s">
        <v>155</v>
      </c>
      <c r="E40" s="48" t="s">
        <v>166</v>
      </c>
      <c r="F40" s="51"/>
      <c r="G40" s="33"/>
    </row>
    <row r="41" spans="1:8"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8" ht="28.8" x14ac:dyDescent="0.25">
      <c r="A42" s="70"/>
      <c r="B42" s="47" t="str">
        <f>Critères!B41</f>
        <v>7.2</v>
      </c>
      <c r="C42" s="33" t="str">
        <f>Critères!C41</f>
        <v>Pour chaque script ayant une alternative, cette alternative est-elle pertinente ?</v>
      </c>
      <c r="D42" s="33" t="s">
        <v>155</v>
      </c>
      <c r="E42" s="48" t="s">
        <v>166</v>
      </c>
      <c r="F42" s="33"/>
      <c r="G42" s="33"/>
    </row>
    <row r="43" spans="1:8" ht="28.8"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8" ht="28.8"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8" ht="28.8"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8"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8"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c r="H47" s="62"/>
    </row>
    <row r="48" spans="1:8"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28.8"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28.8"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28.8"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28.8"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28.8"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28.8"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43.2"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72"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57.6"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15.6" x14ac:dyDescent="0.25">
      <c r="A74" s="70" t="str">
        <f>Critères!$A$73</f>
        <v>FORMULAIRES</v>
      </c>
      <c r="B74" s="47" t="str">
        <f>Critères!B73</f>
        <v>11.1</v>
      </c>
      <c r="C74" s="33" t="str">
        <f>Critères!C73</f>
        <v>Chaque champ de formulaire a-t-il une étiquette ?</v>
      </c>
      <c r="D74" s="33" t="s">
        <v>155</v>
      </c>
      <c r="E74" s="48" t="s">
        <v>166</v>
      </c>
      <c r="F74" s="33"/>
      <c r="G74" s="33"/>
    </row>
    <row r="75" spans="1:7" ht="28.8"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57.6"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28.8"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28.8"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00.8"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43.2"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28.8"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28.8"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28.8"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72"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28.8"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57.6"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43.2"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43.2"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28.8"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43.2"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28.8"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43.2"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57.6"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autoFilter ref="A3:H109">
    <filterColumn colId="7">
      <customFilters>
        <customFilter operator="notEqual" val=" "/>
      </customFilters>
    </filterColumn>
  </autoFilter>
  <mergeCells count="15">
    <mergeCell ref="A56:A59"/>
    <mergeCell ref="A60:A73"/>
    <mergeCell ref="A74:A86"/>
    <mergeCell ref="A87:A97"/>
    <mergeCell ref="A98:A109"/>
    <mergeCell ref="A18:A30"/>
    <mergeCell ref="A31:A38"/>
    <mergeCell ref="A39:A40"/>
    <mergeCell ref="A41:A45"/>
    <mergeCell ref="A46:A55"/>
    <mergeCell ref="A1:G1"/>
    <mergeCell ref="A2:G2"/>
    <mergeCell ref="A4:A12"/>
    <mergeCell ref="A13:A14"/>
    <mergeCell ref="A15:A17"/>
  </mergeCells>
  <conditionalFormatting sqref="D4:D109">
    <cfRule type="cellIs" dxfId="95" priority="2" operator="equal">
      <formula>"C"</formula>
    </cfRule>
    <cfRule type="cellIs" dxfId="94" priority="3" operator="equal">
      <formula>"NC"</formula>
    </cfRule>
    <cfRule type="cellIs" dxfId="93" priority="4" operator="equal">
      <formula>"NA"</formula>
    </cfRule>
    <cfRule type="cellIs" dxfId="92" priority="5" operator="equal">
      <formula>"NT"</formula>
    </cfRule>
  </conditionalFormatting>
  <conditionalFormatting sqref="E4:E109">
    <cfRule type="cellIs" dxfId="91" priority="6" operator="equal">
      <formula>"D"</formula>
    </cfRule>
    <cfRule type="cellIs" dxfId="90" priority="7"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BL109"/>
  <sheetViews>
    <sheetView zoomScaleNormal="100" workbookViewId="0">
      <selection activeCell="D4" sqref="D4"/>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453125" style="5" customWidth="1"/>
    <col min="7" max="7" width="22.81640625" style="5" customWidth="1"/>
    <col min="8" max="8" width="68.453125" style="5" customWidth="1"/>
    <col min="9" max="64" width="9.54296875" style="5"/>
    <col min="1018"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CONCATENATE(Échantillon!B10," : ",Échantillon!C10)</f>
        <v>Authentification : http://www.site.lu/authentification.html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18:A30"/>
    <mergeCell ref="A31:A38"/>
    <mergeCell ref="A46:A55"/>
    <mergeCell ref="A56:A59"/>
    <mergeCell ref="A60:A73"/>
    <mergeCell ref="A74:A86"/>
    <mergeCell ref="A87:A97"/>
    <mergeCell ref="A98:A109"/>
    <mergeCell ref="A39:A40"/>
    <mergeCell ref="A41:A45"/>
    <mergeCell ref="A1:G1"/>
    <mergeCell ref="A2:G2"/>
  </mergeCells>
  <conditionalFormatting sqref="D4:D109">
    <cfRule type="cellIs" dxfId="89" priority="1" operator="equal">
      <formula>"C"</formula>
    </cfRule>
    <cfRule type="cellIs" dxfId="88" priority="2" operator="equal">
      <formula>"NC"</formula>
    </cfRule>
    <cfRule type="cellIs" dxfId="87" priority="3" operator="equal">
      <formula>"NA"</formula>
    </cfRule>
    <cfRule type="cellIs" dxfId="86" priority="4" operator="equal">
      <formula>"NT"</formula>
    </cfRule>
  </conditionalFormatting>
  <conditionalFormatting sqref="E4:E109">
    <cfRule type="cellIs" dxfId="85" priority="5" operator="equal">
      <formula>"D"</formula>
    </cfRule>
    <cfRule type="cellIs" dxfId="84"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BL109"/>
  <sheetViews>
    <sheetView zoomScaleNormal="100" workbookViewId="0">
      <selection activeCell="A3" sqref="A3:G109"/>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90625" style="5" customWidth="1"/>
    <col min="7" max="7" width="22.81640625" style="5" customWidth="1"/>
    <col min="8" max="8" width="57.26953125" style="5" customWidth="1"/>
    <col min="9" max="64" width="9.54296875" style="5"/>
    <col min="1018" max="1024" width="7.453125" customWidth="1"/>
  </cols>
  <sheetData>
    <row r="1" spans="1:7" ht="15.6" x14ac:dyDescent="0.25">
      <c r="A1" s="67" t="str">
        <f>Échantillon!A1</f>
        <v>RGAA 4.1 – GRILLE D'ÉVALUATION</v>
      </c>
      <c r="B1" s="67"/>
      <c r="C1" s="67"/>
      <c r="D1" s="67"/>
      <c r="E1" s="67"/>
      <c r="F1" s="67"/>
      <c r="G1" s="67"/>
    </row>
    <row r="2" spans="1:7" x14ac:dyDescent="0.25">
      <c r="A2" s="73" t="str">
        <f>CONCATENATE(Échantillon!B11," : ",Échantillon!C11)</f>
        <v>Contact : http://www.site.lu/contact.html</v>
      </c>
      <c r="B2" s="73"/>
      <c r="C2" s="73"/>
      <c r="D2" s="73"/>
      <c r="E2" s="73"/>
      <c r="F2" s="73"/>
      <c r="G2" s="73"/>
    </row>
    <row r="3" spans="1:7" ht="60" x14ac:dyDescent="0.25">
      <c r="A3" s="65" t="s">
        <v>25</v>
      </c>
      <c r="B3" s="65" t="s">
        <v>26</v>
      </c>
      <c r="C3" s="31" t="s">
        <v>27</v>
      </c>
      <c r="D3" s="65" t="s">
        <v>150</v>
      </c>
      <c r="E3" s="65" t="s">
        <v>163</v>
      </c>
      <c r="F3" s="31" t="s">
        <v>164</v>
      </c>
      <c r="G3" s="31" t="s">
        <v>165</v>
      </c>
    </row>
    <row r="4" spans="1:7" ht="28.8" x14ac:dyDescent="0.25">
      <c r="A4" s="70" t="str">
        <f>Critères!$A$3</f>
        <v>IMAGES</v>
      </c>
      <c r="B4" s="47" t="str">
        <f>Critères!B3</f>
        <v>1.1</v>
      </c>
      <c r="C4" s="33" t="str">
        <f>Critères!C3</f>
        <v>Chaque image porteuse d’information a-t-elle une alternative textuelle ?</v>
      </c>
      <c r="D4" s="33" t="s">
        <v>155</v>
      </c>
      <c r="E4" s="48" t="s">
        <v>166</v>
      </c>
      <c r="F4" s="33"/>
      <c r="G4" s="33"/>
    </row>
    <row r="5" spans="1:7" ht="43.2" x14ac:dyDescent="0.25">
      <c r="A5" s="70"/>
      <c r="B5" s="47" t="str">
        <f>Critères!B4</f>
        <v>1.2</v>
      </c>
      <c r="C5" s="33" t="str">
        <f>Critères!C4</f>
        <v>Chaque image de décoration est-elle correctement ignorée par les technologies d’assistance ?</v>
      </c>
      <c r="D5" s="33" t="s">
        <v>155</v>
      </c>
      <c r="E5" s="48" t="s">
        <v>166</v>
      </c>
      <c r="F5" s="33"/>
      <c r="G5" s="33"/>
    </row>
    <row r="6" spans="1:7" ht="57.6" x14ac:dyDescent="0.25">
      <c r="A6" s="70"/>
      <c r="B6" s="47" t="str">
        <f>Critères!B5</f>
        <v>1.3</v>
      </c>
      <c r="C6" s="33" t="str">
        <f>Critères!C5</f>
        <v>Pour chaque image porteuse d'information ayant une alternative textuelle, cette alternative est-elle pertinente (hors cas particuliers) ?</v>
      </c>
      <c r="D6" s="33" t="s">
        <v>155</v>
      </c>
      <c r="E6" s="48" t="s">
        <v>166</v>
      </c>
      <c r="F6" s="33"/>
      <c r="G6" s="33"/>
    </row>
    <row r="7" spans="1:7" ht="57.6" x14ac:dyDescent="0.25">
      <c r="A7" s="70"/>
      <c r="B7" s="47" t="str">
        <f>Critères!B6</f>
        <v>1.4</v>
      </c>
      <c r="C7" s="33" t="str">
        <f>Critères!C6</f>
        <v>Pour chaque image utilisée comme CAPTCHA ou comme image-test, ayant une alternative textuelle, cette alternative permet-elle d’identifier la nature et la fonction de l’image ?</v>
      </c>
      <c r="D7" s="33" t="s">
        <v>155</v>
      </c>
      <c r="E7" s="48" t="s">
        <v>166</v>
      </c>
      <c r="F7" s="33"/>
      <c r="G7" s="33"/>
    </row>
    <row r="8" spans="1:7" ht="43.2" x14ac:dyDescent="0.25">
      <c r="A8" s="70"/>
      <c r="B8" s="47" t="str">
        <f>Critères!B7</f>
        <v>1.5</v>
      </c>
      <c r="C8" s="33" t="str">
        <f>Critères!C7</f>
        <v>Pour chaque image utilisée comme CAPTCHA, une solution d’accès alternatif au contenu ou à la fonction du CAPTCHA est-elle présente ?</v>
      </c>
      <c r="D8" s="33" t="s">
        <v>155</v>
      </c>
      <c r="E8" s="48" t="s">
        <v>166</v>
      </c>
      <c r="F8" s="78"/>
      <c r="G8" s="33"/>
    </row>
    <row r="9" spans="1:7" ht="28.8" x14ac:dyDescent="0.25">
      <c r="A9" s="70"/>
      <c r="B9" s="47" t="str">
        <f>Critères!B8</f>
        <v>1.6</v>
      </c>
      <c r="C9" s="33" t="str">
        <f>Critères!C8</f>
        <v>Chaque image porteuse d’information a-t-elle, si nécessaire, une description détaillée ?</v>
      </c>
      <c r="D9" s="33" t="s">
        <v>155</v>
      </c>
      <c r="E9" s="48" t="s">
        <v>166</v>
      </c>
      <c r="F9" s="33"/>
      <c r="G9" s="33"/>
    </row>
    <row r="10" spans="1:7" ht="43.2" x14ac:dyDescent="0.25">
      <c r="A10" s="70"/>
      <c r="B10" s="47" t="str">
        <f>Critères!B9</f>
        <v>1.7</v>
      </c>
      <c r="C10" s="33" t="str">
        <f>Critères!C9</f>
        <v>Pour chaque image porteuse d’information ayant une description détaillée, cette description est-elle pertinente ?</v>
      </c>
      <c r="D10" s="33" t="s">
        <v>155</v>
      </c>
      <c r="E10" s="48" t="s">
        <v>166</v>
      </c>
      <c r="F10" s="33"/>
      <c r="G10" s="33"/>
    </row>
    <row r="11" spans="1:7" ht="72" x14ac:dyDescent="0.25">
      <c r="A11" s="70"/>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166</v>
      </c>
      <c r="F11" s="33"/>
      <c r="G11" s="33"/>
    </row>
    <row r="12" spans="1:7" ht="28.8" x14ac:dyDescent="0.25">
      <c r="A12" s="70"/>
      <c r="B12" s="47" t="str">
        <f>Critères!B11</f>
        <v>1.9</v>
      </c>
      <c r="C12" s="33" t="str">
        <f>Critères!C11</f>
        <v>Chaque légende d’image est-elle, si nécessaire, correctement reliée à l’image correspondante ?</v>
      </c>
      <c r="D12" s="33" t="s">
        <v>155</v>
      </c>
      <c r="E12" s="48" t="s">
        <v>166</v>
      </c>
      <c r="F12" s="33"/>
      <c r="G12" s="33"/>
    </row>
    <row r="13" spans="1:7" ht="15.6" x14ac:dyDescent="0.25">
      <c r="A13" s="70" t="str">
        <f>Critères!$A$12</f>
        <v>CADRES</v>
      </c>
      <c r="B13" s="47" t="str">
        <f>Critères!B12</f>
        <v>2.1</v>
      </c>
      <c r="C13" s="33" t="str">
        <f>Critères!C12</f>
        <v>Chaque cadre a-t-il un titre de cadre ?</v>
      </c>
      <c r="D13" s="33" t="s">
        <v>155</v>
      </c>
      <c r="E13" s="48" t="s">
        <v>166</v>
      </c>
      <c r="F13" s="49"/>
      <c r="G13" s="33"/>
    </row>
    <row r="14" spans="1:7" ht="28.8" x14ac:dyDescent="0.25">
      <c r="A14" s="70"/>
      <c r="B14" s="47" t="str">
        <f>Critères!B13</f>
        <v>2.2</v>
      </c>
      <c r="C14" s="33" t="str">
        <f>Critères!C13</f>
        <v>Pour chaque cadre ayant un titre de cadre, ce titre de cadre est-il pertinent ?</v>
      </c>
      <c r="D14" s="33" t="s">
        <v>155</v>
      </c>
      <c r="E14" s="48" t="s">
        <v>166</v>
      </c>
      <c r="F14" s="33"/>
      <c r="G14" s="33"/>
    </row>
    <row r="15" spans="1:7" ht="43.2" x14ac:dyDescent="0.25">
      <c r="A15" s="70" t="str">
        <f>Critères!$A$14</f>
        <v>COULEURS</v>
      </c>
      <c r="B15" s="47" t="str">
        <f>Critères!B14</f>
        <v>3.1</v>
      </c>
      <c r="C15" s="33" t="str">
        <f>Critères!C14</f>
        <v>Dans chaque page web, l’information ne doit pas être donnée uniquement par la couleur. Cette règle est-elle respectée ?</v>
      </c>
      <c r="D15" s="33" t="s">
        <v>155</v>
      </c>
      <c r="E15" s="48" t="s">
        <v>166</v>
      </c>
      <c r="F15" s="33"/>
      <c r="G15" s="33"/>
    </row>
    <row r="16" spans="1:7" ht="57.6" x14ac:dyDescent="0.25">
      <c r="A16" s="70"/>
      <c r="B16" s="47" t="str">
        <f>Critères!B15</f>
        <v>3.2</v>
      </c>
      <c r="C16" s="33" t="str">
        <f>Critères!C15</f>
        <v>Dans chaque page web, le contraste entre la couleur du texte et la couleur de son arrière-plan est-il suffisamment élevé (hors cas particuliers) ?</v>
      </c>
      <c r="D16" s="33" t="s">
        <v>155</v>
      </c>
      <c r="E16" s="48" t="s">
        <v>166</v>
      </c>
      <c r="F16" s="33"/>
      <c r="G16" s="33"/>
    </row>
    <row r="17" spans="1:7" ht="72" x14ac:dyDescent="0.25">
      <c r="A17" s="70"/>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166</v>
      </c>
      <c r="F17" s="63"/>
      <c r="G17" s="33"/>
    </row>
    <row r="18" spans="1:7" ht="43.2" x14ac:dyDescent="0.25">
      <c r="A18" s="70"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166</v>
      </c>
      <c r="F18" s="33"/>
      <c r="G18" s="33"/>
    </row>
    <row r="19" spans="1:7" ht="57.6" x14ac:dyDescent="0.25">
      <c r="A19" s="70"/>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166</v>
      </c>
      <c r="F19" s="33"/>
      <c r="G19" s="33"/>
    </row>
    <row r="20" spans="1:7" ht="43.2" x14ac:dyDescent="0.25">
      <c r="A20" s="70"/>
      <c r="B20" s="47" t="str">
        <f>Critères!B19</f>
        <v>4.3</v>
      </c>
      <c r="C20" s="33" t="str">
        <f>Critères!C19</f>
        <v>Chaque média temporel synchronisé pré-enregistré a-t-il, si nécessaire, des sous-titres synchronisés (hors cas particuliers) ?</v>
      </c>
      <c r="D20" s="33" t="s">
        <v>155</v>
      </c>
      <c r="E20" s="48" t="s">
        <v>166</v>
      </c>
      <c r="F20" s="33"/>
      <c r="G20" s="33"/>
    </row>
    <row r="21" spans="1:7" ht="43.2" x14ac:dyDescent="0.25">
      <c r="A21" s="70"/>
      <c r="B21" s="47" t="str">
        <f>Critères!B20</f>
        <v>4.4</v>
      </c>
      <c r="C21" s="33" t="str">
        <f>Critères!C20</f>
        <v>Pour chaque média temporel synchronisé pré-enregistré ayant des sous-titres synchronisés, ces sous-titres sont-ils pertinents ?</v>
      </c>
      <c r="D21" s="33" t="s">
        <v>155</v>
      </c>
      <c r="E21" s="48" t="s">
        <v>166</v>
      </c>
      <c r="F21" s="33"/>
      <c r="G21" s="33"/>
    </row>
    <row r="22" spans="1:7" ht="43.2" x14ac:dyDescent="0.25">
      <c r="A22" s="70"/>
      <c r="B22" s="47" t="str">
        <f>Critères!B21</f>
        <v>4.5</v>
      </c>
      <c r="C22" s="33" t="str">
        <f>Critères!C21</f>
        <v>Chaque média temporel pré-enregistré a-t-il, si nécessaire, une audiodescription synchronisée (hors cas particuliers) ?</v>
      </c>
      <c r="D22" s="33" t="s">
        <v>155</v>
      </c>
      <c r="E22" s="48" t="s">
        <v>166</v>
      </c>
      <c r="F22" s="33"/>
      <c r="G22" s="33"/>
    </row>
    <row r="23" spans="1:7" ht="43.2" x14ac:dyDescent="0.25">
      <c r="A23" s="70"/>
      <c r="B23" s="47" t="str">
        <f>Critères!B22</f>
        <v>4.6</v>
      </c>
      <c r="C23" s="33" t="str">
        <f>Critères!C22</f>
        <v>Pour chaque média temporel pré-enregistré ayant une audiodescription synchronisée, celle-ci est-elle pertinente ?</v>
      </c>
      <c r="D23" s="33" t="s">
        <v>155</v>
      </c>
      <c r="E23" s="48" t="s">
        <v>166</v>
      </c>
      <c r="F23" s="33"/>
      <c r="G23" s="33"/>
    </row>
    <row r="24" spans="1:7" ht="28.8" x14ac:dyDescent="0.25">
      <c r="A24" s="70"/>
      <c r="B24" s="47" t="str">
        <f>Critères!B23</f>
        <v>4.7</v>
      </c>
      <c r="C24" s="33" t="str">
        <f>Critères!C23</f>
        <v>Chaque média temporel est-il clairement identifiable (hors cas particuliers) ?</v>
      </c>
      <c r="D24" s="33" t="s">
        <v>155</v>
      </c>
      <c r="E24" s="48" t="s">
        <v>166</v>
      </c>
      <c r="F24" s="33"/>
      <c r="G24" s="33"/>
    </row>
    <row r="25" spans="1:7" ht="28.8" x14ac:dyDescent="0.25">
      <c r="A25" s="70"/>
      <c r="B25" s="47" t="str">
        <f>Critères!B24</f>
        <v>4.8</v>
      </c>
      <c r="C25" s="33" t="str">
        <f>Critères!C24</f>
        <v>Chaque média non temporel a-t-il, si nécessaire, une alternative (hors cas particuliers) ?</v>
      </c>
      <c r="D25" s="33" t="s">
        <v>155</v>
      </c>
      <c r="E25" s="48" t="s">
        <v>166</v>
      </c>
      <c r="F25" s="33"/>
      <c r="G25" s="33"/>
    </row>
    <row r="26" spans="1:7" ht="43.2" x14ac:dyDescent="0.25">
      <c r="A26" s="70"/>
      <c r="B26" s="47" t="str">
        <f>Critères!B25</f>
        <v>4.9</v>
      </c>
      <c r="C26" s="33" t="str">
        <f>Critères!C25</f>
        <v>Pour chaque média non temporel ayant une alternative, cette alternative est-elle pertinente ?</v>
      </c>
      <c r="D26" s="33" t="s">
        <v>155</v>
      </c>
      <c r="E26" s="48" t="s">
        <v>166</v>
      </c>
      <c r="F26" s="33"/>
      <c r="G26" s="33"/>
    </row>
    <row r="27" spans="1:7" ht="28.8" x14ac:dyDescent="0.25">
      <c r="A27" s="70"/>
      <c r="B27" s="47" t="str">
        <f>Critères!B26</f>
        <v>4.10</v>
      </c>
      <c r="C27" s="33" t="str">
        <f>Critères!C26</f>
        <v>Chaque son déclenché automatiquement est-il contrôlable par l’utilisateur ?</v>
      </c>
      <c r="D27" s="33" t="s">
        <v>155</v>
      </c>
      <c r="E27" s="48" t="s">
        <v>166</v>
      </c>
      <c r="F27" s="33"/>
      <c r="G27" s="33"/>
    </row>
    <row r="28" spans="1:7" ht="43.2" x14ac:dyDescent="0.25">
      <c r="A28" s="70"/>
      <c r="B28" s="47" t="str">
        <f>Critères!B27</f>
        <v>4.11</v>
      </c>
      <c r="C28" s="33" t="str">
        <f>Critères!C27</f>
        <v>La consultation de chaque média temporel est-elle, si nécessaire, contrôlable par le clavier et tout dispositif de pointage ?</v>
      </c>
      <c r="D28" s="33" t="s">
        <v>155</v>
      </c>
      <c r="E28" s="48" t="s">
        <v>166</v>
      </c>
      <c r="F28" s="33"/>
      <c r="G28" s="33"/>
    </row>
    <row r="29" spans="1:7" ht="43.2" x14ac:dyDescent="0.25">
      <c r="A29" s="70"/>
      <c r="B29" s="47" t="str">
        <f>Critères!B28</f>
        <v>4.12</v>
      </c>
      <c r="C29" s="33" t="str">
        <f>Critères!C28</f>
        <v>La consultation de chaque média non temporel est-elle contrôlable par le clavier et tout dispositif de pointage ?</v>
      </c>
      <c r="D29" s="33" t="s">
        <v>155</v>
      </c>
      <c r="E29" s="48" t="s">
        <v>166</v>
      </c>
      <c r="F29" s="33"/>
      <c r="G29" s="33"/>
    </row>
    <row r="30" spans="1:7" ht="43.2" x14ac:dyDescent="0.25">
      <c r="A30" s="70"/>
      <c r="B30" s="47" t="str">
        <f>Critères!B29</f>
        <v>4.13</v>
      </c>
      <c r="C30" s="33" t="str">
        <f>Critères!C29</f>
        <v>Chaque média temporel et non temporel est-il compatible avec les technologies d’assistance (hors cas particuliers) ?</v>
      </c>
      <c r="D30" s="33" t="s">
        <v>155</v>
      </c>
      <c r="E30" s="48" t="s">
        <v>166</v>
      </c>
      <c r="F30" s="33"/>
      <c r="G30" s="33"/>
    </row>
    <row r="31" spans="1:7" ht="28.8" x14ac:dyDescent="0.25">
      <c r="A31" s="70" t="str">
        <f>Critères!$A$30</f>
        <v>TABLEAUX</v>
      </c>
      <c r="B31" s="47" t="str">
        <f>Critères!B30</f>
        <v>5.1</v>
      </c>
      <c r="C31" s="33" t="str">
        <f>Critères!C30</f>
        <v>Chaque tableau de données complexe a-t-il un résumé ?</v>
      </c>
      <c r="D31" s="33" t="s">
        <v>155</v>
      </c>
      <c r="E31" s="48" t="s">
        <v>166</v>
      </c>
      <c r="F31" s="33"/>
      <c r="G31" s="33"/>
    </row>
    <row r="32" spans="1:7" ht="28.8" x14ac:dyDescent="0.25">
      <c r="A32" s="70"/>
      <c r="B32" s="47" t="str">
        <f>Critères!B31</f>
        <v>5.2</v>
      </c>
      <c r="C32" s="33" t="str">
        <f>Critères!C31</f>
        <v>Pour chaque tableau de données complexe ayant un résumé, celui-ci est-il pertinent ?</v>
      </c>
      <c r="D32" s="33" t="s">
        <v>155</v>
      </c>
      <c r="E32" s="48" t="s">
        <v>166</v>
      </c>
      <c r="F32" s="33"/>
      <c r="G32" s="33"/>
    </row>
    <row r="33" spans="1:7" ht="28.8" x14ac:dyDescent="0.25">
      <c r="A33" s="70"/>
      <c r="B33" s="47" t="str">
        <f>Critères!B32</f>
        <v>5.3</v>
      </c>
      <c r="C33" s="33" t="str">
        <f>Critères!C32</f>
        <v>Pour chaque tableau de mise en forme, le contenu linéarisé reste-t-il compréhensible ?</v>
      </c>
      <c r="D33" s="33" t="s">
        <v>155</v>
      </c>
      <c r="E33" s="48" t="s">
        <v>166</v>
      </c>
      <c r="F33" s="33"/>
      <c r="G33" s="33"/>
    </row>
    <row r="34" spans="1:7" ht="43.2" x14ac:dyDescent="0.25">
      <c r="A34" s="70"/>
      <c r="B34" s="47" t="str">
        <f>Critères!B33</f>
        <v>5.4</v>
      </c>
      <c r="C34" s="33" t="str">
        <f>Critères!C33</f>
        <v>Pour chaque tableau de données ayant un titre, le titre est-il correctement associé au tableau de données ?</v>
      </c>
      <c r="D34" s="33" t="s">
        <v>155</v>
      </c>
      <c r="E34" s="48" t="s">
        <v>166</v>
      </c>
      <c r="F34" s="33"/>
      <c r="G34" s="33"/>
    </row>
    <row r="35" spans="1:7" ht="28.8" x14ac:dyDescent="0.25">
      <c r="A35" s="70"/>
      <c r="B35" s="47" t="str">
        <f>Critères!B34</f>
        <v>5.5</v>
      </c>
      <c r="C35" s="33" t="str">
        <f>Critères!C34</f>
        <v>Pour chaque tableau de données ayant un titre, celui-ci est-il pertinent ?</v>
      </c>
      <c r="D35" s="33" t="s">
        <v>155</v>
      </c>
      <c r="E35" s="48" t="s">
        <v>166</v>
      </c>
      <c r="F35" s="33"/>
      <c r="G35" s="33"/>
    </row>
    <row r="36" spans="1:7" ht="43.2" x14ac:dyDescent="0.25">
      <c r="A36" s="70"/>
      <c r="B36" s="47" t="str">
        <f>Critères!B35</f>
        <v>5.6</v>
      </c>
      <c r="C36" s="33" t="str">
        <f>Critères!C35</f>
        <v>Pour chaque tableau de données, chaque en-tête de colonnes et chaque en-tête de lignes sont-ils correctement déclarés ?</v>
      </c>
      <c r="D36" s="33" t="s">
        <v>155</v>
      </c>
      <c r="E36" s="48" t="s">
        <v>166</v>
      </c>
      <c r="F36" s="33"/>
      <c r="G36" s="33"/>
    </row>
    <row r="37" spans="1:7" ht="57.6" x14ac:dyDescent="0.25">
      <c r="A37" s="70"/>
      <c r="B37" s="47" t="str">
        <f>Critères!B36</f>
        <v>5.7</v>
      </c>
      <c r="C37" s="33" t="str">
        <f>Critères!C36</f>
        <v>Pour chaque tableau de données, la technique appropriée permettant d’associer chaque cellule avec ses en-têtes est-elle utilisée (hors cas particuliers) ?</v>
      </c>
      <c r="D37" s="33" t="s">
        <v>155</v>
      </c>
      <c r="E37" s="48" t="s">
        <v>166</v>
      </c>
      <c r="F37" s="33"/>
      <c r="G37" s="33"/>
    </row>
    <row r="38" spans="1:7" ht="43.2" x14ac:dyDescent="0.25">
      <c r="A38" s="70"/>
      <c r="B38" s="47" t="str">
        <f>Critères!B37</f>
        <v>5.8</v>
      </c>
      <c r="C38" s="33" t="str">
        <f>Critères!C37</f>
        <v>Chaque tableau de mise en forme ne doit pas utiliser d’éléments propres aux tableaux de données. Cette règle est-elle respectée ?</v>
      </c>
      <c r="D38" s="33" t="s">
        <v>155</v>
      </c>
      <c r="E38" s="48" t="s">
        <v>166</v>
      </c>
      <c r="F38" s="33"/>
      <c r="G38" s="33"/>
    </row>
    <row r="39" spans="1:7" ht="28.8" x14ac:dyDescent="0.25">
      <c r="A39" s="70" t="str">
        <f>Critères!$A$38</f>
        <v>LIENS</v>
      </c>
      <c r="B39" s="47" t="str">
        <f>Critères!B38</f>
        <v>6.1</v>
      </c>
      <c r="C39" s="33" t="str">
        <f>Critères!C38</f>
        <v>Chaque lien est-il explicite (hors cas particuliers) ?</v>
      </c>
      <c r="D39" s="33" t="s">
        <v>155</v>
      </c>
      <c r="E39" s="48" t="s">
        <v>166</v>
      </c>
      <c r="F39" s="63"/>
      <c r="G39" s="33"/>
    </row>
    <row r="40" spans="1:7" ht="28.8" x14ac:dyDescent="0.25">
      <c r="A40" s="70"/>
      <c r="B40" s="47" t="str">
        <f>Critères!B39</f>
        <v>6.2</v>
      </c>
      <c r="C40" s="33" t="str">
        <f>Critères!C39</f>
        <v>Dans chaque page web, chaque lien a-t-il un intitulé ?</v>
      </c>
      <c r="D40" s="33" t="s">
        <v>155</v>
      </c>
      <c r="E40" s="48" t="s">
        <v>166</v>
      </c>
      <c r="F40" s="51"/>
      <c r="G40" s="33"/>
    </row>
    <row r="41" spans="1:7" ht="28.8" x14ac:dyDescent="0.25">
      <c r="A41" s="70" t="str">
        <f>Critères!$A$40</f>
        <v>SCRIPTS</v>
      </c>
      <c r="B41" s="47" t="str">
        <f>Critères!B40</f>
        <v>7.1</v>
      </c>
      <c r="C41" s="33" t="str">
        <f>Critères!C40</f>
        <v>Chaque script est-il, si nécessaire, compatible avec les technologies d’assistance ?</v>
      </c>
      <c r="D41" s="33" t="s">
        <v>155</v>
      </c>
      <c r="E41" s="48" t="s">
        <v>166</v>
      </c>
      <c r="F41" s="33"/>
      <c r="G41" s="33"/>
    </row>
    <row r="42" spans="1:7" ht="28.8" x14ac:dyDescent="0.25">
      <c r="A42" s="70"/>
      <c r="B42" s="47" t="str">
        <f>Critères!B41</f>
        <v>7.2</v>
      </c>
      <c r="C42" s="33" t="str">
        <f>Critères!C41</f>
        <v>Pour chaque script ayant une alternative, cette alternative est-elle pertinente ?</v>
      </c>
      <c r="D42" s="33" t="s">
        <v>155</v>
      </c>
      <c r="E42" s="48" t="s">
        <v>166</v>
      </c>
      <c r="F42" s="33"/>
      <c r="G42" s="33"/>
    </row>
    <row r="43" spans="1:7" ht="43.2" x14ac:dyDescent="0.25">
      <c r="A43" s="70"/>
      <c r="B43" s="47" t="str">
        <f>Critères!B42</f>
        <v>7.3</v>
      </c>
      <c r="C43" s="33" t="str">
        <f>Critères!C42</f>
        <v>Chaque script est-il contrôlable par le clavier et par tout dispositif de pointage (hors cas particuliers) ?</v>
      </c>
      <c r="D43" s="33" t="s">
        <v>155</v>
      </c>
      <c r="E43" s="48" t="s">
        <v>166</v>
      </c>
      <c r="F43" s="33"/>
      <c r="G43" s="33"/>
    </row>
    <row r="44" spans="1:7" ht="43.2" x14ac:dyDescent="0.25">
      <c r="A44" s="70"/>
      <c r="B44" s="47" t="str">
        <f>Critères!B43</f>
        <v>7.4</v>
      </c>
      <c r="C44" s="33" t="str">
        <f>Critères!C43</f>
        <v>Pour chaque script qui initie un changement de contexte, l’utilisateur est-il averti ou en a-t-il le contrôle ?</v>
      </c>
      <c r="D44" s="33" t="s">
        <v>155</v>
      </c>
      <c r="E44" s="48" t="s">
        <v>166</v>
      </c>
      <c r="F44" s="33"/>
      <c r="G44" s="33"/>
    </row>
    <row r="45" spans="1:7" ht="43.2" x14ac:dyDescent="0.25">
      <c r="A45" s="70"/>
      <c r="B45" s="47" t="str">
        <f>Critères!B44</f>
        <v>7.5</v>
      </c>
      <c r="C45" s="33" t="str">
        <f>Critères!C44</f>
        <v>Dans chaque page web, les messages de statut sont-ils correctement restitués par les technologies d’assistance ?</v>
      </c>
      <c r="D45" s="33" t="s">
        <v>155</v>
      </c>
      <c r="E45" s="48" t="s">
        <v>166</v>
      </c>
      <c r="F45" s="33"/>
      <c r="G45" s="33"/>
    </row>
    <row r="46" spans="1:7" ht="28.8" x14ac:dyDescent="0.25">
      <c r="A46" s="70" t="str">
        <f>Critères!$A$45</f>
        <v>ÉLÉMENTS OBLIGATOIRES</v>
      </c>
      <c r="B46" s="47" t="str">
        <f>Critères!B45</f>
        <v>8.1</v>
      </c>
      <c r="C46" s="33" t="str">
        <f>Critères!C45</f>
        <v>Chaque page web est-elle définie par un type de document ?</v>
      </c>
      <c r="D46" s="33" t="s">
        <v>155</v>
      </c>
      <c r="E46" s="48" t="s">
        <v>166</v>
      </c>
      <c r="F46" s="33"/>
      <c r="G46" s="33"/>
    </row>
    <row r="47" spans="1:7" ht="43.2" x14ac:dyDescent="0.25">
      <c r="A47" s="70"/>
      <c r="B47" s="47" t="str">
        <f>Critères!B46</f>
        <v>8.2</v>
      </c>
      <c r="C47" s="33" t="str">
        <f>Critères!C46</f>
        <v>Pour chaque page web, le code source généré est-il valide selon le type de document spécifié (hors cas particuliers) ?</v>
      </c>
      <c r="D47" s="33" t="s">
        <v>155</v>
      </c>
      <c r="E47" s="48" t="s">
        <v>166</v>
      </c>
      <c r="F47" s="63"/>
      <c r="G47" s="33"/>
    </row>
    <row r="48" spans="1:7" ht="28.8" x14ac:dyDescent="0.25">
      <c r="A48" s="70"/>
      <c r="B48" s="47" t="str">
        <f>Critères!B47</f>
        <v>8.3</v>
      </c>
      <c r="C48" s="33" t="str">
        <f>Critères!C47</f>
        <v>Dans chaque page web, la langue par défaut est-elle présente ?</v>
      </c>
      <c r="D48" s="33" t="s">
        <v>155</v>
      </c>
      <c r="E48" s="48" t="s">
        <v>166</v>
      </c>
      <c r="F48" s="33"/>
      <c r="G48" s="33"/>
    </row>
    <row r="49" spans="1:7" ht="28.8" x14ac:dyDescent="0.25">
      <c r="A49" s="70"/>
      <c r="B49" s="47" t="str">
        <f>Critères!B48</f>
        <v>8.4</v>
      </c>
      <c r="C49" s="33" t="str">
        <f>Critères!C48</f>
        <v>Pour chaque page web ayant une langue par défaut, le code de langue est-il pertinent ?</v>
      </c>
      <c r="D49" s="33" t="s">
        <v>155</v>
      </c>
      <c r="E49" s="48" t="s">
        <v>166</v>
      </c>
      <c r="F49" s="33"/>
      <c r="G49" s="33"/>
    </row>
    <row r="50" spans="1:7" ht="15.6" x14ac:dyDescent="0.25">
      <c r="A50" s="70"/>
      <c r="B50" s="47" t="str">
        <f>Critères!B49</f>
        <v>8.5</v>
      </c>
      <c r="C50" s="33" t="str">
        <f>Critères!C49</f>
        <v>Chaque page web a-t-elle un titre de page ?</v>
      </c>
      <c r="D50" s="33" t="s">
        <v>155</v>
      </c>
      <c r="E50" s="48" t="s">
        <v>166</v>
      </c>
      <c r="F50" s="33"/>
      <c r="G50" s="33"/>
    </row>
    <row r="51" spans="1:7" ht="28.8" x14ac:dyDescent="0.25">
      <c r="A51" s="70"/>
      <c r="B51" s="47" t="str">
        <f>Critères!B50</f>
        <v>8.6</v>
      </c>
      <c r="C51" s="33" t="str">
        <f>Critères!C50</f>
        <v>Pour chaque page web ayant un titre de page, ce titre est-il pertinent ?</v>
      </c>
      <c r="D51" s="33" t="s">
        <v>155</v>
      </c>
      <c r="E51" s="48" t="s">
        <v>166</v>
      </c>
      <c r="F51" s="33"/>
      <c r="G51" s="33"/>
    </row>
    <row r="52" spans="1:7" ht="43.2" x14ac:dyDescent="0.25">
      <c r="A52" s="70"/>
      <c r="B52" s="47" t="str">
        <f>Critères!B51</f>
        <v>8.7</v>
      </c>
      <c r="C52" s="33" t="str">
        <f>Critères!C51</f>
        <v>Dans chaque page web, chaque changement de langue est-il indiqué dans le code source (hors cas particuliers) ?</v>
      </c>
      <c r="D52" s="33" t="s">
        <v>155</v>
      </c>
      <c r="E52" s="48" t="s">
        <v>166</v>
      </c>
      <c r="F52" s="33"/>
      <c r="G52" s="33"/>
    </row>
    <row r="53" spans="1:7" ht="43.2" x14ac:dyDescent="0.25">
      <c r="A53" s="70"/>
      <c r="B53" s="47" t="str">
        <f>Critères!B52</f>
        <v>8.8</v>
      </c>
      <c r="C53" s="33" t="str">
        <f>Critères!C52</f>
        <v>Dans chaque page web, le code de langue de chaque changement de langue est-il valide et pertinent ?</v>
      </c>
      <c r="D53" s="33" t="s">
        <v>155</v>
      </c>
      <c r="E53" s="48" t="s">
        <v>166</v>
      </c>
      <c r="F53" s="33"/>
      <c r="G53" s="33"/>
    </row>
    <row r="54" spans="1:7" ht="43.2" x14ac:dyDescent="0.25">
      <c r="A54" s="70"/>
      <c r="B54" s="47" t="str">
        <f>Critères!B53</f>
        <v>8.9</v>
      </c>
      <c r="C54" s="33" t="str">
        <f>Critères!C53</f>
        <v>Dans chaque page web, les balises ne doivent pas être utilisées uniquement à des fins de présentation. Cette règle est-elle respectée ?</v>
      </c>
      <c r="D54" s="33" t="s">
        <v>155</v>
      </c>
      <c r="E54" s="48" t="s">
        <v>166</v>
      </c>
      <c r="F54" s="33"/>
      <c r="G54" s="33"/>
    </row>
    <row r="55" spans="1:7" ht="28.8" x14ac:dyDescent="0.25">
      <c r="A55" s="70"/>
      <c r="B55" s="47" t="str">
        <f>Critères!B54</f>
        <v>8.10</v>
      </c>
      <c r="C55" s="33" t="str">
        <f>Critères!C54</f>
        <v>Dans chaque page web, les changements du sens de lecture sont-ils signalés ?</v>
      </c>
      <c r="D55" s="33" t="s">
        <v>155</v>
      </c>
      <c r="E55" s="48" t="s">
        <v>166</v>
      </c>
      <c r="F55" s="33"/>
      <c r="G55" s="33"/>
    </row>
    <row r="56" spans="1:7" ht="28.8" x14ac:dyDescent="0.25">
      <c r="A56" s="70" t="str">
        <f>Critères!$A$55</f>
        <v>STRUCTURATION</v>
      </c>
      <c r="B56" s="47" t="str">
        <f>Critères!B55</f>
        <v>9.1</v>
      </c>
      <c r="C56" s="33" t="str">
        <f>Critères!C55</f>
        <v>Dans chaque page web, l’information est-elle structurée par l’utilisation appropriée de titres ?</v>
      </c>
      <c r="D56" s="33" t="s">
        <v>155</v>
      </c>
      <c r="E56" s="48" t="s">
        <v>166</v>
      </c>
      <c r="F56" s="33"/>
      <c r="G56" s="33"/>
    </row>
    <row r="57" spans="1:7" ht="43.2" x14ac:dyDescent="0.25">
      <c r="A57" s="70"/>
      <c r="B57" s="47" t="str">
        <f>Critères!B56</f>
        <v>9.2</v>
      </c>
      <c r="C57" s="33" t="str">
        <f>Critères!C56</f>
        <v>Dans chaque page web, la structure du document est-elle cohérente (hors cas particuliers) ?</v>
      </c>
      <c r="D57" s="33" t="s">
        <v>155</v>
      </c>
      <c r="E57" s="48" t="s">
        <v>166</v>
      </c>
      <c r="F57" s="33"/>
      <c r="G57" s="33"/>
    </row>
    <row r="58" spans="1:7" ht="28.8" x14ac:dyDescent="0.25">
      <c r="A58" s="70"/>
      <c r="B58" s="47" t="str">
        <f>Critères!B57</f>
        <v>9.3</v>
      </c>
      <c r="C58" s="33" t="str">
        <f>Critères!C57</f>
        <v>Dans chaque page web, chaque liste est-elle correctement structurée ?</v>
      </c>
      <c r="D58" s="33" t="s">
        <v>155</v>
      </c>
      <c r="E58" s="48" t="s">
        <v>166</v>
      </c>
      <c r="F58" s="33"/>
      <c r="G58" s="33"/>
    </row>
    <row r="59" spans="1:7" ht="28.8" x14ac:dyDescent="0.25">
      <c r="A59" s="70"/>
      <c r="B59" s="47" t="str">
        <f>Critères!B58</f>
        <v>9.4</v>
      </c>
      <c r="C59" s="33" t="str">
        <f>Critères!C58</f>
        <v>Dans chaque page web, chaque citation est-elle correctement indiquée ?</v>
      </c>
      <c r="D59" s="33" t="s">
        <v>155</v>
      </c>
      <c r="E59" s="48" t="s">
        <v>166</v>
      </c>
      <c r="F59" s="33"/>
      <c r="G59" s="33"/>
    </row>
    <row r="60" spans="1:7" ht="43.2" x14ac:dyDescent="0.25">
      <c r="A60" s="70" t="str">
        <f>Critères!$A$59</f>
        <v>PRÉSENTATION</v>
      </c>
      <c r="B60" s="47" t="str">
        <f>Critères!B59</f>
        <v>10.1</v>
      </c>
      <c r="C60" s="33" t="str">
        <f>Critères!C59</f>
        <v>Dans le site web, des feuilles de styles sont-elles utilisées pour contrôler la présentation de l’information ?</v>
      </c>
      <c r="D60" s="33" t="s">
        <v>155</v>
      </c>
      <c r="E60" s="48" t="s">
        <v>166</v>
      </c>
      <c r="F60" s="33"/>
      <c r="G60" s="33"/>
    </row>
    <row r="61" spans="1:7" ht="43.2" x14ac:dyDescent="0.25">
      <c r="A61" s="70"/>
      <c r="B61" s="47" t="str">
        <f>Critères!B60</f>
        <v>10.2</v>
      </c>
      <c r="C61" s="33" t="str">
        <f>Critères!C60</f>
        <v>Dans chaque page web, le contenu visible porteur d’information reste-t-il présent lorsque les feuilles de styles sont désactivées ?</v>
      </c>
      <c r="D61" s="33" t="s">
        <v>155</v>
      </c>
      <c r="E61" s="48" t="s">
        <v>166</v>
      </c>
      <c r="F61" s="33"/>
      <c r="G61" s="33"/>
    </row>
    <row r="62" spans="1:7" ht="43.2" x14ac:dyDescent="0.25">
      <c r="A62" s="70"/>
      <c r="B62" s="47" t="str">
        <f>Critères!B61</f>
        <v>10.3</v>
      </c>
      <c r="C62" s="33" t="str">
        <f>Critères!C61</f>
        <v>Dans chaque page web, l’information reste-t-elle compréhensible lorsque les feuilles de styles sont désactivées ?</v>
      </c>
      <c r="D62" s="33" t="s">
        <v>155</v>
      </c>
      <c r="E62" s="48" t="s">
        <v>166</v>
      </c>
      <c r="F62" s="33"/>
      <c r="G62" s="33"/>
    </row>
    <row r="63" spans="1:7" ht="43.2" x14ac:dyDescent="0.25">
      <c r="A63" s="70"/>
      <c r="B63" s="47" t="str">
        <f>Critères!B62</f>
        <v>10.4</v>
      </c>
      <c r="C63" s="33" t="str">
        <f>Critères!C62</f>
        <v>Dans chaque page web, le texte reste-t-il lisible lorsque la taille des caractères est augmentée jusqu’à 200%, au moins (hors cas particuliers) ?</v>
      </c>
      <c r="D63" s="33" t="s">
        <v>155</v>
      </c>
      <c r="E63" s="48" t="s">
        <v>166</v>
      </c>
      <c r="F63" s="33"/>
      <c r="G63" s="33"/>
    </row>
    <row r="64" spans="1:7" ht="43.2" x14ac:dyDescent="0.25">
      <c r="A64" s="70"/>
      <c r="B64" s="47" t="str">
        <f>Critères!B63</f>
        <v>10.5</v>
      </c>
      <c r="C64" s="33" t="str">
        <f>Critères!C63</f>
        <v>Dans chaque page web, les déclarations CSS de couleurs de fond d’élément et de police sont-elles correctement utilisées ?</v>
      </c>
      <c r="D64" s="33" t="s">
        <v>155</v>
      </c>
      <c r="E64" s="48" t="s">
        <v>166</v>
      </c>
      <c r="F64" s="33"/>
      <c r="G64" s="33"/>
    </row>
    <row r="65" spans="1:7" ht="43.2" x14ac:dyDescent="0.25">
      <c r="A65" s="70"/>
      <c r="B65" s="47" t="str">
        <f>Critères!B64</f>
        <v>10.6</v>
      </c>
      <c r="C65" s="33" t="str">
        <f>Critères!C64</f>
        <v>Dans chaque page web, chaque lien dont la nature n’est pas évidente est-il visible par rapport au texte environnant ?</v>
      </c>
      <c r="D65" s="33" t="s">
        <v>155</v>
      </c>
      <c r="E65" s="48" t="s">
        <v>166</v>
      </c>
      <c r="F65" s="33"/>
      <c r="G65" s="33"/>
    </row>
    <row r="66" spans="1:7" ht="43.2" x14ac:dyDescent="0.25">
      <c r="A66" s="70"/>
      <c r="B66" s="47" t="str">
        <f>Critères!B65</f>
        <v>10.7</v>
      </c>
      <c r="C66" s="33" t="str">
        <f>Critères!C65</f>
        <v>Dans chaque page web, pour chaque élément recevant le focus, la prise de focus est-elle visible ?</v>
      </c>
      <c r="D66" s="33" t="s">
        <v>155</v>
      </c>
      <c r="E66" s="48" t="s">
        <v>166</v>
      </c>
      <c r="F66" s="33"/>
      <c r="G66" s="33"/>
    </row>
    <row r="67" spans="1:7" ht="43.2" x14ac:dyDescent="0.25">
      <c r="A67" s="70"/>
      <c r="B67" s="47" t="str">
        <f>Critères!B66</f>
        <v>10.8</v>
      </c>
      <c r="C67" s="33" t="str">
        <f>Critères!C66</f>
        <v>Pour chaque page web, les contenus cachés ont-ils vocation à être ignorés par les technologies d’assistance ?</v>
      </c>
      <c r="D67" s="33" t="s">
        <v>155</v>
      </c>
      <c r="E67" s="48" t="s">
        <v>166</v>
      </c>
      <c r="F67" s="33"/>
      <c r="G67" s="33"/>
    </row>
    <row r="68" spans="1:7" ht="43.2" x14ac:dyDescent="0.25">
      <c r="A68" s="70"/>
      <c r="B68" s="47" t="str">
        <f>Critères!B67</f>
        <v>10.9</v>
      </c>
      <c r="C68" s="33" t="str">
        <f>Critères!C67</f>
        <v>Dans chaque page web, l’information ne doit pas être donnée uniquement par la forme, taille ou position. Cette règle est-elle respectée ?</v>
      </c>
      <c r="D68" s="33" t="s">
        <v>155</v>
      </c>
      <c r="E68" s="48" t="s">
        <v>166</v>
      </c>
      <c r="F68" s="33"/>
      <c r="G68" s="33"/>
    </row>
    <row r="69" spans="1:7" ht="57.6" x14ac:dyDescent="0.25">
      <c r="A69" s="70"/>
      <c r="B69" s="47" t="str">
        <f>Critères!B68</f>
        <v>10.10</v>
      </c>
      <c r="C69" s="33" t="str">
        <f>Critères!C68</f>
        <v>Dans chaque page web, l’information ne doit pas être donnée par la forme, taille ou position uniquement. Cette règle est-elle implémentée de façon pertinente ?</v>
      </c>
      <c r="D69" s="33" t="s">
        <v>155</v>
      </c>
      <c r="E69" s="48" t="s">
        <v>166</v>
      </c>
      <c r="F69" s="33"/>
      <c r="G69" s="33"/>
    </row>
    <row r="70" spans="1:7" ht="86.4" x14ac:dyDescent="0.25">
      <c r="A70" s="70"/>
      <c r="B70" s="47" t="str">
        <f>Critères!B69</f>
        <v>10.11</v>
      </c>
      <c r="C70" s="33"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33" t="s">
        <v>155</v>
      </c>
      <c r="E70" s="48" t="s">
        <v>166</v>
      </c>
      <c r="F70" s="33"/>
      <c r="G70" s="33"/>
    </row>
    <row r="71" spans="1:7" ht="57.6" x14ac:dyDescent="0.25">
      <c r="A71" s="70"/>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166</v>
      </c>
      <c r="F71" s="33"/>
      <c r="G71" s="33"/>
    </row>
    <row r="72" spans="1:7" ht="72" x14ac:dyDescent="0.25">
      <c r="A72" s="70"/>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166</v>
      </c>
      <c r="F72" s="33"/>
      <c r="G72" s="33"/>
    </row>
    <row r="73" spans="1:7" ht="57.6" x14ac:dyDescent="0.25">
      <c r="A73" s="70"/>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166</v>
      </c>
      <c r="F73" s="33"/>
      <c r="G73" s="33"/>
    </row>
    <row r="74" spans="1:7" ht="28.8" x14ac:dyDescent="0.25">
      <c r="A74" s="70" t="str">
        <f>Critères!$A$73</f>
        <v>FORMULAIRES</v>
      </c>
      <c r="B74" s="47" t="str">
        <f>Critères!B73</f>
        <v>11.1</v>
      </c>
      <c r="C74" s="33" t="str">
        <f>Critères!C73</f>
        <v>Chaque champ de formulaire a-t-il une étiquette ?</v>
      </c>
      <c r="D74" s="33" t="s">
        <v>155</v>
      </c>
      <c r="E74" s="48" t="s">
        <v>166</v>
      </c>
      <c r="F74" s="33"/>
      <c r="G74" s="33"/>
    </row>
    <row r="75" spans="1:7" ht="43.2" x14ac:dyDescent="0.25">
      <c r="A75" s="70"/>
      <c r="B75" s="47" t="str">
        <f>Critères!B74</f>
        <v>11.2</v>
      </c>
      <c r="C75" s="33" t="str">
        <f>Critères!C74</f>
        <v>Chaque étiquette associée à un champ de formulaire est-elle pertinente (hors cas particuliers) ?</v>
      </c>
      <c r="D75" s="33" t="s">
        <v>155</v>
      </c>
      <c r="E75" s="48" t="s">
        <v>166</v>
      </c>
      <c r="F75" s="33"/>
      <c r="G75" s="33"/>
    </row>
    <row r="76" spans="1:7" ht="72" x14ac:dyDescent="0.25">
      <c r="A76" s="70"/>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166</v>
      </c>
      <c r="F76" s="33"/>
      <c r="G76" s="33"/>
    </row>
    <row r="77" spans="1:7" ht="43.2" x14ac:dyDescent="0.25">
      <c r="A77" s="70"/>
      <c r="B77" s="47" t="str">
        <f>Critères!B76</f>
        <v>11.4</v>
      </c>
      <c r="C77" s="33" t="str">
        <f>Critères!C76</f>
        <v>Dans chaque formulaire, chaque étiquette de champ et son champ associé sont-ils accolés (hors cas particuliers) ?</v>
      </c>
      <c r="D77" s="33" t="s">
        <v>155</v>
      </c>
      <c r="E77" s="48" t="s">
        <v>166</v>
      </c>
      <c r="F77" s="33"/>
      <c r="G77" s="33"/>
    </row>
    <row r="78" spans="1:7" ht="28.8" x14ac:dyDescent="0.25">
      <c r="A78" s="70"/>
      <c r="B78" s="47" t="str">
        <f>Critères!B77</f>
        <v>11.5</v>
      </c>
      <c r="C78" s="33" t="str">
        <f>Critères!C77</f>
        <v>Dans chaque formulaire, les champs de même nature sont-ils regroupés, si nécessaire ?</v>
      </c>
      <c r="D78" s="33" t="s">
        <v>155</v>
      </c>
      <c r="E78" s="48" t="s">
        <v>166</v>
      </c>
      <c r="F78" s="33"/>
      <c r="G78" s="33"/>
    </row>
    <row r="79" spans="1:7" ht="28.8" x14ac:dyDescent="0.25">
      <c r="A79" s="70"/>
      <c r="B79" s="47" t="str">
        <f>Critères!B78</f>
        <v>11.6</v>
      </c>
      <c r="C79" s="33" t="str">
        <f>Critères!C78</f>
        <v>Dans chaque formulaire, chaque regroupement de champs de même nature a-t-il une légende ?</v>
      </c>
      <c r="D79" s="33" t="s">
        <v>155</v>
      </c>
      <c r="E79" s="48" t="s">
        <v>166</v>
      </c>
      <c r="F79" s="33"/>
      <c r="G79" s="33"/>
    </row>
    <row r="80" spans="1:7" ht="43.2" x14ac:dyDescent="0.25">
      <c r="A80" s="70"/>
      <c r="B80" s="47" t="str">
        <f>Critères!B79</f>
        <v>11.7</v>
      </c>
      <c r="C80" s="33" t="str">
        <f>Critères!C79</f>
        <v>Dans chaque formulaire, chaque légende associée à un regroupement de champs de même nature est-elle pertinente ?</v>
      </c>
      <c r="D80" s="33" t="s">
        <v>155</v>
      </c>
      <c r="E80" s="48" t="s">
        <v>166</v>
      </c>
      <c r="F80" s="33"/>
      <c r="G80" s="33"/>
    </row>
    <row r="81" spans="1:7" ht="43.2" x14ac:dyDescent="0.25">
      <c r="A81" s="70"/>
      <c r="B81" s="47" t="str">
        <f>Critères!B80</f>
        <v>11.8</v>
      </c>
      <c r="C81" s="33" t="str">
        <f>Critères!C80</f>
        <v>Dans chaque formulaire, les items de même nature d’une liste de choix sont-ils regroupées de manière pertinente ?</v>
      </c>
      <c r="D81" s="33" t="s">
        <v>155</v>
      </c>
      <c r="E81" s="48" t="s">
        <v>166</v>
      </c>
      <c r="F81" s="33"/>
      <c r="G81" s="33"/>
    </row>
    <row r="82" spans="1:7" ht="28.8" x14ac:dyDescent="0.25">
      <c r="A82" s="70"/>
      <c r="B82" s="47" t="str">
        <f>Critères!B81</f>
        <v>11.9</v>
      </c>
      <c r="C82" s="33" t="str">
        <f>Critères!C81</f>
        <v>Dans chaque formulaire, l’intitulé de chaque bouton est-il pertinent (hors cas particuliers) ?</v>
      </c>
      <c r="D82" s="33" t="s">
        <v>155</v>
      </c>
      <c r="E82" s="48" t="s">
        <v>166</v>
      </c>
      <c r="F82" s="33"/>
      <c r="G82" s="33"/>
    </row>
    <row r="83" spans="1:7" ht="43.2" x14ac:dyDescent="0.25">
      <c r="A83" s="70"/>
      <c r="B83" s="47" t="str">
        <f>Critères!B82</f>
        <v>11.10</v>
      </c>
      <c r="C83" s="33" t="str">
        <f>Critères!C82</f>
        <v>Dans chaque formulaire, le contrôle de saisie est-il utilisé de manière pertinente (hors cas particuliers) ?</v>
      </c>
      <c r="D83" s="33" t="s">
        <v>155</v>
      </c>
      <c r="E83" s="48" t="s">
        <v>166</v>
      </c>
      <c r="F83" s="33"/>
      <c r="G83" s="33"/>
    </row>
    <row r="84" spans="1:7" ht="43.2" x14ac:dyDescent="0.25">
      <c r="A84" s="70"/>
      <c r="B84" s="47" t="str">
        <f>Critères!B83</f>
        <v>11.11</v>
      </c>
      <c r="C84" s="33" t="str">
        <f>Critères!C83</f>
        <v>Dans chaque formulaire, le contrôle de saisie est-il accompagné, si nécessaire, de suggestions facilitant la correction des erreurs de saisie ?</v>
      </c>
      <c r="D84" s="33" t="s">
        <v>155</v>
      </c>
      <c r="E84" s="48" t="s">
        <v>166</v>
      </c>
      <c r="F84" s="33"/>
      <c r="G84" s="33"/>
    </row>
    <row r="85" spans="1:7" ht="115.2" x14ac:dyDescent="0.25">
      <c r="A85" s="70"/>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166</v>
      </c>
      <c r="F85" s="33"/>
      <c r="G85" s="33"/>
    </row>
    <row r="86" spans="1:7" ht="57.6" x14ac:dyDescent="0.25">
      <c r="A86" s="70"/>
      <c r="B86" s="47" t="str">
        <f>Critères!B85</f>
        <v>11.13</v>
      </c>
      <c r="C86" s="33" t="str">
        <f>Critères!C85</f>
        <v>La finalité d’un champ de saisie peut-elle être déduite pour faciliter le remplissage automatique des champs avec les données de l’utilisateur ?</v>
      </c>
      <c r="D86" s="33" t="s">
        <v>155</v>
      </c>
      <c r="E86" s="48" t="s">
        <v>166</v>
      </c>
      <c r="F86" s="33"/>
      <c r="G86" s="33"/>
    </row>
    <row r="87" spans="1:7" ht="43.2" x14ac:dyDescent="0.25">
      <c r="A87" s="70" t="str">
        <f>Critères!$A$86</f>
        <v>NAVIGATION</v>
      </c>
      <c r="B87" s="47" t="str">
        <f>Critères!B86</f>
        <v>12.1</v>
      </c>
      <c r="C87" s="33" t="str">
        <f>Critères!C86</f>
        <v>Chaque ensemble de pages dispose-t-il de deux systèmes de navigation différents, au moins (hors cas particuliers) ?</v>
      </c>
      <c r="D87" s="33" t="s">
        <v>155</v>
      </c>
      <c r="E87" s="48" t="s">
        <v>166</v>
      </c>
      <c r="F87" s="33"/>
      <c r="G87" s="33"/>
    </row>
    <row r="88" spans="1:7" ht="43.2" x14ac:dyDescent="0.25">
      <c r="A88" s="70"/>
      <c r="B88" s="47" t="str">
        <f>Critères!B87</f>
        <v>12.2</v>
      </c>
      <c r="C88" s="33" t="str">
        <f>Critères!C87</f>
        <v>Dans chaque ensemble de pages, le menu et les barres de navigation sont-ils toujours à la même place (hors cas particuliers) ?</v>
      </c>
      <c r="D88" s="33" t="s">
        <v>155</v>
      </c>
      <c r="E88" s="48" t="s">
        <v>166</v>
      </c>
      <c r="F88" s="33"/>
      <c r="G88" s="33"/>
    </row>
    <row r="89" spans="1:7" ht="15.6" x14ac:dyDescent="0.25">
      <c r="A89" s="70"/>
      <c r="B89" s="47" t="str">
        <f>Critères!B88</f>
        <v>12.3</v>
      </c>
      <c r="C89" s="33" t="str">
        <f>Critères!C88</f>
        <v>La page « plan du site » est-elle pertinente ?</v>
      </c>
      <c r="D89" s="33" t="s">
        <v>155</v>
      </c>
      <c r="E89" s="48" t="s">
        <v>166</v>
      </c>
      <c r="F89" s="33"/>
      <c r="G89" s="33"/>
    </row>
    <row r="90" spans="1:7" ht="43.2" x14ac:dyDescent="0.25">
      <c r="A90" s="70"/>
      <c r="B90" s="47" t="str">
        <f>Critères!B89</f>
        <v>12.4</v>
      </c>
      <c r="C90" s="33" t="str">
        <f>Critères!C89</f>
        <v>Dans chaque ensemble de pages, la page « plan du site » est-elle atteignable de manière identique ?</v>
      </c>
      <c r="D90" s="33" t="s">
        <v>155</v>
      </c>
      <c r="E90" s="48" t="s">
        <v>166</v>
      </c>
      <c r="F90" s="33"/>
      <c r="G90" s="33"/>
    </row>
    <row r="91" spans="1:7" ht="43.2" x14ac:dyDescent="0.25">
      <c r="A91" s="70"/>
      <c r="B91" s="47" t="str">
        <f>Critères!B90</f>
        <v>12.5</v>
      </c>
      <c r="C91" s="33" t="str">
        <f>Critères!C90</f>
        <v>Dans chaque ensemble de pages, le moteur de recherche est-il atteignable de manière identique ?</v>
      </c>
      <c r="D91" s="33" t="s">
        <v>155</v>
      </c>
      <c r="E91" s="48" t="s">
        <v>166</v>
      </c>
      <c r="F91" s="33"/>
      <c r="G91" s="33"/>
    </row>
    <row r="92" spans="1:7" ht="86.4" x14ac:dyDescent="0.25">
      <c r="A92" s="70"/>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166</v>
      </c>
      <c r="F92" s="33"/>
      <c r="G92" s="33"/>
    </row>
    <row r="93" spans="1:7" ht="43.2" x14ac:dyDescent="0.25">
      <c r="A93" s="70"/>
      <c r="B93" s="47" t="str">
        <f>Critères!B92</f>
        <v>12.7</v>
      </c>
      <c r="C93" s="33" t="str">
        <f>Critères!C92</f>
        <v>Dans chaque page web, un lien d’évitement ou d’accès rapide à la zone de contenu principal est-il présent (hors cas particuliers) ?</v>
      </c>
      <c r="D93" s="33" t="s">
        <v>155</v>
      </c>
      <c r="E93" s="48" t="s">
        <v>166</v>
      </c>
      <c r="F93" s="33"/>
      <c r="G93" s="33"/>
    </row>
    <row r="94" spans="1:7" ht="28.8" x14ac:dyDescent="0.25">
      <c r="A94" s="70"/>
      <c r="B94" s="47" t="str">
        <f>Critères!B93</f>
        <v>12.8</v>
      </c>
      <c r="C94" s="33" t="str">
        <f>Critères!C93</f>
        <v>Dans chaque page web, l’ordre de tabulation est-il cohérent ?</v>
      </c>
      <c r="D94" s="33" t="s">
        <v>155</v>
      </c>
      <c r="E94" s="48" t="s">
        <v>166</v>
      </c>
      <c r="F94" s="33"/>
      <c r="G94" s="33"/>
    </row>
    <row r="95" spans="1:7" ht="43.2" x14ac:dyDescent="0.25">
      <c r="A95" s="70"/>
      <c r="B95" s="47" t="str">
        <f>Critères!B94</f>
        <v>12.9</v>
      </c>
      <c r="C95" s="33" t="str">
        <f>Critères!C94</f>
        <v>Dans chaque page web, la navigation ne doit pas contenir de piège au clavier. Cette règle est-elle respectée ?</v>
      </c>
      <c r="D95" s="33" t="s">
        <v>155</v>
      </c>
      <c r="E95" s="48" t="s">
        <v>166</v>
      </c>
      <c r="F95" s="33"/>
      <c r="G95" s="33"/>
    </row>
    <row r="96" spans="1:7" ht="57.6" x14ac:dyDescent="0.25">
      <c r="A96" s="70"/>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166</v>
      </c>
      <c r="F96" s="33"/>
      <c r="G96" s="33"/>
    </row>
    <row r="97" spans="1:7" ht="72" x14ac:dyDescent="0.25">
      <c r="A97" s="70"/>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166</v>
      </c>
      <c r="F97" s="33"/>
      <c r="G97" s="33"/>
    </row>
    <row r="98" spans="1:7" ht="43.2" x14ac:dyDescent="0.25">
      <c r="A98" s="70" t="str">
        <f>Critères!$A$97</f>
        <v>CONSULTATION</v>
      </c>
      <c r="B98" s="47" t="str">
        <f>Critères!B97</f>
        <v>13.1</v>
      </c>
      <c r="C98" s="33" t="str">
        <f>Critères!C97</f>
        <v>Pour chaque page web, l’utilisateur a-t-il le contrôle de chaque limite de temps modifiant le contenu (hors cas particuliers) ?</v>
      </c>
      <c r="D98" s="33" t="s">
        <v>155</v>
      </c>
      <c r="E98" s="48" t="s">
        <v>166</v>
      </c>
      <c r="F98" s="33"/>
      <c r="G98" s="33"/>
    </row>
    <row r="99" spans="1:7" ht="57.6" x14ac:dyDescent="0.25">
      <c r="A99" s="70"/>
      <c r="B99" s="47" t="str">
        <f>Critères!B98</f>
        <v>13.2</v>
      </c>
      <c r="C99" s="33" t="str">
        <f>Critères!C98</f>
        <v>Dans chaque page web, l’ouverture d’une nouvelle fenêtre ne doit pas être déclenchée sans action de l’utilisateur. Cette règle est-elle respectée ?</v>
      </c>
      <c r="D99" s="33" t="s">
        <v>155</v>
      </c>
      <c r="E99" s="48" t="s">
        <v>166</v>
      </c>
      <c r="F99" s="33"/>
      <c r="G99" s="33"/>
    </row>
    <row r="100" spans="1:7" ht="57.6" x14ac:dyDescent="0.25">
      <c r="A100" s="70"/>
      <c r="B100" s="47" t="str">
        <f>Critères!B99</f>
        <v>13.3</v>
      </c>
      <c r="C100" s="33" t="str">
        <f>Critères!C99</f>
        <v>Dans chaque page web, chaque document bureautique en téléchargement possède-t-il, si nécessaire, une version accessible (hors cas particuliers) ?</v>
      </c>
      <c r="D100" s="33" t="s">
        <v>155</v>
      </c>
      <c r="E100" s="48" t="s">
        <v>166</v>
      </c>
      <c r="F100" s="33"/>
      <c r="G100" s="33"/>
    </row>
    <row r="101" spans="1:7" ht="43.2" x14ac:dyDescent="0.25">
      <c r="A101" s="70"/>
      <c r="B101" s="47" t="str">
        <f>Critères!B100</f>
        <v>13.4</v>
      </c>
      <c r="C101" s="33" t="str">
        <f>Critères!C100</f>
        <v>Pour chaque document bureautique ayant une version accessible, cette version offre-t-elle la même information ?</v>
      </c>
      <c r="D101" s="33" t="s">
        <v>155</v>
      </c>
      <c r="E101" s="48" t="s">
        <v>166</v>
      </c>
      <c r="F101" s="33"/>
      <c r="G101" s="33"/>
    </row>
    <row r="102" spans="1:7" ht="43.2" x14ac:dyDescent="0.25">
      <c r="A102" s="70"/>
      <c r="B102" s="47" t="str">
        <f>Critères!B101</f>
        <v>13.5</v>
      </c>
      <c r="C102" s="33" t="str">
        <f>Critères!C101</f>
        <v>Dans chaque page web, chaque contenu cryptique (art ASCII, émoticon, syntaxe cryptique) a-t-il une alternative ?</v>
      </c>
      <c r="D102" s="33" t="s">
        <v>155</v>
      </c>
      <c r="E102" s="48" t="s">
        <v>166</v>
      </c>
      <c r="F102" s="33"/>
      <c r="G102" s="33"/>
    </row>
    <row r="103" spans="1:7" ht="57.6" x14ac:dyDescent="0.25">
      <c r="A103" s="70"/>
      <c r="B103" s="47" t="str">
        <f>Critères!B102</f>
        <v>13.6</v>
      </c>
      <c r="C103" s="33" t="str">
        <f>Critères!C102</f>
        <v>Dans chaque page web, pour chaque contenu cryptique (art ASCII, émoticon, syntaxe cryptique) ayant une alternative, cette alternative est-elle pertinente ?</v>
      </c>
      <c r="D103" s="33" t="s">
        <v>155</v>
      </c>
      <c r="E103" s="48" t="s">
        <v>166</v>
      </c>
      <c r="F103" s="33"/>
      <c r="G103" s="33"/>
    </row>
    <row r="104" spans="1:7" ht="43.2" x14ac:dyDescent="0.25">
      <c r="A104" s="70"/>
      <c r="B104" s="47" t="str">
        <f>Critères!B103</f>
        <v>13.7</v>
      </c>
      <c r="C104" s="33" t="str">
        <f>Critères!C103</f>
        <v>Dans chaque page web, les changements brusques de luminosité ou les effets de flash sont-ils correctement utilisés ?</v>
      </c>
      <c r="D104" s="33" t="s">
        <v>155</v>
      </c>
      <c r="E104" s="48" t="s">
        <v>166</v>
      </c>
      <c r="F104" s="33"/>
      <c r="G104" s="33"/>
    </row>
    <row r="105" spans="1:7" ht="43.2" x14ac:dyDescent="0.25">
      <c r="A105" s="70"/>
      <c r="B105" s="47" t="str">
        <f>Critères!B104</f>
        <v>13.8</v>
      </c>
      <c r="C105" s="33" t="str">
        <f>Critères!C104</f>
        <v>Dans chaque page web, chaque contenu en mouvement ou clignotant est-il contrôlable par l’utilisateur ?</v>
      </c>
      <c r="D105" s="33" t="s">
        <v>155</v>
      </c>
      <c r="E105" s="48" t="s">
        <v>166</v>
      </c>
      <c r="F105" s="33"/>
      <c r="G105" s="33"/>
    </row>
    <row r="106" spans="1:7" ht="57.6" x14ac:dyDescent="0.25">
      <c r="A106" s="70"/>
      <c r="B106" s="47" t="str">
        <f>Critères!B105</f>
        <v>13.9</v>
      </c>
      <c r="C106" s="33" t="str">
        <f>Critères!C105</f>
        <v>Dans chaque page web, le contenu proposé est-il consultable quelle que soit l’orientation de l’écran (portait ou paysage) (hors cas particuliers) ?</v>
      </c>
      <c r="D106" s="33" t="s">
        <v>155</v>
      </c>
      <c r="E106" s="48" t="s">
        <v>166</v>
      </c>
      <c r="F106" s="33"/>
      <c r="G106" s="33"/>
    </row>
    <row r="107" spans="1:7" ht="72" x14ac:dyDescent="0.25">
      <c r="A107" s="70"/>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166</v>
      </c>
      <c r="F107" s="33"/>
      <c r="G107" s="33"/>
    </row>
    <row r="108" spans="1:7" ht="57.6" x14ac:dyDescent="0.25">
      <c r="A108" s="70"/>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166</v>
      </c>
      <c r="F108" s="33"/>
      <c r="G108" s="33"/>
    </row>
    <row r="109" spans="1:7" ht="57.6" x14ac:dyDescent="0.25">
      <c r="A109" s="70"/>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166</v>
      </c>
      <c r="F109" s="33"/>
      <c r="G109" s="33"/>
    </row>
  </sheetData>
  <mergeCells count="15">
    <mergeCell ref="A4:A12"/>
    <mergeCell ref="A13:A14"/>
    <mergeCell ref="A15:A17"/>
    <mergeCell ref="A56:A59"/>
    <mergeCell ref="A60:A73"/>
    <mergeCell ref="A74:A86"/>
    <mergeCell ref="A87:A97"/>
    <mergeCell ref="A98:A109"/>
    <mergeCell ref="A18:A30"/>
    <mergeCell ref="A31:A38"/>
    <mergeCell ref="A39:A40"/>
    <mergeCell ref="A41:A45"/>
    <mergeCell ref="A46:A55"/>
    <mergeCell ref="A1:G1"/>
    <mergeCell ref="A2:G2"/>
  </mergeCells>
  <conditionalFormatting sqref="D4:D109">
    <cfRule type="cellIs" dxfId="77" priority="1" operator="equal">
      <formula>"C"</formula>
    </cfRule>
    <cfRule type="cellIs" dxfId="76" priority="2" operator="equal">
      <formula>"NC"</formula>
    </cfRule>
    <cfRule type="cellIs" dxfId="75" priority="3" operator="equal">
      <formula>"NA"</formula>
    </cfRule>
    <cfRule type="cellIs" dxfId="74" priority="4" operator="equal">
      <formula>"NT"</formula>
    </cfRule>
  </conditionalFormatting>
  <conditionalFormatting sqref="E4:E109">
    <cfRule type="cellIs" dxfId="73" priority="5" operator="equal">
      <formula>"D"</formula>
    </cfRule>
    <cfRule type="cellIs" dxfId="72"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Mode_d'emploi</vt:lpstr>
      <vt:lpstr>Échantillon</vt:lpstr>
      <vt:lpstr>Résultats</vt:lpstr>
      <vt:lpstr>Critères</vt:lpstr>
      <vt:lpstr>Synthèse</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Critères!Print_Area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2021-07-14T13:41:52Z</dcterms:modified>
  <dc:language>en-US</dc:language>
</cp:coreProperties>
</file>