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2D46F8BB-851B-4A64-A36C-7BEC48706366}" xr6:coauthVersionLast="47" xr6:coauthVersionMax="47" xr10:uidLastSave="{00000000-0000-0000-0000-000000000000}"/>
  <bookViews>
    <workbookView xWindow="-120" yWindow="-120" windowWidth="29040" windowHeight="15990" tabRatio="881"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Sample!$A$13:$A$32</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3" l="1"/>
  <c r="A48" i="26"/>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0" i="26" l="1"/>
  <c r="Y99" i="26"/>
  <c r="Y94" i="26"/>
  <c r="Y113" i="26"/>
  <c r="Y102" i="26"/>
  <c r="Y95" i="26"/>
  <c r="Y103" i="26"/>
  <c r="Y105" i="26"/>
  <c r="Y107" i="26"/>
  <c r="Y112" i="26"/>
  <c r="Y101" i="26"/>
  <c r="AK34" i="26" s="1"/>
  <c r="P17" i="4" s="1"/>
  <c r="Y96" i="26"/>
  <c r="Y97" i="26"/>
  <c r="Y108" i="26"/>
  <c r="Y98" i="26"/>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<sst xmlns="http://schemas.openxmlformats.org/spreadsheetml/2006/main" count="2997" uniqueCount="317">
  <si>
    <t>A</t>
  </si>
  <si>
    <t>AA</t>
  </si>
  <si>
    <t>NT</t>
  </si>
  <si>
    <t>C</t>
  </si>
  <si>
    <t>NC</t>
  </si>
  <si>
    <t>NA</t>
  </si>
  <si>
    <t>Total App</t>
  </si>
  <si>
    <t>Total</t>
  </si>
  <si>
    <t>Global</t>
  </si>
  <si>
    <t>% C</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</si>
  <si>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</si>
  <si>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</si>
  <si>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</si>
  <si>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</si>
  <si>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</si>
  <si>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</si>
  <si>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</si>
  <si>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</si>
  <si>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</si>
  <si>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</si>
  <si>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</si>
  <si>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</si>
  <si>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</si>
  <si>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</si>
  <si>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</si>
  <si>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</si>
  <si>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</si>
  <si>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</si>
  <si>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</si>
  <si>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</si>
  <si>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</si>
  <si>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</si>
  <si>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</si>
  <si>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</si>
  <si>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</si>
  <si>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</si>
  <si>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</si>
  <si>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</si>
  <si>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</si>
  <si>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</si>
  <si>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</si>
  <si>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</si>
  <si>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</si>
  <si>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</si>
  <si>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</si>
  <si>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</si>
  <si>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</si>
  <si>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</si>
  <si>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</si>
  <si>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</si>
  <si>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</si>
  <si>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</si>
  <si>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</si>
  <si>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</si>
  <si>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</si>
  <si>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</si>
  <si>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</si>
  <si>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</si>
  <si>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</si>
  <si>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</si>
  <si>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</si>
  <si>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</si>
  <si>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</si>
  <si>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</si>
  <si>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</si>
  <si>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</si>
  <si>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</si>
  <si>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</si>
  <si>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</si>
  <si>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</si>
  <si>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</si>
  <si>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</si>
  <si>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</si>
  <si>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</si>
  <si>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</si>
  <si>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</si>
  <si>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</si>
  <si>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</si>
  <si>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</si>
  <si>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</si>
  <si>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</si>
  <si>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</si>
  <si>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</si>
  <si>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</si>
  <si>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</si>
  <si>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</si>
  <si>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</si>
  <si>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</si>
  <si>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</si>
  <si>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</si>
  <si>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</si>
  <si>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</si>
  <si>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</si>
  <si>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</si>
  <si>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</si>
  <si>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</si>
  <si>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</si>
  <si>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</si>
  <si>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</si>
  <si>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</si>
  <si>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</si>
  <si>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</si>
  <si>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</si>
  <si>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</si>
  <si>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</si>
  <si>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</si>
  <si>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</si>
  <si>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</si>
  <si>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</si>
  <si>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</si>
  <si>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</si>
  <si>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</si>
  <si>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</si>
  <si>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</si>
  <si>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</si>
  <si>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</si>
  <si>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</si>
  <si>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</si>
  <si>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</si>
  <si>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</si>
  <si>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</si>
  <si>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</si>
  <si>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</si>
  <si>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</si>
  <si>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</si>
  <si>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</si>
  <si>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</si>
  <si>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</si>
  <si>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</si>
  <si>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</si>
  <si>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</si>
  <si>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</si>
  <si>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</si>
  <si>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</si>
  <si>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</si>
  <si>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</si>
  <si>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</si>
  <si>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</si>
  <si>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</si>
  <si>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</si>
  <si>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</si>
  <si>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</si>
  <si>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</si>
  <si>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</si>
  <si>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</si>
  <si>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</si>
  <si>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</si>
  <si>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</si>
  <si>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</si>
  <si>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</si>
  <si>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</si>
  <si>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</si>
  <si>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</si>
  <si>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</si>
  <si>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</si>
  <si>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</si>
  <si>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</si>
  <si>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</si>
  <si>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</si>
  <si>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</si>
  <si>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</si>
  <si>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</si>
  <si>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</si>
  <si>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</si>
  <si>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</si>
  <si>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</si>
  <si>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synchronised time-based media have, where appropriate, synchronised captions (excluding special cases)?</t>
  </si>
  <si>
    <t>For each pre-recorded synchronised time-based media with synchronised captions, are these relevant?</t>
  </si>
  <si>
    <t>Does each pre-recorded time-based media (video only or synchronised) have, where appropriate, a synchronised audio description (excluding special cases)?</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</si>
  <si>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</si>
  <si>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</si>
  <si>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</si>
  <si>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time-based media, are alternative control features presented at the same level as other primary control features?</t>
  </si>
  <si>
    <t>For each feature that transmits, converts or records pre-recorded synchronised time-based media that has a captions track, at the end of the process, are the captions correctly preserved?</t>
  </si>
  <si>
    <t>For each feature that transmits, converts or records a time-based media pre-recorded with a synchronised audio description, at the end of the process, is the audio description correctly preserved?</t>
  </si>
  <si>
    <t>For each pre-recorded time-based media, is the presentation of captions controllable by the user (excluding special cases)?</t>
  </si>
  <si>
    <t>For each pre-recorded synchronised time-based media that has synchronised subtitles, can these be, if necessary, vocalised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</si>
  <si>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</si>
  <si>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</si>
  <si>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</si>
  <si>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</si>
  <si>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</si>
  <si>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</si>
  <si>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</si>
  <si>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</si>
  <si>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</si>
  <si>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</si>
  <si>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</si>
  <si>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</si>
  <si>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</si>
  <si>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</si>
  <si>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</si>
  <si>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</si>
  <si>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</si>
  <si>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</si>
  <si>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</si>
  <si>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</si>
  <si>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</si>
  <si>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</si>
  <si>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</si>
  <si>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</si>
  <si>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</si>
  <si>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</si>
  <si>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</si>
  <si>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</si>
  <si>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</si>
  <si>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Are the mandatory form fields correctly identified (excluding special cases)?</t>
  </si>
  <si>
    <t>For each mandatory form field, is the expected data type and/or format available?</t>
  </si>
  <si>
    <t>In each form, are input errors accessible?</t>
  </si>
  <si>
    <t>For each field that expects personal user data, is input facilitated?</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</si>
  <si>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</si>
  <si>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</si>
  <si>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</si>
  <si>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</si>
  <si>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</si>
  <si>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</si>
  <si>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</si>
  <si>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</si>
  <si>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</si>
  <si>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</si>
  <si>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</si>
  <si>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</si>
  <si>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</si>
  <si>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Is an alternative method available for each identification or control functionality of the application that relies on the use of biological characteristics of the user?</t>
  </si>
  <si>
    <t>For each application that incorporates key repeat functionality, is the repeat adjustable (excluding special cases)?</t>
  </si>
  <si>
    <t>Documentation and accessibility features</t>
  </si>
  <si>
    <t>Does the application documentation describe the accessibility features of the application and their use?</t>
  </si>
  <si>
    <t>For each accessibility feature described in the documentation, the entire path that enables it to be activated meets the accessibility needs of the users who require it. Is this rule respected (excluding special cases)?</t>
  </si>
  <si>
    <t>The application does not interfere with the accessibility features of the platform. Is this rule respected?</t>
  </si>
  <si>
    <t>Is the application documentation accessible?</t>
  </si>
  <si>
    <t>Editing tools</t>
  </si>
  <si>
    <t>Can the editing tool be used to define the accessibility information required to create compliant content?</t>
  </si>
  <si>
    <t>Does the editing tool provide help with creating accessible content?</t>
  </si>
  <si>
    <t>Is the content generated by each content transformation accessible (excluding special cases)?</t>
  </si>
  <si>
    <t>For each accessibility error identified by an automatic or semi-automatic accessibility test, does the editing tool provide suggestions for repair?</t>
  </si>
  <si>
    <t>For each set of templates, at least one template meets the requirements of the RAWeb. Is this rule respected?</t>
  </si>
  <si>
    <t>Is each template that enables the RAWeb requirements to be met clearly identifiable?</t>
  </si>
  <si>
    <t>Support services</t>
  </si>
  <si>
    <t>Does each support service provide information relating to the accessibility features of the application described in the documentation?</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</si>
  <si>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</si>
  <si>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</si>
  <si>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</si>
  <si>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</si>
  <si>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</si>
  <si>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</si>
  <si>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</si>
  <si>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</si>
  <si>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provides caller identification, is there a way to present this identification for sign language users?</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</si>
  <si>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</si>
  <si>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</si>
  <si>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</si>
  <si>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</si>
  <si>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</si>
  <si>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</si>
  <si>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</si>
  <si>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</si>
  <si>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</si>
  <si>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</si>
  <si>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</si>
  <si>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</si>
  <si>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</si>
  <si>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</si>
  <si>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t>Number of screens :</t>
  </si>
  <si>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</si>
  <si>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</si>
  <si>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</si>
  <si>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</si>
  <si>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</si>
  <si>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</si>
  <si>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</si>
  <si>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</si>
  <si>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</si>
  <si>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</si>
  <si>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</si>
  <si>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</si>
  <si>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</si>
  <si>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</si>
  <si>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</si>
  <si>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</si>
  <si>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</si>
  <si>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</si>
  <si>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</si>
  <si>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</si>
  <si>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</si>
  <si>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</si>
  <si>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</si>
  <si>
    <t>For each graphic element used as a CAPTCHA or as a test graphic element, does the alternative rendered by assistive technologies make it possible to identify the nature and function of the graphic element?</t>
  </si>
  <si>
    <t>For each pre-recorded video-only or synchronised time-based media with a synchronised audio description, is the description relevant?</t>
  </si>
  <si>
    <t>Is every user interface component accessible and operable by keyboard and any pointing device (excluding special cases)?</t>
  </si>
  <si>
    <t>On each screen, is the information structured by the appropriate use of headings?</t>
  </si>
  <si>
    <t>In each form, is the label of each button relevant?</t>
  </si>
  <si>
    <t>In each form, are the related form controls identified, if necessary?</t>
  </si>
  <si>
    <t>In each form, is the error management accompanied, if necessary, by suggestions of expected data types, formats or values?</t>
  </si>
  <si>
    <t>For each form that modifies or deletes data, or transmits answers to a test or examination, or whose validation has financial or legal consequences, can the data entered be modified, updated or rendered by the user?</t>
  </si>
  <si>
    <t>On each screen, is the navigation sequence consistent?</t>
  </si>
  <si>
    <t>On each screen, is the reading sequence by assistive technologies consistent?</t>
  </si>
  <si>
    <t>On each screen, are sudden change in brightness or blinking effects used correctly?</t>
  </si>
  <si>
    <t>On each screen, is each moving or blinking content controllable by the user?</t>
  </si>
  <si>
    <t>On each screen, are the features that can be activated using a complex gesture able to be activated using a simple gesture (excluding special cases)?</t>
  </si>
  <si>
    <t>Does each application that supports two-way voice communication have real-time text communication functionality?</t>
  </si>
  <si>
    <t>For each application that allows two-way voice communication and real-time text, are both modes usable simultaneously?</t>
  </si>
  <si>
    <t>Reproduction rights
This document is licensed under CC-BY 3.0 LU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</si>
  <si>
    <t>Dashboard audit mobile app</t>
  </si>
  <si>
    <t>Compliance level</t>
  </si>
  <si>
    <t>Results for each screen</t>
  </si>
  <si>
    <t>Results for each topic</t>
  </si>
  <si>
    <t>Results : averages</t>
  </si>
  <si>
    <t>Average</t>
  </si>
  <si>
    <t>Company:</t>
  </si>
  <si>
    <t>Context:</t>
  </si>
  <si>
    <t>Framework:</t>
  </si>
  <si>
    <t>Framework version:</t>
  </si>
  <si>
    <t>Platform:</t>
  </si>
  <si>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</si>
  <si>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Step 2</t>
  </si>
  <si>
    <t>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</si>
  <si>
    <t>Step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</si>
</sst>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1">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37"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51" fillId="15" borderId="0" xfId="0" applyFont="1" applyFill="1" applyAlignment="1">
      <alignment vertical="top" wrapText="1"/>
    </xf>
    <xf numFmtId="0" fontId="52" fillId="15" borderId="0" xfId="0" applyFont="1" applyFill="1" applyAlignment="1">
      <alignment vertical="top" wrapText="1"/>
    </xf>
    <xf numFmtId="0" fontId="18" fillId="0" borderId="0" xfId="0" applyFont="1" applyAlignment="1">
      <alignment horizontal="left" vertical="top" wrapText="1"/>
    </xf>
    <xf numFmtId="0" fontId="17" fillId="0" borderId="0" xfId="0" applyFont="1" applyAlignment="1">
      <alignment horizontal="left" vertical="center" wrapTex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26">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tabSelected="1" zoomScale="70" zoomScaleNormal="70" workbookViewId="0">
      <selection activeCell="E1" sqref="E1"/>
    </sheetView>
  </sheetViews>
  <sheetFormatPr defaultColWidth="11.5703125" defaultRowHeight="15"/>
  <cols>
    <col min="1" max="1" width="24.140625" style="2" customWidth="1"/>
    <col min="2" max="3" width="29.42578125" style="2" customWidth="1"/>
    <col min="4" max="4" width="91.5703125" style="2" customWidth="1"/>
  </cols>
  <sheetData>
    <row r="1" spans="1:4" ht="62.25" customHeight="1">
      <c r="A1" s="117"/>
      <c r="B1" s="117"/>
      <c r="C1" s="117"/>
      <c r="D1" s="117"/>
    </row>
    <row r="2" spans="1:4" ht="27" customHeight="1">
      <c r="A2" s="155" t="s">
        <v>259</v>
      </c>
      <c r="B2" s="156"/>
      <c r="C2" s="156"/>
      <c r="D2" s="156"/>
    </row>
    <row r="3" spans="1:4" ht="26.25">
      <c r="A3" s="155" t="s">
        <v>260</v>
      </c>
      <c r="B3" s="156"/>
      <c r="C3" s="156"/>
      <c r="D3" s="156"/>
    </row>
    <row r="4" spans="1:4" ht="376.5" customHeight="1">
      <c r="A4" s="116" t="s">
        <v>301</v>
      </c>
      <c r="B4" s="116"/>
      <c r="C4" s="116"/>
      <c r="D4" s="116"/>
    </row>
    <row r="5" spans="1:4" ht="178.5" customHeight="1">
      <c r="A5" s="116" t="s">
        <v>261</v>
      </c>
      <c r="B5" s="116"/>
      <c r="C5" s="116"/>
      <c r="D5" s="116"/>
    </row>
    <row r="6" spans="1:4" s="2" customFormat="1" ht="26.25" customHeight="1">
      <c r="A6" s="157" t="s">
        <v>316</v>
      </c>
      <c r="B6" s="158"/>
      <c r="C6" s="158"/>
      <c r="D6" s="158"/>
    </row>
    <row r="7" spans="1:4" ht="408.75" customHeight="1">
      <c r="A7" s="160" t="s">
        <v>315</v>
      </c>
      <c r="B7" s="118"/>
      <c r="C7" s="118"/>
      <c r="D7" s="118"/>
    </row>
    <row r="8" spans="1:4">
      <c r="B8" s="10" t="s">
        <v>262</v>
      </c>
      <c r="C8" s="11">
        <v>21</v>
      </c>
    </row>
    <row r="9" spans="1:4" s="2" customFormat="1" ht="26.25" customHeight="1">
      <c r="A9" s="157" t="s">
        <v>314</v>
      </c>
      <c r="B9" s="158"/>
      <c r="C9" s="158"/>
      <c r="D9" s="158"/>
    </row>
    <row r="10" spans="1:4" ht="330.6" customHeight="1">
      <c r="A10" s="159" t="s">
        <v>313</v>
      </c>
      <c r="B10" s="115"/>
      <c r="C10" s="115"/>
      <c r="D10" s="115"/>
    </row>
  </sheetData>
  <mergeCells count="9">
    <mergeCell ref="A10:D10"/>
    <mergeCell ref="A5:D5"/>
    <mergeCell ref="A1:D1"/>
    <mergeCell ref="A2:D2"/>
    <mergeCell ref="A3:D3"/>
    <mergeCell ref="A4:D4"/>
    <mergeCell ref="A7:D7"/>
    <mergeCell ref="A6:D6"/>
    <mergeCell ref="A9:D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E04</v>
      </c>
      <c r="F1" s="152"/>
      <c r="G1" s="152"/>
      <c r="H1" s="152"/>
      <c r="I1" s="152"/>
      <c r="J1" s="96" t="str">
        <f ca="1">IFERROR(RIGHT(CELL("nomfichier",$A$2),LEN(CELL("nomfichier",$A$2))-SEARCH("]",CELL("nomfichier",$A$2))), RIGHT(CELL("filename",$A$2),LEN(CELL("filename",$A$2))-SEARCH("]",CELL("filename",$A$2))))</f>
        <v>E04</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9000000}"/>
  <mergeCells count="4">
    <mergeCell ref="A1:D1"/>
    <mergeCell ref="A2:D2"/>
    <mergeCell ref="E1:I1"/>
    <mergeCell ref="E2:I2"/>
  </mergeCells>
  <conditionalFormatting sqref="F4">
    <cfRule type="cellIs" dxfId="101" priority="8" operator="equal">
      <formula>"nt"</formula>
    </cfRule>
  </conditionalFormatting>
  <conditionalFormatting sqref="F4:F110">
    <cfRule type="cellIs" dxfId="100" priority="1" operator="equal">
      <formula>"c"</formula>
    </cfRule>
    <cfRule type="cellIs" dxfId="99" priority="2" operator="equal">
      <formula>"nc"</formula>
    </cfRule>
    <cfRule type="cellIs" dxfId="98" priority="3" operator="equal">
      <formula>"na"</formula>
    </cfRule>
  </conditionalFormatting>
  <conditionalFormatting sqref="F5:F110">
    <cfRule type="cellIs" dxfId="97" priority="4" operator="equal">
      <formula>"nt"</formula>
    </cfRule>
  </conditionalFormatting>
  <conditionalFormatting sqref="G4:G109">
    <cfRule type="cellIs" dxfId="9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E05</v>
      </c>
      <c r="F1" s="152"/>
      <c r="G1" s="152"/>
      <c r="H1" s="152"/>
      <c r="I1" s="152"/>
      <c r="J1" s="96" t="str">
        <f ca="1">IFERROR(RIGHT(CELL("nomfichier",$A$2),LEN(CELL("nomfichier",$A$2))-SEARCH("]",CELL("nomfichier",$A$2))), RIGHT(CELL("filename",$A$2),LEN(CELL("filename",$A$2))-SEARCH("]",CELL("filename",$A$2))))</f>
        <v>E05</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A000000}"/>
  <mergeCells count="4">
    <mergeCell ref="A1:D1"/>
    <mergeCell ref="A2:D2"/>
    <mergeCell ref="E1:I1"/>
    <mergeCell ref="E2:I2"/>
  </mergeCells>
  <conditionalFormatting sqref="F4">
    <cfRule type="cellIs" dxfId="95" priority="8" operator="equal">
      <formula>"nt"</formula>
    </cfRule>
  </conditionalFormatting>
  <conditionalFormatting sqref="F4:F110">
    <cfRule type="cellIs" dxfId="94" priority="1" operator="equal">
      <formula>"c"</formula>
    </cfRule>
    <cfRule type="cellIs" dxfId="93" priority="2" operator="equal">
      <formula>"nc"</formula>
    </cfRule>
    <cfRule type="cellIs" dxfId="92" priority="3" operator="equal">
      <formula>"na"</formula>
    </cfRule>
  </conditionalFormatting>
  <conditionalFormatting sqref="F5:F110">
    <cfRule type="cellIs" dxfId="91" priority="4" operator="equal">
      <formula>"nt"</formula>
    </cfRule>
  </conditionalFormatting>
  <conditionalFormatting sqref="G4:G109">
    <cfRule type="cellIs" dxfId="9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E06</v>
      </c>
      <c r="F1" s="152"/>
      <c r="G1" s="152"/>
      <c r="H1" s="152"/>
      <c r="I1" s="152"/>
      <c r="J1" s="96" t="str">
        <f ca="1">IFERROR(RIGHT(CELL("nomfichier",$A$2),LEN(CELL("nomfichier",$A$2))-SEARCH("]",CELL("nomfichier",$A$2))), RIGHT(CELL("filename",$A$2),LEN(CELL("filename",$A$2))-SEARCH("]",CELL("filename",$A$2))))</f>
        <v>E06</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B000000}"/>
  <mergeCells count="4">
    <mergeCell ref="A1:D1"/>
    <mergeCell ref="A2:D2"/>
    <mergeCell ref="E1:I1"/>
    <mergeCell ref="E2:I2"/>
  </mergeCells>
  <conditionalFormatting sqref="F4">
    <cfRule type="cellIs" dxfId="89" priority="8" operator="equal">
      <formula>"nt"</formula>
    </cfRule>
  </conditionalFormatting>
  <conditionalFormatting sqref="F4:F110">
    <cfRule type="cellIs" dxfId="88" priority="1" operator="equal">
      <formula>"c"</formula>
    </cfRule>
    <cfRule type="cellIs" dxfId="87" priority="2" operator="equal">
      <formula>"nc"</formula>
    </cfRule>
    <cfRule type="cellIs" dxfId="86" priority="3" operator="equal">
      <formula>"na"</formula>
    </cfRule>
  </conditionalFormatting>
  <conditionalFormatting sqref="F5:F110">
    <cfRule type="cellIs" dxfId="85" priority="4" operator="equal">
      <formula>"nt"</formula>
    </cfRule>
  </conditionalFormatting>
  <conditionalFormatting sqref="G4:G109">
    <cfRule type="cellIs" dxfId="8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E07</v>
      </c>
      <c r="F1" s="152"/>
      <c r="G1" s="152"/>
      <c r="H1" s="152"/>
      <c r="I1" s="152"/>
      <c r="J1" s="96" t="str">
        <f ca="1">IFERROR(RIGHT(CELL("nomfichier",$A$2),LEN(CELL("nomfichier",$A$2))-SEARCH("]",CELL("nomfichier",$A$2))), RIGHT(CELL("filename",$A$2),LEN(CELL("filename",$A$2))-SEARCH("]",CELL("filename",$A$2))))</f>
        <v>E07</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C000000}"/>
  <mergeCells count="4">
    <mergeCell ref="A1:D1"/>
    <mergeCell ref="A2:D2"/>
    <mergeCell ref="E1:I1"/>
    <mergeCell ref="E2:I2"/>
  </mergeCells>
  <conditionalFormatting sqref="F4">
    <cfRule type="cellIs" dxfId="83" priority="8" operator="equal">
      <formula>"nt"</formula>
    </cfRule>
  </conditionalFormatting>
  <conditionalFormatting sqref="F4:F110">
    <cfRule type="cellIs" dxfId="82" priority="1" operator="equal">
      <formula>"c"</formula>
    </cfRule>
    <cfRule type="cellIs" dxfId="81" priority="2" operator="equal">
      <formula>"nc"</formula>
    </cfRule>
    <cfRule type="cellIs" dxfId="80" priority="3" operator="equal">
      <formula>"na"</formula>
    </cfRule>
  </conditionalFormatting>
  <conditionalFormatting sqref="F5:F110">
    <cfRule type="cellIs" dxfId="79" priority="4" operator="equal">
      <formula>"nt"</formula>
    </cfRule>
  </conditionalFormatting>
  <conditionalFormatting sqref="G4:G109">
    <cfRule type="cellIs" dxfId="7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E08</v>
      </c>
      <c r="F1" s="152"/>
      <c r="G1" s="152"/>
      <c r="H1" s="152"/>
      <c r="I1" s="152"/>
      <c r="J1" s="96" t="str">
        <f ca="1">IFERROR(RIGHT(CELL("nomfichier",$A$2),LEN(CELL("nomfichier",$A$2))-SEARCH("]",CELL("nomfichier",$A$2))), RIGHT(CELL("filename",$A$2),LEN(CELL("filename",$A$2))-SEARCH("]",CELL("filename",$A$2))))</f>
        <v>E08</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D000000}"/>
  <mergeCells count="4">
    <mergeCell ref="A1:D1"/>
    <mergeCell ref="A2:D2"/>
    <mergeCell ref="E1:I1"/>
    <mergeCell ref="E2:I2"/>
  </mergeCells>
  <conditionalFormatting sqref="F4">
    <cfRule type="cellIs" dxfId="77" priority="8" operator="equal">
      <formula>"nt"</formula>
    </cfRule>
  </conditionalFormatting>
  <conditionalFormatting sqref="F4:F110">
    <cfRule type="cellIs" dxfId="76" priority="1" operator="equal">
      <formula>"c"</formula>
    </cfRule>
    <cfRule type="cellIs" dxfId="75" priority="2" operator="equal">
      <formula>"nc"</formula>
    </cfRule>
    <cfRule type="cellIs" dxfId="74" priority="3" operator="equal">
      <formula>"na"</formula>
    </cfRule>
  </conditionalFormatting>
  <conditionalFormatting sqref="F5:F110">
    <cfRule type="cellIs" dxfId="73" priority="4" operator="equal">
      <formula>"nt"</formula>
    </cfRule>
  </conditionalFormatting>
  <conditionalFormatting sqref="G4:G109">
    <cfRule type="cellIs" dxfId="7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E09</v>
      </c>
      <c r="F1" s="152"/>
      <c r="G1" s="152"/>
      <c r="H1" s="152"/>
      <c r="I1" s="152"/>
      <c r="J1" s="96" t="str">
        <f ca="1">IFERROR(RIGHT(CELL("nomfichier",$A$2),LEN(CELL("nomfichier",$A$2))-SEARCH("]",CELL("nomfichier",$A$2))), RIGHT(CELL("filename",$A$2),LEN(CELL("filename",$A$2))-SEARCH("]",CELL("filename",$A$2))))</f>
        <v>E09</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E000000}"/>
  <mergeCells count="4">
    <mergeCell ref="A1:D1"/>
    <mergeCell ref="A2:D2"/>
    <mergeCell ref="E1:I1"/>
    <mergeCell ref="E2:I2"/>
  </mergeCells>
  <conditionalFormatting sqref="F4">
    <cfRule type="cellIs" dxfId="71" priority="8" operator="equal">
      <formula>"nt"</formula>
    </cfRule>
  </conditionalFormatting>
  <conditionalFormatting sqref="F4:F110">
    <cfRule type="cellIs" dxfId="70" priority="1" operator="equal">
      <formula>"c"</formula>
    </cfRule>
    <cfRule type="cellIs" dxfId="69" priority="2" operator="equal">
      <formula>"nc"</formula>
    </cfRule>
    <cfRule type="cellIs" dxfId="68" priority="3" operator="equal">
      <formula>"na"</formula>
    </cfRule>
  </conditionalFormatting>
  <conditionalFormatting sqref="F5:F110">
    <cfRule type="cellIs" dxfId="67" priority="4" operator="equal">
      <formula>"nt"</formula>
    </cfRule>
  </conditionalFormatting>
  <conditionalFormatting sqref="G4:G109">
    <cfRule type="cellIs" dxfId="6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E10</v>
      </c>
      <c r="F1" s="152"/>
      <c r="G1" s="152"/>
      <c r="H1" s="152"/>
      <c r="I1" s="152"/>
      <c r="J1" s="96" t="str">
        <f ca="1">IFERROR(RIGHT(CELL("nomfichier",$A$2),LEN(CELL("nomfichier",$A$2))-SEARCH("]",CELL("nomfichier",$A$2))), RIGHT(CELL("filename",$A$2),LEN(CELL("filename",$A$2))-SEARCH("]",CELL("filename",$A$2))))</f>
        <v>E10</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F000000}"/>
  <mergeCells count="4">
    <mergeCell ref="A1:D1"/>
    <mergeCell ref="A2:D2"/>
    <mergeCell ref="E1:I1"/>
    <mergeCell ref="E2:I2"/>
  </mergeCells>
  <conditionalFormatting sqref="F4">
    <cfRule type="cellIs" dxfId="65" priority="8" operator="equal">
      <formula>"nt"</formula>
    </cfRule>
  </conditionalFormatting>
  <conditionalFormatting sqref="F4:F110">
    <cfRule type="cellIs" dxfId="64" priority="1" operator="equal">
      <formula>"c"</formula>
    </cfRule>
    <cfRule type="cellIs" dxfId="63" priority="2" operator="equal">
      <formula>"nc"</formula>
    </cfRule>
    <cfRule type="cellIs" dxfId="62" priority="3" operator="equal">
      <formula>"na"</formula>
    </cfRule>
  </conditionalFormatting>
  <conditionalFormatting sqref="F5:F110">
    <cfRule type="cellIs" dxfId="61" priority="4" operator="equal">
      <formula>"nt"</formula>
    </cfRule>
  </conditionalFormatting>
  <conditionalFormatting sqref="G4:G109">
    <cfRule type="cellIs" dxfId="6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E11</v>
      </c>
      <c r="F1" s="152"/>
      <c r="G1" s="152"/>
      <c r="H1" s="152"/>
      <c r="I1" s="152"/>
      <c r="J1" s="96" t="str">
        <f ca="1">IFERROR(RIGHT(CELL("nomfichier",$A$2),LEN(CELL("nomfichier",$A$2))-SEARCH("]",CELL("nomfichier",$A$2))), RIGHT(CELL("filename",$A$2),LEN(CELL("filename",$A$2))-SEARCH("]",CELL("filename",$A$2))))</f>
        <v>E11</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0000000}"/>
  <mergeCells count="4">
    <mergeCell ref="A1:D1"/>
    <mergeCell ref="A2:D2"/>
    <mergeCell ref="E1:I1"/>
    <mergeCell ref="E2:I2"/>
  </mergeCells>
  <conditionalFormatting sqref="F4">
    <cfRule type="cellIs" dxfId="59" priority="8" operator="equal">
      <formula>"nt"</formula>
    </cfRule>
  </conditionalFormatting>
  <conditionalFormatting sqref="F4:F110">
    <cfRule type="cellIs" dxfId="58" priority="1" operator="equal">
      <formula>"c"</formula>
    </cfRule>
    <cfRule type="cellIs" dxfId="57" priority="2" operator="equal">
      <formula>"nc"</formula>
    </cfRule>
    <cfRule type="cellIs" dxfId="56" priority="3" operator="equal">
      <formula>"na"</formula>
    </cfRule>
  </conditionalFormatting>
  <conditionalFormatting sqref="F5:F110">
    <cfRule type="cellIs" dxfId="55" priority="4" operator="equal">
      <formula>"nt"</formula>
    </cfRule>
  </conditionalFormatting>
  <conditionalFormatting sqref="G4:G109">
    <cfRule type="cellIs" dxfId="5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E12</v>
      </c>
      <c r="F1" s="152"/>
      <c r="G1" s="152"/>
      <c r="H1" s="152"/>
      <c r="I1" s="152"/>
      <c r="J1" s="96" t="str">
        <f ca="1">IFERROR(RIGHT(CELL("nomfichier",$A$2),LEN(CELL("nomfichier",$A$2))-SEARCH("]",CELL("nomfichier",$A$2))), RIGHT(CELL("filename",$A$2),LEN(CELL("filename",$A$2))-SEARCH("]",CELL("filename",$A$2))))</f>
        <v>E12</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1000000}"/>
  <mergeCells count="4">
    <mergeCell ref="A1:D1"/>
    <mergeCell ref="A2:D2"/>
    <mergeCell ref="E1:I1"/>
    <mergeCell ref="E2:I2"/>
  </mergeCells>
  <conditionalFormatting sqref="F4">
    <cfRule type="cellIs" dxfId="53" priority="8" operator="equal">
      <formula>"nt"</formula>
    </cfRule>
  </conditionalFormatting>
  <conditionalFormatting sqref="F4:F110">
    <cfRule type="cellIs" dxfId="52" priority="1" operator="equal">
      <formula>"c"</formula>
    </cfRule>
    <cfRule type="cellIs" dxfId="51" priority="2" operator="equal">
      <formula>"nc"</formula>
    </cfRule>
    <cfRule type="cellIs" dxfId="50" priority="3" operator="equal">
      <formula>"na"</formula>
    </cfRule>
  </conditionalFormatting>
  <conditionalFormatting sqref="F5:F110">
    <cfRule type="cellIs" dxfId="49" priority="4" operator="equal">
      <formula>"nt"</formula>
    </cfRule>
  </conditionalFormatting>
  <conditionalFormatting sqref="G4:G109">
    <cfRule type="cellIs" dxfId="4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E13</v>
      </c>
      <c r="F1" s="152"/>
      <c r="G1" s="152"/>
      <c r="H1" s="152"/>
      <c r="I1" s="152"/>
      <c r="J1" s="96" t="str">
        <f ca="1">IFERROR(RIGHT(CELL("nomfichier",$A$2),LEN(CELL("nomfichier",$A$2))-SEARCH("]",CELL("nomfichier",$A$2))), RIGHT(CELL("filename",$A$2),LEN(CELL("filename",$A$2))-SEARCH("]",CELL("filename",$A$2))))</f>
        <v>E13</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2000000}"/>
  <mergeCells count="4">
    <mergeCell ref="A1:D1"/>
    <mergeCell ref="A2:D2"/>
    <mergeCell ref="E1:I1"/>
    <mergeCell ref="E2:I2"/>
  </mergeCells>
  <conditionalFormatting sqref="F4">
    <cfRule type="cellIs" dxfId="47" priority="8" operator="equal">
      <formula>"nt"</formula>
    </cfRule>
  </conditionalFormatting>
  <conditionalFormatting sqref="F4:F110">
    <cfRule type="cellIs" dxfId="46" priority="1" operator="equal">
      <formula>"c"</formula>
    </cfRule>
    <cfRule type="cellIs" dxfId="45" priority="2" operator="equal">
      <formula>"nc"</formula>
    </cfRule>
    <cfRule type="cellIs" dxfId="44" priority="3" operator="equal">
      <formula>"na"</formula>
    </cfRule>
  </conditionalFormatting>
  <conditionalFormatting sqref="F5:F110">
    <cfRule type="cellIs" dxfId="43" priority="4" operator="equal">
      <formula>"nt"</formula>
    </cfRule>
  </conditionalFormatting>
  <conditionalFormatting sqref="G4:G109">
    <cfRule type="cellIs" dxfId="4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E1" sqref="E1"/>
    </sheetView>
  </sheetViews>
  <sheetFormatPr defaultColWidth="8.5703125" defaultRowHeight="15"/>
  <cols>
    <col min="1" max="1" width="19.42578125" style="14" customWidth="1"/>
    <col min="2" max="2" width="29.5703125" style="14" customWidth="1"/>
    <col min="3" max="3" width="54.42578125" style="49" customWidth="1"/>
    <col min="4" max="4" width="30.5703125" style="14" customWidth="1"/>
    <col min="5" max="16384" width="8.5703125" style="14"/>
  </cols>
  <sheetData>
    <row r="1" spans="1:4" ht="35.1" customHeight="1">
      <c r="A1" s="120" t="s">
        <v>140</v>
      </c>
      <c r="B1" s="120"/>
      <c r="C1" s="120"/>
      <c r="D1" s="120"/>
    </row>
    <row r="2" spans="1:4" ht="15" customHeight="1">
      <c r="A2" s="121" t="s">
        <v>250</v>
      </c>
      <c r="B2" s="121"/>
      <c r="C2" s="121"/>
      <c r="D2" s="121"/>
    </row>
    <row r="3" spans="1:4">
      <c r="A3" s="44" t="s">
        <v>251</v>
      </c>
      <c r="B3" s="122"/>
      <c r="C3" s="123"/>
      <c r="D3" s="124"/>
    </row>
    <row r="4" spans="1:4">
      <c r="A4" s="44" t="s">
        <v>308</v>
      </c>
      <c r="B4" s="125"/>
      <c r="C4" s="123"/>
      <c r="D4" s="124"/>
    </row>
    <row r="5" spans="1:4">
      <c r="A5" s="44" t="s">
        <v>309</v>
      </c>
      <c r="B5" s="125"/>
      <c r="C5" s="123"/>
      <c r="D5" s="124"/>
    </row>
    <row r="6" spans="1:4">
      <c r="A6" s="44" t="s">
        <v>252</v>
      </c>
      <c r="B6" s="125"/>
      <c r="C6" s="123"/>
      <c r="D6" s="124"/>
    </row>
    <row r="7" spans="1:4">
      <c r="A7" s="44" t="s">
        <v>310</v>
      </c>
      <c r="B7" s="125"/>
      <c r="C7" s="123"/>
      <c r="D7" s="124"/>
    </row>
    <row r="8" spans="1:4">
      <c r="A8" s="44" t="s">
        <v>311</v>
      </c>
      <c r="B8" s="125"/>
      <c r="C8" s="123"/>
      <c r="D8" s="124"/>
    </row>
    <row r="9" spans="1:4">
      <c r="A9" s="44" t="s">
        <v>312</v>
      </c>
      <c r="B9" s="125"/>
      <c r="C9" s="123"/>
      <c r="D9" s="124"/>
    </row>
    <row r="10" spans="1:4">
      <c r="A10" s="44" t="s">
        <v>253</v>
      </c>
      <c r="B10" s="125" t="s">
        <v>1</v>
      </c>
      <c r="C10" s="123"/>
      <c r="D10" s="124"/>
    </row>
    <row r="11" spans="1:4">
      <c r="A11" s="45"/>
      <c r="B11" s="119"/>
      <c r="C11" s="119"/>
    </row>
    <row r="12" spans="1:4">
      <c r="A12" s="46" t="s">
        <v>254</v>
      </c>
      <c r="B12" s="46" t="s">
        <v>255</v>
      </c>
      <c r="C12" s="46" t="s">
        <v>256</v>
      </c>
      <c r="D12" s="46" t="s">
        <v>257</v>
      </c>
    </row>
    <row r="13" spans="1:4">
      <c r="A13" s="113" t="s">
        <v>12</v>
      </c>
      <c r="B13" s="47" t="s">
        <v>12</v>
      </c>
      <c r="C13" s="47" t="s">
        <v>258</v>
      </c>
      <c r="D13" s="47"/>
    </row>
    <row r="14" spans="1:4">
      <c r="A14" s="113" t="s">
        <v>13</v>
      </c>
      <c r="B14" s="47" t="s">
        <v>13</v>
      </c>
      <c r="C14" s="47"/>
      <c r="D14" s="47"/>
    </row>
    <row r="15" spans="1:4">
      <c r="A15" s="113" t="s">
        <v>14</v>
      </c>
      <c r="B15" s="47" t="s">
        <v>14</v>
      </c>
      <c r="C15" s="47"/>
      <c r="D15" s="47"/>
    </row>
    <row r="16" spans="1:4">
      <c r="A16" s="113" t="s">
        <v>15</v>
      </c>
      <c r="B16" s="47" t="s">
        <v>15</v>
      </c>
      <c r="C16" s="47"/>
      <c r="D16" s="47"/>
    </row>
    <row r="17" spans="1:4">
      <c r="A17" s="113" t="s">
        <v>16</v>
      </c>
      <c r="B17" s="47" t="s">
        <v>16</v>
      </c>
      <c r="C17" s="47"/>
      <c r="D17" s="47"/>
    </row>
    <row r="18" spans="1:4">
      <c r="A18" s="113" t="s">
        <v>17</v>
      </c>
      <c r="B18" s="47" t="s">
        <v>17</v>
      </c>
      <c r="C18" s="47"/>
      <c r="D18" s="47"/>
    </row>
    <row r="19" spans="1:4">
      <c r="A19" s="113" t="s">
        <v>18</v>
      </c>
      <c r="B19" s="47" t="s">
        <v>18</v>
      </c>
      <c r="C19" s="47"/>
      <c r="D19" s="48"/>
    </row>
    <row r="20" spans="1:4">
      <c r="A20" s="113" t="s">
        <v>19</v>
      </c>
      <c r="B20" s="47" t="s">
        <v>19</v>
      </c>
      <c r="C20" s="47"/>
      <c r="D20" s="48"/>
    </row>
    <row r="21" spans="1:4">
      <c r="A21" s="113" t="s">
        <v>20</v>
      </c>
      <c r="B21" s="47" t="s">
        <v>20</v>
      </c>
      <c r="C21" s="47"/>
      <c r="D21" s="48"/>
    </row>
    <row r="22" spans="1:4">
      <c r="A22" s="113" t="s">
        <v>21</v>
      </c>
      <c r="B22" s="47" t="s">
        <v>21</v>
      </c>
      <c r="C22" s="47"/>
      <c r="D22" s="48"/>
    </row>
    <row r="23" spans="1:4">
      <c r="A23" s="113" t="s">
        <v>22</v>
      </c>
      <c r="B23" s="47" t="s">
        <v>22</v>
      </c>
      <c r="C23" s="47"/>
      <c r="D23" s="48"/>
    </row>
    <row r="24" spans="1:4">
      <c r="A24" s="113" t="s">
        <v>23</v>
      </c>
      <c r="B24" s="47" t="s">
        <v>23</v>
      </c>
      <c r="C24" s="47"/>
      <c r="D24" s="48"/>
    </row>
    <row r="25" spans="1:4">
      <c r="A25" s="113" t="s">
        <v>24</v>
      </c>
      <c r="B25" s="47" t="s">
        <v>24</v>
      </c>
      <c r="C25" s="47"/>
      <c r="D25" s="48"/>
    </row>
    <row r="26" spans="1:4">
      <c r="A26" s="113" t="s">
        <v>25</v>
      </c>
      <c r="B26" s="47" t="s">
        <v>25</v>
      </c>
      <c r="C26" s="47"/>
      <c r="D26" s="48"/>
    </row>
    <row r="27" spans="1:4">
      <c r="A27" s="113" t="s">
        <v>26</v>
      </c>
      <c r="B27" s="47" t="s">
        <v>26</v>
      </c>
      <c r="C27" s="47"/>
      <c r="D27" s="48"/>
    </row>
    <row r="28" spans="1:4">
      <c r="A28" s="113" t="s">
        <v>27</v>
      </c>
      <c r="B28" s="47" t="s">
        <v>27</v>
      </c>
      <c r="C28" s="47"/>
      <c r="D28" s="48"/>
    </row>
    <row r="29" spans="1:4">
      <c r="A29" s="113" t="s">
        <v>28</v>
      </c>
      <c r="B29" s="47" t="s">
        <v>28</v>
      </c>
      <c r="C29" s="47"/>
      <c r="D29" s="48"/>
    </row>
    <row r="30" spans="1:4">
      <c r="A30" s="113" t="s">
        <v>29</v>
      </c>
      <c r="B30" s="47" t="s">
        <v>29</v>
      </c>
      <c r="C30" s="47"/>
      <c r="D30" s="48"/>
    </row>
    <row r="31" spans="1:4">
      <c r="A31" s="113" t="s">
        <v>30</v>
      </c>
      <c r="B31" s="47" t="s">
        <v>30</v>
      </c>
      <c r="C31" s="47"/>
      <c r="D31" s="48"/>
    </row>
    <row r="32" spans="1:4">
      <c r="A32" s="113" t="s">
        <v>31</v>
      </c>
      <c r="B32" s="47" t="s">
        <v>31</v>
      </c>
      <c r="C32" s="47"/>
      <c r="D32" s="48"/>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E14</v>
      </c>
      <c r="F1" s="152"/>
      <c r="G1" s="152"/>
      <c r="H1" s="152"/>
      <c r="I1" s="152"/>
      <c r="J1" s="96" t="str">
        <f ca="1">IFERROR(RIGHT(CELL("nomfichier",$A$2),LEN(CELL("nomfichier",$A$2))-SEARCH("]",CELL("nomfichier",$A$2))), RIGHT(CELL("filename",$A$2),LEN(CELL("filename",$A$2))-SEARCH("]",CELL("filename",$A$2))))</f>
        <v>E14</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3000000}"/>
  <mergeCells count="4">
    <mergeCell ref="A1:D1"/>
    <mergeCell ref="A2:D2"/>
    <mergeCell ref="E1:I1"/>
    <mergeCell ref="E2:I2"/>
  </mergeCells>
  <conditionalFormatting sqref="F4">
    <cfRule type="cellIs" dxfId="41" priority="8" operator="equal">
      <formula>"nt"</formula>
    </cfRule>
  </conditionalFormatting>
  <conditionalFormatting sqref="F4:F110">
    <cfRule type="cellIs" dxfId="40" priority="1" operator="equal">
      <formula>"c"</formula>
    </cfRule>
    <cfRule type="cellIs" dxfId="39" priority="2" operator="equal">
      <formula>"nc"</formula>
    </cfRule>
    <cfRule type="cellIs" dxfId="38" priority="3" operator="equal">
      <formula>"na"</formula>
    </cfRule>
  </conditionalFormatting>
  <conditionalFormatting sqref="F5:F110">
    <cfRule type="cellIs" dxfId="37" priority="4" operator="equal">
      <formula>"nt"</formula>
    </cfRule>
  </conditionalFormatting>
  <conditionalFormatting sqref="G4:G109">
    <cfRule type="cellIs" dxfId="3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E15</v>
      </c>
      <c r="F1" s="152"/>
      <c r="G1" s="152"/>
      <c r="H1" s="152"/>
      <c r="I1" s="152"/>
      <c r="J1" s="96" t="str">
        <f ca="1">IFERROR(RIGHT(CELL("nomfichier",$A$2),LEN(CELL("nomfichier",$A$2))-SEARCH("]",CELL("nomfichier",$A$2))), RIGHT(CELL("filename",$A$2),LEN(CELL("filename",$A$2))-SEARCH("]",CELL("filename",$A$2))))</f>
        <v>E15</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4000000}"/>
  <mergeCells count="4">
    <mergeCell ref="A1:D1"/>
    <mergeCell ref="A2:D2"/>
    <mergeCell ref="E1:I1"/>
    <mergeCell ref="E2:I2"/>
  </mergeCells>
  <conditionalFormatting sqref="F4">
    <cfRule type="cellIs" dxfId="35" priority="8" operator="equal">
      <formula>"nt"</formula>
    </cfRule>
  </conditionalFormatting>
  <conditionalFormatting sqref="F4:F110">
    <cfRule type="cellIs" dxfId="34" priority="1" operator="equal">
      <formula>"c"</formula>
    </cfRule>
    <cfRule type="cellIs" dxfId="33" priority="2" operator="equal">
      <formula>"nc"</formula>
    </cfRule>
    <cfRule type="cellIs" dxfId="32" priority="3" operator="equal">
      <formula>"na"</formula>
    </cfRule>
  </conditionalFormatting>
  <conditionalFormatting sqref="F5:F110">
    <cfRule type="cellIs" dxfId="31" priority="4" operator="equal">
      <formula>"nt"</formula>
    </cfRule>
  </conditionalFormatting>
  <conditionalFormatting sqref="G4:G109">
    <cfRule type="cellIs" dxfId="3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E16</v>
      </c>
      <c r="F1" s="152"/>
      <c r="G1" s="152"/>
      <c r="H1" s="152"/>
      <c r="I1" s="152"/>
      <c r="J1" s="96" t="str">
        <f ca="1">IFERROR(RIGHT(CELL("nomfichier",$A$2),LEN(CELL("nomfichier",$A$2))-SEARCH("]",CELL("nomfichier",$A$2))), RIGHT(CELL("filename",$A$2),LEN(CELL("filename",$A$2))-SEARCH("]",CELL("filename",$A$2))))</f>
        <v>E16</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5000000}"/>
  <mergeCells count="4">
    <mergeCell ref="A1:D1"/>
    <mergeCell ref="A2:D2"/>
    <mergeCell ref="E1:I1"/>
    <mergeCell ref="E2:I2"/>
  </mergeCells>
  <conditionalFormatting sqref="F4">
    <cfRule type="cellIs" dxfId="29" priority="8" operator="equal">
      <formula>"nt"</formula>
    </cfRule>
  </conditionalFormatting>
  <conditionalFormatting sqref="F4:F110">
    <cfRule type="cellIs" dxfId="28" priority="1" operator="equal">
      <formula>"c"</formula>
    </cfRule>
    <cfRule type="cellIs" dxfId="27" priority="2" operator="equal">
      <formula>"nc"</formula>
    </cfRule>
    <cfRule type="cellIs" dxfId="26" priority="3" operator="equal">
      <formula>"na"</formula>
    </cfRule>
  </conditionalFormatting>
  <conditionalFormatting sqref="F5:F110">
    <cfRule type="cellIs" dxfId="25" priority="4" operator="equal">
      <formula>"nt"</formula>
    </cfRule>
  </conditionalFormatting>
  <conditionalFormatting sqref="G4:G109">
    <cfRule type="cellIs" dxfId="2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E17</v>
      </c>
      <c r="F1" s="152"/>
      <c r="G1" s="152"/>
      <c r="H1" s="152"/>
      <c r="I1" s="152"/>
      <c r="J1" s="96" t="str">
        <f ca="1">IFERROR(RIGHT(CELL("nomfichier",$A$2),LEN(CELL("nomfichier",$A$2))-SEARCH("]",CELL("nomfichier",$A$2))), RIGHT(CELL("filename",$A$2),LEN(CELL("filename",$A$2))-SEARCH("]",CELL("filename",$A$2))))</f>
        <v>E17</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6000000}"/>
  <mergeCells count="4">
    <mergeCell ref="A1:D1"/>
    <mergeCell ref="A2:D2"/>
    <mergeCell ref="E1:I1"/>
    <mergeCell ref="E2:I2"/>
  </mergeCells>
  <conditionalFormatting sqref="F4">
    <cfRule type="cellIs" dxfId="23" priority="8" operator="equal">
      <formula>"nt"</formula>
    </cfRule>
  </conditionalFormatting>
  <conditionalFormatting sqref="F4:F110">
    <cfRule type="cellIs" dxfId="22" priority="1" operator="equal">
      <formula>"c"</formula>
    </cfRule>
    <cfRule type="cellIs" dxfId="21" priority="2" operator="equal">
      <formula>"nc"</formula>
    </cfRule>
    <cfRule type="cellIs" dxfId="20" priority="3" operator="equal">
      <formula>"na"</formula>
    </cfRule>
  </conditionalFormatting>
  <conditionalFormatting sqref="F5:F110">
    <cfRule type="cellIs" dxfId="19" priority="4" operator="equal">
      <formula>"nt"</formula>
    </cfRule>
  </conditionalFormatting>
  <conditionalFormatting sqref="G4:G109">
    <cfRule type="cellIs" dxfId="1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E18</v>
      </c>
      <c r="F1" s="152"/>
      <c r="G1" s="152"/>
      <c r="H1" s="152"/>
      <c r="I1" s="152"/>
      <c r="J1" s="96" t="str">
        <f ca="1">IFERROR(RIGHT(CELL("nomfichier",$A$2),LEN(CELL("nomfichier",$A$2))-SEARCH("]",CELL("nomfichier",$A$2))), RIGHT(CELL("filename",$A$2),LEN(CELL("filename",$A$2))-SEARCH("]",CELL("filename",$A$2))))</f>
        <v>E18</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7000000}"/>
  <mergeCells count="4">
    <mergeCell ref="A1:D1"/>
    <mergeCell ref="A2:D2"/>
    <mergeCell ref="E1:I1"/>
    <mergeCell ref="E2:I2"/>
  </mergeCells>
  <conditionalFormatting sqref="F4">
    <cfRule type="cellIs" dxfId="17" priority="8" operator="equal">
      <formula>"nt"</formula>
    </cfRule>
  </conditionalFormatting>
  <conditionalFormatting sqref="F4:F110">
    <cfRule type="cellIs" dxfId="16" priority="1" operator="equal">
      <formula>"c"</formula>
    </cfRule>
    <cfRule type="cellIs" dxfId="15" priority="2" operator="equal">
      <formula>"nc"</formula>
    </cfRule>
    <cfRule type="cellIs" dxfId="14" priority="3" operator="equal">
      <formula>"na"</formula>
    </cfRule>
  </conditionalFormatting>
  <conditionalFormatting sqref="F5:F110">
    <cfRule type="cellIs" dxfId="13" priority="4" operator="equal">
      <formula>"nt"</formula>
    </cfRule>
  </conditionalFormatting>
  <conditionalFormatting sqref="G4:G109">
    <cfRule type="cellIs" dxfId="1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E19</v>
      </c>
      <c r="F1" s="152"/>
      <c r="G1" s="152"/>
      <c r="H1" s="152"/>
      <c r="I1" s="152"/>
      <c r="J1" s="96" t="str">
        <f ca="1">IFERROR(RIGHT(CELL("nomfichier",$A$2),LEN(CELL("nomfichier",$A$2))-SEARCH("]",CELL("nomfichier",$A$2))), RIGHT(CELL("filename",$A$2),LEN(CELL("filename",$A$2))-SEARCH("]",CELL("filename",$A$2))))</f>
        <v>E19</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8000000}"/>
  <mergeCells count="4">
    <mergeCell ref="A1:D1"/>
    <mergeCell ref="A2:D2"/>
    <mergeCell ref="E1:I1"/>
    <mergeCell ref="E2:I2"/>
  </mergeCells>
  <conditionalFormatting sqref="F4">
    <cfRule type="cellIs" dxfId="11" priority="8" operator="equal">
      <formula>"nt"</formula>
    </cfRule>
  </conditionalFormatting>
  <conditionalFormatting sqref="F4:F110">
    <cfRule type="cellIs" dxfId="10" priority="1" operator="equal">
      <formula>"c"</formula>
    </cfRule>
    <cfRule type="cellIs" dxfId="9" priority="2" operator="equal">
      <formula>"nc"</formula>
    </cfRule>
    <cfRule type="cellIs" dxfId="8" priority="3" operator="equal">
      <formula>"na"</formula>
    </cfRule>
  </conditionalFormatting>
  <conditionalFormatting sqref="F5:F110">
    <cfRule type="cellIs" dxfId="7" priority="4" operator="equal">
      <formula>"nt"</formula>
    </cfRule>
  </conditionalFormatting>
  <conditionalFormatting sqref="G4:G109">
    <cfRule type="cellIs" dxfId="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E20</v>
      </c>
      <c r="F1" s="152"/>
      <c r="G1" s="152"/>
      <c r="H1" s="152"/>
      <c r="I1" s="152"/>
      <c r="J1" s="96" t="str">
        <f ca="1">IFERROR(RIGHT(CELL("nomfichier",$A$2),LEN(CELL("nomfichier",$A$2))-SEARCH("]",CELL("nomfichier",$A$2))), RIGHT(CELL("filename",$A$2),LEN(CELL("filename",$A$2))-SEARCH("]",CELL("filename",$A$2))))</f>
        <v>E20</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9000000}"/>
  <mergeCells count="4">
    <mergeCell ref="A1:D1"/>
    <mergeCell ref="A2:D2"/>
    <mergeCell ref="E1:I1"/>
    <mergeCell ref="E2:I2"/>
  </mergeCells>
  <conditionalFormatting sqref="F4">
    <cfRule type="cellIs" dxfId="5" priority="8" operator="equal">
      <formula>"nt"</formula>
    </cfRule>
  </conditionalFormatting>
  <conditionalFormatting sqref="F4:F110">
    <cfRule type="cellIs" dxfId="4" priority="1" operator="equal">
      <formula>"c"</formula>
    </cfRule>
    <cfRule type="cellIs" dxfId="3" priority="2" operator="equal">
      <formula>"nc"</formula>
    </cfRule>
    <cfRule type="cellIs" dxfId="2" priority="3" operator="equal">
      <formula>"na"</formula>
    </cfRule>
  </conditionalFormatting>
  <conditionalFormatting sqref="F5:F110">
    <cfRule type="cellIs" dxfId="1" priority="4" operator="equal">
      <formula>"nt"</formula>
    </cfRule>
  </conditionalFormatting>
  <conditionalFormatting sqref="G4:G109">
    <cfRule type="cellIs" dxfId="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9"/>
  <sheetViews>
    <sheetView zoomScale="94" zoomScaleNormal="94" workbookViewId="0">
      <selection activeCell="F22" sqref="F22"/>
    </sheetView>
  </sheetViews>
  <sheetFormatPr defaultColWidth="8.5703125" defaultRowHeight="15"/>
  <cols>
    <col min="1" max="1" width="19.42578125" style="14" customWidth="1"/>
    <col min="2" max="2" width="10.42578125" style="58" customWidth="1"/>
    <col min="3" max="3" width="8.5703125" style="59"/>
    <col min="4" max="4" width="91.5703125" style="57" customWidth="1"/>
    <col min="5" max="5" width="8.5703125" style="57"/>
    <col min="6" max="16384" width="8.5703125" style="14"/>
  </cols>
  <sheetData>
    <row r="1" spans="1:5" s="7" customFormat="1" ht="10.5" customHeight="1">
      <c r="A1" s="126" t="s">
        <v>140</v>
      </c>
      <c r="B1" s="126"/>
      <c r="C1" s="126"/>
      <c r="D1" s="126"/>
      <c r="E1" s="6"/>
    </row>
    <row r="2" spans="1:5" s="7" customFormat="1" ht="11.25">
      <c r="A2" s="50" t="s">
        <v>141</v>
      </c>
      <c r="B2" s="112" t="s">
        <v>142</v>
      </c>
      <c r="C2" s="112" t="s">
        <v>143</v>
      </c>
      <c r="D2" s="112" t="s">
        <v>144</v>
      </c>
      <c r="E2" s="6"/>
    </row>
    <row r="3" spans="1:5" s="53" customFormat="1">
      <c r="A3" s="51" t="s">
        <v>145</v>
      </c>
      <c r="B3" s="38" t="s">
        <v>32</v>
      </c>
      <c r="C3" s="38" t="s">
        <v>0</v>
      </c>
      <c r="D3" s="49" t="s">
        <v>146</v>
      </c>
      <c r="E3" s="52"/>
    </row>
    <row r="4" spans="1:5" s="53" customFormat="1" ht="30">
      <c r="A4" s="51" t="s">
        <v>145</v>
      </c>
      <c r="B4" s="38" t="s">
        <v>33</v>
      </c>
      <c r="C4" s="38" t="s">
        <v>0</v>
      </c>
      <c r="D4" s="49" t="s">
        <v>147</v>
      </c>
      <c r="E4" s="52"/>
    </row>
    <row r="5" spans="1:5" s="53" customFormat="1" ht="30">
      <c r="A5" s="51" t="s">
        <v>145</v>
      </c>
      <c r="B5" s="38" t="s">
        <v>34</v>
      </c>
      <c r="C5" s="38" t="s">
        <v>0</v>
      </c>
      <c r="D5" s="49" t="s">
        <v>148</v>
      </c>
      <c r="E5" s="52"/>
    </row>
    <row r="6" spans="1:5" s="53" customFormat="1" ht="45">
      <c r="A6" s="51" t="s">
        <v>145</v>
      </c>
      <c r="B6" s="38" t="s">
        <v>35</v>
      </c>
      <c r="C6" s="38" t="s">
        <v>0</v>
      </c>
      <c r="D6" s="49" t="s">
        <v>286</v>
      </c>
      <c r="E6" s="52"/>
    </row>
    <row r="7" spans="1:5" s="53" customFormat="1">
      <c r="A7" s="51" t="s">
        <v>145</v>
      </c>
      <c r="B7" s="38" t="s">
        <v>36</v>
      </c>
      <c r="C7" s="38" t="s">
        <v>0</v>
      </c>
      <c r="D7" s="49" t="s">
        <v>149</v>
      </c>
      <c r="E7" s="52"/>
    </row>
    <row r="8" spans="1:5" s="53" customFormat="1">
      <c r="A8" s="51" t="s">
        <v>145</v>
      </c>
      <c r="B8" s="38" t="s">
        <v>37</v>
      </c>
      <c r="C8" s="38" t="s">
        <v>0</v>
      </c>
      <c r="D8" s="49" t="s">
        <v>150</v>
      </c>
      <c r="E8" s="52"/>
    </row>
    <row r="9" spans="1:5" s="53" customFormat="1" ht="30">
      <c r="A9" s="51" t="s">
        <v>145</v>
      </c>
      <c r="B9" s="38" t="s">
        <v>38</v>
      </c>
      <c r="C9" s="38" t="s">
        <v>0</v>
      </c>
      <c r="D9" s="49" t="s">
        <v>151</v>
      </c>
      <c r="E9" s="52"/>
    </row>
    <row r="10" spans="1:5" s="53" customFormat="1" ht="30">
      <c r="A10" s="51" t="s">
        <v>145</v>
      </c>
      <c r="B10" s="38" t="s">
        <v>39</v>
      </c>
      <c r="C10" s="38" t="s">
        <v>1</v>
      </c>
      <c r="D10" s="49" t="s">
        <v>152</v>
      </c>
      <c r="E10" s="52"/>
    </row>
    <row r="11" spans="1:5" s="53" customFormat="1">
      <c r="A11" s="51" t="s">
        <v>145</v>
      </c>
      <c r="B11" s="38" t="s">
        <v>40</v>
      </c>
      <c r="C11" s="38" t="s">
        <v>1</v>
      </c>
      <c r="D11" s="49" t="s">
        <v>153</v>
      </c>
      <c r="E11" s="52"/>
    </row>
    <row r="12" spans="1:5" s="53" customFormat="1">
      <c r="A12" s="51" t="s">
        <v>154</v>
      </c>
      <c r="B12" s="38" t="s">
        <v>41</v>
      </c>
      <c r="C12" s="38" t="s">
        <v>0</v>
      </c>
      <c r="D12" s="49" t="s">
        <v>155</v>
      </c>
      <c r="E12" s="52"/>
    </row>
    <row r="13" spans="1:5" s="53" customFormat="1" ht="30">
      <c r="A13" s="51" t="s">
        <v>154</v>
      </c>
      <c r="B13" s="38" t="s">
        <v>42</v>
      </c>
      <c r="C13" s="38" t="s">
        <v>1</v>
      </c>
      <c r="D13" s="49" t="s">
        <v>156</v>
      </c>
      <c r="E13" s="52"/>
    </row>
    <row r="14" spans="1:5" s="53" customFormat="1" ht="30">
      <c r="A14" s="51" t="s">
        <v>154</v>
      </c>
      <c r="B14" s="38" t="s">
        <v>43</v>
      </c>
      <c r="C14" s="38" t="s">
        <v>1</v>
      </c>
      <c r="D14" s="49" t="s">
        <v>157</v>
      </c>
      <c r="E14" s="52"/>
    </row>
    <row r="15" spans="1:5" s="53" customFormat="1" ht="30">
      <c r="A15" s="51" t="s">
        <v>154</v>
      </c>
      <c r="B15" s="38" t="s">
        <v>44</v>
      </c>
      <c r="C15" s="38" t="s">
        <v>1</v>
      </c>
      <c r="D15" s="49" t="s">
        <v>158</v>
      </c>
      <c r="E15" s="52"/>
    </row>
    <row r="16" spans="1:5" s="53" customFormat="1" ht="30">
      <c r="A16" s="54" t="s">
        <v>159</v>
      </c>
      <c r="B16" s="38" t="s">
        <v>45</v>
      </c>
      <c r="C16" s="38" t="s">
        <v>0</v>
      </c>
      <c r="D16" s="49" t="s">
        <v>160</v>
      </c>
      <c r="E16" s="52"/>
    </row>
    <row r="17" spans="1:5" s="53" customFormat="1" ht="30">
      <c r="A17" s="54" t="s">
        <v>159</v>
      </c>
      <c r="B17" s="38" t="s">
        <v>46</v>
      </c>
      <c r="C17" s="38" t="s">
        <v>0</v>
      </c>
      <c r="D17" s="49" t="s">
        <v>161</v>
      </c>
      <c r="E17" s="52"/>
    </row>
    <row r="18" spans="1:5" s="53" customFormat="1" ht="30">
      <c r="A18" s="54" t="s">
        <v>159</v>
      </c>
      <c r="B18" s="38" t="s">
        <v>47</v>
      </c>
      <c r="C18" s="38" t="s">
        <v>0</v>
      </c>
      <c r="D18" s="49" t="s">
        <v>162</v>
      </c>
      <c r="E18" s="52"/>
    </row>
    <row r="19" spans="1:5" s="53" customFormat="1" ht="30">
      <c r="A19" s="54" t="s">
        <v>159</v>
      </c>
      <c r="B19" s="38" t="s">
        <v>48</v>
      </c>
      <c r="C19" s="38" t="s">
        <v>0</v>
      </c>
      <c r="D19" s="49" t="s">
        <v>163</v>
      </c>
      <c r="E19" s="52"/>
    </row>
    <row r="20" spans="1:5" s="53" customFormat="1" ht="30">
      <c r="A20" s="54" t="s">
        <v>159</v>
      </c>
      <c r="B20" s="38" t="s">
        <v>49</v>
      </c>
      <c r="C20" s="38" t="s">
        <v>0</v>
      </c>
      <c r="D20" s="49" t="s">
        <v>164</v>
      </c>
      <c r="E20" s="52"/>
    </row>
    <row r="21" spans="1:5" s="53" customFormat="1" ht="30">
      <c r="A21" s="54" t="s">
        <v>159</v>
      </c>
      <c r="B21" s="38" t="s">
        <v>50</v>
      </c>
      <c r="C21" s="38" t="s">
        <v>0</v>
      </c>
      <c r="D21" s="49" t="s">
        <v>165</v>
      </c>
      <c r="E21" s="52"/>
    </row>
    <row r="22" spans="1:5" s="53" customFormat="1" ht="30">
      <c r="A22" s="54" t="s">
        <v>159</v>
      </c>
      <c r="B22" s="38" t="s">
        <v>51</v>
      </c>
      <c r="C22" s="38" t="s">
        <v>0</v>
      </c>
      <c r="D22" s="49" t="s">
        <v>166</v>
      </c>
      <c r="E22" s="52"/>
    </row>
    <row r="23" spans="1:5" s="53" customFormat="1" ht="30">
      <c r="A23" s="54" t="s">
        <v>159</v>
      </c>
      <c r="B23" s="38" t="s">
        <v>52</v>
      </c>
      <c r="C23" s="38" t="s">
        <v>0</v>
      </c>
      <c r="D23" s="49" t="s">
        <v>167</v>
      </c>
      <c r="E23" s="52"/>
    </row>
    <row r="24" spans="1:5" s="53" customFormat="1" ht="30">
      <c r="A24" s="54" t="s">
        <v>159</v>
      </c>
      <c r="B24" s="38" t="s">
        <v>53</v>
      </c>
      <c r="C24" s="38" t="s">
        <v>1</v>
      </c>
      <c r="D24" s="49" t="s">
        <v>168</v>
      </c>
      <c r="E24" s="52"/>
    </row>
    <row r="25" spans="1:5" s="53" customFormat="1" ht="30">
      <c r="A25" s="54" t="s">
        <v>159</v>
      </c>
      <c r="B25" s="38" t="s">
        <v>54</v>
      </c>
      <c r="C25" s="38" t="s">
        <v>1</v>
      </c>
      <c r="D25" s="49" t="s">
        <v>287</v>
      </c>
      <c r="E25" s="52"/>
    </row>
    <row r="26" spans="1:5" s="53" customFormat="1" ht="30">
      <c r="A26" s="54" t="s">
        <v>159</v>
      </c>
      <c r="B26" s="38" t="s">
        <v>55</v>
      </c>
      <c r="C26" s="38" t="s">
        <v>0</v>
      </c>
      <c r="D26" s="49" t="s">
        <v>169</v>
      </c>
      <c r="E26" s="52"/>
    </row>
    <row r="27" spans="1:5" s="53" customFormat="1">
      <c r="A27" s="54" t="s">
        <v>159</v>
      </c>
      <c r="B27" s="38" t="s">
        <v>56</v>
      </c>
      <c r="C27" s="38" t="s">
        <v>0</v>
      </c>
      <c r="D27" s="49" t="s">
        <v>170</v>
      </c>
      <c r="E27" s="52"/>
    </row>
    <row r="28" spans="1:5" s="53" customFormat="1">
      <c r="A28" s="54" t="s">
        <v>159</v>
      </c>
      <c r="B28" s="38" t="s">
        <v>57</v>
      </c>
      <c r="C28" s="38" t="s">
        <v>0</v>
      </c>
      <c r="D28" s="49" t="s">
        <v>171</v>
      </c>
      <c r="E28" s="52"/>
    </row>
    <row r="29" spans="1:5" s="53" customFormat="1" ht="30">
      <c r="A29" s="54" t="s">
        <v>159</v>
      </c>
      <c r="B29" s="38" t="s">
        <v>58</v>
      </c>
      <c r="C29" s="38" t="s">
        <v>1</v>
      </c>
      <c r="D29" s="49" t="s">
        <v>172</v>
      </c>
      <c r="E29" s="52"/>
    </row>
    <row r="30" spans="1:5" s="53" customFormat="1" ht="30">
      <c r="A30" s="54" t="s">
        <v>159</v>
      </c>
      <c r="B30" s="38" t="s">
        <v>59</v>
      </c>
      <c r="C30" s="38" t="s">
        <v>1</v>
      </c>
      <c r="D30" s="49" t="s">
        <v>173</v>
      </c>
      <c r="E30" s="52"/>
    </row>
    <row r="31" spans="1:5" s="53" customFormat="1" ht="45">
      <c r="A31" s="54" t="s">
        <v>159</v>
      </c>
      <c r="B31" s="38" t="s">
        <v>60</v>
      </c>
      <c r="C31" s="38" t="s">
        <v>1</v>
      </c>
      <c r="D31" s="49" t="s">
        <v>174</v>
      </c>
      <c r="E31" s="52"/>
    </row>
    <row r="32" spans="1:5" s="53" customFormat="1" ht="30">
      <c r="A32" s="54" t="s">
        <v>159</v>
      </c>
      <c r="B32" s="38" t="s">
        <v>61</v>
      </c>
      <c r="C32" s="38" t="s">
        <v>1</v>
      </c>
      <c r="D32" s="49" t="s">
        <v>175</v>
      </c>
      <c r="E32" s="52"/>
    </row>
    <row r="33" spans="1:5" s="53" customFormat="1" ht="30">
      <c r="A33" s="54" t="s">
        <v>159</v>
      </c>
      <c r="B33" s="38" t="s">
        <v>62</v>
      </c>
      <c r="C33" s="38" t="s">
        <v>1</v>
      </c>
      <c r="D33" s="49" t="s">
        <v>176</v>
      </c>
      <c r="E33" s="52"/>
    </row>
    <row r="34" spans="1:5" s="53" customFormat="1">
      <c r="A34" s="54" t="s">
        <v>177</v>
      </c>
      <c r="B34" s="38" t="s">
        <v>63</v>
      </c>
      <c r="C34" s="38" t="s">
        <v>0</v>
      </c>
      <c r="D34" s="49" t="s">
        <v>178</v>
      </c>
      <c r="E34" s="52"/>
    </row>
    <row r="35" spans="1:5" s="53" customFormat="1">
      <c r="A35" s="54" t="s">
        <v>177</v>
      </c>
      <c r="B35" s="38" t="s">
        <v>64</v>
      </c>
      <c r="C35" s="38" t="s">
        <v>0</v>
      </c>
      <c r="D35" s="49" t="s">
        <v>179</v>
      </c>
      <c r="E35" s="52"/>
    </row>
    <row r="36" spans="1:5" s="53" customFormat="1">
      <c r="A36" s="54" t="s">
        <v>177</v>
      </c>
      <c r="B36" s="38" t="s">
        <v>65</v>
      </c>
      <c r="C36" s="38" t="s">
        <v>0</v>
      </c>
      <c r="D36" s="49" t="s">
        <v>180</v>
      </c>
      <c r="E36" s="52"/>
    </row>
    <row r="37" spans="1:5" s="53" customFormat="1">
      <c r="A37" s="54" t="s">
        <v>177</v>
      </c>
      <c r="B37" s="38" t="s">
        <v>66</v>
      </c>
      <c r="C37" s="38" t="s">
        <v>0</v>
      </c>
      <c r="D37" s="49" t="s">
        <v>181</v>
      </c>
      <c r="E37" s="52"/>
    </row>
    <row r="38" spans="1:5" s="53" customFormat="1">
      <c r="A38" s="54" t="s">
        <v>177</v>
      </c>
      <c r="B38" s="38" t="s">
        <v>67</v>
      </c>
      <c r="C38" s="38" t="s">
        <v>0</v>
      </c>
      <c r="D38" s="49" t="s">
        <v>182</v>
      </c>
      <c r="E38" s="52"/>
    </row>
    <row r="39" spans="1:5" s="53" customFormat="1" ht="30">
      <c r="A39" s="54" t="s">
        <v>183</v>
      </c>
      <c r="B39" s="38" t="s">
        <v>68</v>
      </c>
      <c r="C39" s="38" t="s">
        <v>0</v>
      </c>
      <c r="D39" s="49" t="s">
        <v>184</v>
      </c>
      <c r="E39" s="52"/>
    </row>
    <row r="40" spans="1:5" s="53" customFormat="1" ht="30">
      <c r="A40" s="54" t="s">
        <v>183</v>
      </c>
      <c r="B40" s="38" t="s">
        <v>69</v>
      </c>
      <c r="C40" s="38" t="s">
        <v>0</v>
      </c>
      <c r="D40" s="49" t="s">
        <v>288</v>
      </c>
      <c r="E40" s="52"/>
    </row>
    <row r="41" spans="1:5" s="53" customFormat="1">
      <c r="A41" s="54" t="s">
        <v>183</v>
      </c>
      <c r="B41" s="38" t="s">
        <v>70</v>
      </c>
      <c r="C41" s="38" t="s">
        <v>0</v>
      </c>
      <c r="D41" s="49" t="s">
        <v>185</v>
      </c>
      <c r="E41" s="52"/>
    </row>
    <row r="42" spans="1:5" s="53" customFormat="1">
      <c r="A42" s="54" t="s">
        <v>183</v>
      </c>
      <c r="B42" s="38" t="s">
        <v>71</v>
      </c>
      <c r="C42" s="38" t="s">
        <v>1</v>
      </c>
      <c r="D42" s="49" t="s">
        <v>186</v>
      </c>
      <c r="E42" s="52"/>
    </row>
    <row r="43" spans="1:5" s="53" customFormat="1">
      <c r="A43" s="54" t="s">
        <v>183</v>
      </c>
      <c r="B43" s="38" t="s">
        <v>72</v>
      </c>
      <c r="C43" s="38" t="s">
        <v>0</v>
      </c>
      <c r="D43" s="49" t="s">
        <v>187</v>
      </c>
      <c r="E43" s="52"/>
    </row>
    <row r="44" spans="1:5" s="53" customFormat="1">
      <c r="A44" s="54" t="s">
        <v>188</v>
      </c>
      <c r="B44" s="38" t="s">
        <v>73</v>
      </c>
      <c r="C44" s="38" t="s">
        <v>0</v>
      </c>
      <c r="D44" s="49" t="s">
        <v>189</v>
      </c>
      <c r="E44" s="52"/>
    </row>
    <row r="45" spans="1:5" s="53" customFormat="1" ht="30">
      <c r="A45" s="54" t="s">
        <v>188</v>
      </c>
      <c r="B45" s="38" t="s">
        <v>74</v>
      </c>
      <c r="C45" s="38" t="s">
        <v>0</v>
      </c>
      <c r="D45" s="49" t="s">
        <v>190</v>
      </c>
      <c r="E45" s="52"/>
    </row>
    <row r="46" spans="1:5" s="53" customFormat="1">
      <c r="A46" s="54" t="s">
        <v>191</v>
      </c>
      <c r="B46" s="38" t="s">
        <v>75</v>
      </c>
      <c r="C46" s="38" t="s">
        <v>0</v>
      </c>
      <c r="D46" s="49" t="s">
        <v>289</v>
      </c>
      <c r="E46" s="52"/>
    </row>
    <row r="47" spans="1:5" s="53" customFormat="1">
      <c r="A47" s="54" t="s">
        <v>191</v>
      </c>
      <c r="B47" s="38" t="s">
        <v>76</v>
      </c>
      <c r="C47" s="38" t="s">
        <v>0</v>
      </c>
      <c r="D47" s="49" t="s">
        <v>192</v>
      </c>
      <c r="E47" s="52"/>
    </row>
    <row r="48" spans="1:5" s="53" customFormat="1">
      <c r="A48" s="54" t="s">
        <v>193</v>
      </c>
      <c r="B48" s="38" t="s">
        <v>77</v>
      </c>
      <c r="C48" s="38" t="s">
        <v>0</v>
      </c>
      <c r="D48" s="49" t="s">
        <v>194</v>
      </c>
      <c r="E48" s="52"/>
    </row>
    <row r="49" spans="1:5" s="53" customFormat="1">
      <c r="A49" s="54" t="s">
        <v>193</v>
      </c>
      <c r="B49" s="38" t="s">
        <v>78</v>
      </c>
      <c r="C49" s="38" t="s">
        <v>1</v>
      </c>
      <c r="D49" s="49" t="s">
        <v>195</v>
      </c>
      <c r="E49" s="52"/>
    </row>
    <row r="50" spans="1:5" s="53" customFormat="1" ht="30">
      <c r="A50" s="54" t="s">
        <v>193</v>
      </c>
      <c r="B50" s="38" t="s">
        <v>79</v>
      </c>
      <c r="C50" s="38" t="s">
        <v>0</v>
      </c>
      <c r="D50" s="49" t="s">
        <v>196</v>
      </c>
      <c r="E50" s="52"/>
    </row>
    <row r="51" spans="1:5" s="53" customFormat="1" ht="30">
      <c r="A51" s="54" t="s">
        <v>193</v>
      </c>
      <c r="B51" s="38" t="s">
        <v>80</v>
      </c>
      <c r="C51" s="38" t="s">
        <v>0</v>
      </c>
      <c r="D51" s="49" t="s">
        <v>197</v>
      </c>
      <c r="E51" s="52"/>
    </row>
    <row r="52" spans="1:5" s="53" customFormat="1">
      <c r="A52" s="54" t="s">
        <v>193</v>
      </c>
      <c r="B52" s="38" t="s">
        <v>81</v>
      </c>
      <c r="C52" s="38" t="s">
        <v>0</v>
      </c>
      <c r="D52" s="49" t="s">
        <v>198</v>
      </c>
      <c r="E52" s="52"/>
    </row>
    <row r="53" spans="1:5" s="53" customFormat="1" ht="30">
      <c r="A53" s="54" t="s">
        <v>193</v>
      </c>
      <c r="B53" s="38" t="s">
        <v>82</v>
      </c>
      <c r="C53" s="38" t="s">
        <v>0</v>
      </c>
      <c r="D53" s="49" t="s">
        <v>199</v>
      </c>
      <c r="E53" s="52"/>
    </row>
    <row r="54" spans="1:5" s="53" customFormat="1" ht="30">
      <c r="A54" s="54" t="s">
        <v>193</v>
      </c>
      <c r="B54" s="38" t="s">
        <v>83</v>
      </c>
      <c r="C54" s="38" t="s">
        <v>1</v>
      </c>
      <c r="D54" s="49" t="s">
        <v>200</v>
      </c>
      <c r="E54" s="52"/>
    </row>
    <row r="55" spans="1:5" s="53" customFormat="1">
      <c r="A55" s="54" t="s">
        <v>201</v>
      </c>
      <c r="B55" s="38" t="s">
        <v>84</v>
      </c>
      <c r="C55" s="38" t="s">
        <v>0</v>
      </c>
      <c r="D55" s="49" t="s">
        <v>202</v>
      </c>
      <c r="E55" s="52"/>
    </row>
    <row r="56" spans="1:5" s="53" customFormat="1">
      <c r="A56" s="54" t="s">
        <v>201</v>
      </c>
      <c r="B56" s="38" t="s">
        <v>85</v>
      </c>
      <c r="C56" s="38" t="s">
        <v>0</v>
      </c>
      <c r="D56" s="49" t="s">
        <v>203</v>
      </c>
      <c r="E56" s="52"/>
    </row>
    <row r="57" spans="1:5" s="53" customFormat="1">
      <c r="A57" s="54" t="s">
        <v>201</v>
      </c>
      <c r="B57" s="38" t="s">
        <v>86</v>
      </c>
      <c r="C57" s="38" t="s">
        <v>0</v>
      </c>
      <c r="D57" s="49" t="s">
        <v>204</v>
      </c>
      <c r="E57" s="52"/>
    </row>
    <row r="58" spans="1:5" s="53" customFormat="1">
      <c r="A58" s="54" t="s">
        <v>201</v>
      </c>
      <c r="B58" s="38" t="s">
        <v>87</v>
      </c>
      <c r="C58" s="38" t="s">
        <v>0</v>
      </c>
      <c r="D58" s="49" t="s">
        <v>205</v>
      </c>
      <c r="E58" s="52"/>
    </row>
    <row r="59" spans="1:5" s="53" customFormat="1">
      <c r="A59" s="54" t="s">
        <v>201</v>
      </c>
      <c r="B59" s="38" t="s">
        <v>88</v>
      </c>
      <c r="C59" s="38" t="s">
        <v>0</v>
      </c>
      <c r="D59" s="49" t="s">
        <v>290</v>
      </c>
      <c r="E59" s="52"/>
    </row>
    <row r="60" spans="1:5" s="53" customFormat="1">
      <c r="A60" s="54" t="s">
        <v>201</v>
      </c>
      <c r="B60" s="38" t="s">
        <v>89</v>
      </c>
      <c r="C60" s="38" t="s">
        <v>0</v>
      </c>
      <c r="D60" s="49" t="s">
        <v>291</v>
      </c>
      <c r="E60" s="52"/>
    </row>
    <row r="61" spans="1:5" s="53" customFormat="1">
      <c r="A61" s="54" t="s">
        <v>201</v>
      </c>
      <c r="B61" s="38" t="s">
        <v>90</v>
      </c>
      <c r="C61" s="38" t="s">
        <v>0</v>
      </c>
      <c r="D61" s="49" t="s">
        <v>206</v>
      </c>
      <c r="E61" s="52"/>
    </row>
    <row r="62" spans="1:5" s="53" customFormat="1">
      <c r="A62" s="54" t="s">
        <v>201</v>
      </c>
      <c r="B62" s="38" t="s">
        <v>91</v>
      </c>
      <c r="C62" s="38" t="s">
        <v>0</v>
      </c>
      <c r="D62" s="49" t="s">
        <v>207</v>
      </c>
      <c r="E62" s="52"/>
    </row>
    <row r="63" spans="1:5" s="53" customFormat="1">
      <c r="A63" s="54" t="s">
        <v>201</v>
      </c>
      <c r="B63" s="38" t="s">
        <v>92</v>
      </c>
      <c r="C63" s="38" t="s">
        <v>0</v>
      </c>
      <c r="D63" s="49" t="s">
        <v>208</v>
      </c>
      <c r="E63" s="52"/>
    </row>
    <row r="64" spans="1:5" s="53" customFormat="1" ht="30">
      <c r="A64" s="54" t="s">
        <v>201</v>
      </c>
      <c r="B64" s="38" t="s">
        <v>93</v>
      </c>
      <c r="C64" s="38" t="s">
        <v>1</v>
      </c>
      <c r="D64" s="49" t="s">
        <v>292</v>
      </c>
      <c r="E64" s="52"/>
    </row>
    <row r="65" spans="1:5" s="53" customFormat="1" ht="45">
      <c r="A65" s="54" t="s">
        <v>201</v>
      </c>
      <c r="B65" s="38" t="s">
        <v>94</v>
      </c>
      <c r="C65" s="38" t="s">
        <v>1</v>
      </c>
      <c r="D65" s="49" t="s">
        <v>293</v>
      </c>
      <c r="E65" s="52"/>
    </row>
    <row r="66" spans="1:5" s="53" customFormat="1">
      <c r="A66" s="54" t="s">
        <v>201</v>
      </c>
      <c r="B66" s="38" t="s">
        <v>95</v>
      </c>
      <c r="C66" s="38" t="s">
        <v>1</v>
      </c>
      <c r="D66" s="49" t="s">
        <v>209</v>
      </c>
      <c r="E66" s="52"/>
    </row>
    <row r="67" spans="1:5" s="53" customFormat="1">
      <c r="A67" s="54" t="s">
        <v>10</v>
      </c>
      <c r="B67" s="38" t="s">
        <v>96</v>
      </c>
      <c r="C67" s="38" t="s">
        <v>0</v>
      </c>
      <c r="D67" s="49" t="s">
        <v>294</v>
      </c>
      <c r="E67" s="52"/>
    </row>
    <row r="68" spans="1:5" s="56" customFormat="1">
      <c r="A68" s="54" t="s">
        <v>10</v>
      </c>
      <c r="B68" s="38" t="s">
        <v>97</v>
      </c>
      <c r="C68" s="38" t="s">
        <v>0</v>
      </c>
      <c r="D68" s="49" t="s">
        <v>295</v>
      </c>
      <c r="E68" s="55"/>
    </row>
    <row r="69" spans="1:5" s="53" customFormat="1">
      <c r="A69" s="54" t="s">
        <v>10</v>
      </c>
      <c r="B69" s="38" t="s">
        <v>98</v>
      </c>
      <c r="C69" s="38" t="s">
        <v>0</v>
      </c>
      <c r="D69" s="49" t="s">
        <v>210</v>
      </c>
      <c r="E69" s="52"/>
    </row>
    <row r="70" spans="1:5" s="53" customFormat="1" ht="30">
      <c r="A70" s="54" t="s">
        <v>10</v>
      </c>
      <c r="B70" s="38" t="s">
        <v>99</v>
      </c>
      <c r="C70" s="38" t="s">
        <v>0</v>
      </c>
      <c r="D70" s="49" t="s">
        <v>211</v>
      </c>
      <c r="E70" s="52"/>
    </row>
    <row r="71" spans="1:5" s="53" customFormat="1" ht="30">
      <c r="A71" s="54" t="s">
        <v>11</v>
      </c>
      <c r="B71" s="38" t="s">
        <v>100</v>
      </c>
      <c r="C71" s="38" t="s">
        <v>0</v>
      </c>
      <c r="D71" s="49" t="s">
        <v>212</v>
      </c>
      <c r="E71" s="52"/>
    </row>
    <row r="72" spans="1:5" s="53" customFormat="1" ht="30">
      <c r="A72" s="54" t="s">
        <v>11</v>
      </c>
      <c r="B72" s="38" t="s">
        <v>101</v>
      </c>
      <c r="C72" s="38" t="s">
        <v>0</v>
      </c>
      <c r="D72" s="49" t="s">
        <v>213</v>
      </c>
      <c r="E72" s="52"/>
    </row>
    <row r="73" spans="1:5" s="53" customFormat="1" ht="30">
      <c r="A73" s="54" t="s">
        <v>11</v>
      </c>
      <c r="B73" s="38" t="s">
        <v>102</v>
      </c>
      <c r="C73" s="38" t="s">
        <v>0</v>
      </c>
      <c r="D73" s="49" t="s">
        <v>214</v>
      </c>
      <c r="E73" s="52"/>
    </row>
    <row r="74" spans="1:5" s="53" customFormat="1" ht="30">
      <c r="A74" s="54" t="s">
        <v>11</v>
      </c>
      <c r="B74" s="38" t="s">
        <v>103</v>
      </c>
      <c r="C74" s="38" t="s">
        <v>0</v>
      </c>
      <c r="D74" s="49" t="s">
        <v>215</v>
      </c>
      <c r="E74" s="52"/>
    </row>
    <row r="75" spans="1:5" s="53" customFormat="1">
      <c r="A75" s="54" t="s">
        <v>11</v>
      </c>
      <c r="B75" s="38" t="s">
        <v>104</v>
      </c>
      <c r="C75" s="38" t="s">
        <v>0</v>
      </c>
      <c r="D75" s="49" t="s">
        <v>216</v>
      </c>
      <c r="E75" s="52"/>
    </row>
    <row r="76" spans="1:5" s="53" customFormat="1" ht="30">
      <c r="A76" s="54" t="s">
        <v>11</v>
      </c>
      <c r="B76" s="38" t="s">
        <v>105</v>
      </c>
      <c r="C76" s="38" t="s">
        <v>0</v>
      </c>
      <c r="D76" s="49" t="s">
        <v>217</v>
      </c>
      <c r="E76" s="52"/>
    </row>
    <row r="77" spans="1:5" s="53" customFormat="1">
      <c r="A77" s="54" t="s">
        <v>11</v>
      </c>
      <c r="B77" s="38" t="s">
        <v>106</v>
      </c>
      <c r="C77" s="38" t="s">
        <v>0</v>
      </c>
      <c r="D77" s="49" t="s">
        <v>296</v>
      </c>
      <c r="E77" s="52"/>
    </row>
    <row r="78" spans="1:5" s="53" customFormat="1">
      <c r="A78" s="54" t="s">
        <v>11</v>
      </c>
      <c r="B78" s="38" t="s">
        <v>107</v>
      </c>
      <c r="C78" s="38" t="s">
        <v>0</v>
      </c>
      <c r="D78" s="49" t="s">
        <v>297</v>
      </c>
      <c r="E78" s="52"/>
    </row>
    <row r="79" spans="1:5" s="53" customFormat="1" ht="30">
      <c r="A79" s="54" t="s">
        <v>11</v>
      </c>
      <c r="B79" s="38" t="s">
        <v>108</v>
      </c>
      <c r="C79" s="38" t="s">
        <v>1</v>
      </c>
      <c r="D79" s="49" t="s">
        <v>218</v>
      </c>
      <c r="E79" s="52"/>
    </row>
    <row r="80" spans="1:5" s="53" customFormat="1" ht="30">
      <c r="A80" s="54" t="s">
        <v>11</v>
      </c>
      <c r="B80" s="38" t="s">
        <v>109</v>
      </c>
      <c r="C80" s="38" t="s">
        <v>0</v>
      </c>
      <c r="D80" s="49" t="s">
        <v>298</v>
      </c>
      <c r="E80" s="52"/>
    </row>
    <row r="81" spans="1:5" s="53" customFormat="1" ht="30">
      <c r="A81" s="54" t="s">
        <v>11</v>
      </c>
      <c r="B81" s="38" t="s">
        <v>110</v>
      </c>
      <c r="C81" s="38" t="s">
        <v>0</v>
      </c>
      <c r="D81" s="49" t="s">
        <v>219</v>
      </c>
      <c r="E81" s="52"/>
    </row>
    <row r="82" spans="1:5" s="53" customFormat="1" ht="30">
      <c r="A82" s="54" t="s">
        <v>11</v>
      </c>
      <c r="B82" s="38" t="s">
        <v>111</v>
      </c>
      <c r="C82" s="38" t="s">
        <v>0</v>
      </c>
      <c r="D82" s="49" t="s">
        <v>220</v>
      </c>
      <c r="E82" s="52"/>
    </row>
    <row r="83" spans="1:5" s="53" customFormat="1" ht="30">
      <c r="A83" s="54" t="s">
        <v>11</v>
      </c>
      <c r="B83" s="38" t="s">
        <v>112</v>
      </c>
      <c r="C83" s="38" t="s">
        <v>0</v>
      </c>
      <c r="D83" s="49" t="s">
        <v>221</v>
      </c>
      <c r="E83" s="52"/>
    </row>
    <row r="84" spans="1:5" s="53" customFormat="1" ht="30">
      <c r="A84" s="54" t="s">
        <v>11</v>
      </c>
      <c r="B84" s="38" t="s">
        <v>113</v>
      </c>
      <c r="C84" s="38" t="s">
        <v>1</v>
      </c>
      <c r="D84" s="49" t="s">
        <v>222</v>
      </c>
      <c r="E84" s="52"/>
    </row>
    <row r="85" spans="1:5" s="53" customFormat="1" ht="30">
      <c r="A85" s="54" t="s">
        <v>11</v>
      </c>
      <c r="B85" s="38" t="s">
        <v>114</v>
      </c>
      <c r="C85" s="38" t="s">
        <v>0</v>
      </c>
      <c r="D85" s="49" t="s">
        <v>223</v>
      </c>
      <c r="E85" s="52"/>
    </row>
    <row r="86" spans="1:5" s="53" customFormat="1" ht="30">
      <c r="A86" s="54" t="s">
        <v>11</v>
      </c>
      <c r="B86" s="38" t="s">
        <v>115</v>
      </c>
      <c r="C86" s="38" t="s">
        <v>0</v>
      </c>
      <c r="D86" s="49" t="s">
        <v>224</v>
      </c>
      <c r="E86" s="52"/>
    </row>
    <row r="87" spans="1:5" s="53" customFormat="1" ht="30">
      <c r="A87" s="54" t="s">
        <v>225</v>
      </c>
      <c r="B87" s="38" t="s">
        <v>116</v>
      </c>
      <c r="C87" s="38" t="s">
        <v>1</v>
      </c>
      <c r="D87" s="49" t="s">
        <v>226</v>
      </c>
      <c r="E87" s="52"/>
    </row>
    <row r="88" spans="1:5" s="53" customFormat="1" ht="45">
      <c r="A88" s="54" t="s">
        <v>225</v>
      </c>
      <c r="B88" s="38" t="s">
        <v>117</v>
      </c>
      <c r="C88" s="38" t="s">
        <v>0</v>
      </c>
      <c r="D88" s="49" t="s">
        <v>227</v>
      </c>
      <c r="E88" s="52"/>
    </row>
    <row r="89" spans="1:5" s="53" customFormat="1" ht="30">
      <c r="A89" s="54" t="s">
        <v>225</v>
      </c>
      <c r="B89" s="38" t="s">
        <v>118</v>
      </c>
      <c r="C89" s="38" t="s">
        <v>0</v>
      </c>
      <c r="D89" s="49" t="s">
        <v>228</v>
      </c>
      <c r="E89" s="52"/>
    </row>
    <row r="90" spans="1:5" s="53" customFormat="1" ht="22.5">
      <c r="A90" s="54" t="s">
        <v>225</v>
      </c>
      <c r="B90" s="38" t="s">
        <v>119</v>
      </c>
      <c r="C90" s="38" t="s">
        <v>0</v>
      </c>
      <c r="D90" s="49" t="s">
        <v>229</v>
      </c>
      <c r="E90" s="52"/>
    </row>
    <row r="91" spans="1:5" s="53" customFormat="1" ht="30">
      <c r="A91" s="54" t="s">
        <v>230</v>
      </c>
      <c r="B91" s="38" t="s">
        <v>120</v>
      </c>
      <c r="C91" s="38" t="s">
        <v>0</v>
      </c>
      <c r="D91" s="49" t="s">
        <v>231</v>
      </c>
      <c r="E91" s="52"/>
    </row>
    <row r="92" spans="1:5" s="53" customFormat="1">
      <c r="A92" s="54" t="s">
        <v>230</v>
      </c>
      <c r="B92" s="38" t="s">
        <v>121</v>
      </c>
      <c r="C92" s="38" t="s">
        <v>0</v>
      </c>
      <c r="D92" s="49" t="s">
        <v>232</v>
      </c>
      <c r="E92" s="52"/>
    </row>
    <row r="93" spans="1:5" s="53" customFormat="1">
      <c r="A93" s="54" t="s">
        <v>230</v>
      </c>
      <c r="B93" s="38" t="s">
        <v>122</v>
      </c>
      <c r="C93" s="38" t="s">
        <v>0</v>
      </c>
      <c r="D93" s="49" t="s">
        <v>233</v>
      </c>
      <c r="E93" s="52"/>
    </row>
    <row r="94" spans="1:5" s="53" customFormat="1" ht="30">
      <c r="A94" s="54" t="s">
        <v>230</v>
      </c>
      <c r="B94" s="38" t="s">
        <v>123</v>
      </c>
      <c r="C94" s="38" t="s">
        <v>1</v>
      </c>
      <c r="D94" s="49" t="s">
        <v>234</v>
      </c>
      <c r="E94" s="52"/>
    </row>
    <row r="95" spans="1:5" s="53" customFormat="1" ht="30">
      <c r="A95" s="54" t="s">
        <v>230</v>
      </c>
      <c r="B95" s="38" t="s">
        <v>124</v>
      </c>
      <c r="C95" s="38" t="s">
        <v>0</v>
      </c>
      <c r="D95" s="49" t="s">
        <v>235</v>
      </c>
      <c r="E95" s="52"/>
    </row>
    <row r="96" spans="1:5" s="53" customFormat="1">
      <c r="A96" s="54" t="s">
        <v>230</v>
      </c>
      <c r="B96" s="38" t="s">
        <v>125</v>
      </c>
      <c r="C96" s="38" t="s">
        <v>0</v>
      </c>
      <c r="D96" s="49" t="s">
        <v>236</v>
      </c>
      <c r="E96" s="52"/>
    </row>
    <row r="97" spans="1:5" s="53" customFormat="1" ht="30">
      <c r="A97" s="54" t="s">
        <v>237</v>
      </c>
      <c r="B97" s="38" t="s">
        <v>126</v>
      </c>
      <c r="C97" s="38" t="s">
        <v>1</v>
      </c>
      <c r="D97" s="49" t="s">
        <v>238</v>
      </c>
      <c r="E97" s="52"/>
    </row>
    <row r="98" spans="1:5" s="53" customFormat="1" ht="30">
      <c r="A98" s="54" t="s">
        <v>237</v>
      </c>
      <c r="B98" s="38" t="s">
        <v>127</v>
      </c>
      <c r="C98" s="38" t="s">
        <v>0</v>
      </c>
      <c r="D98" s="49" t="s">
        <v>239</v>
      </c>
      <c r="E98" s="52"/>
    </row>
    <row r="99" spans="1:5" s="53" customFormat="1" ht="30">
      <c r="A99" s="54" t="s">
        <v>240</v>
      </c>
      <c r="B99" s="38" t="s">
        <v>128</v>
      </c>
      <c r="C99" s="38" t="s">
        <v>0</v>
      </c>
      <c r="D99" s="49" t="s">
        <v>241</v>
      </c>
      <c r="E99" s="52"/>
    </row>
    <row r="100" spans="1:5" s="53" customFormat="1" ht="30">
      <c r="A100" s="54" t="s">
        <v>240</v>
      </c>
      <c r="B100" s="38" t="s">
        <v>129</v>
      </c>
      <c r="C100" s="38" t="s">
        <v>0</v>
      </c>
      <c r="D100" s="49" t="s">
        <v>299</v>
      </c>
      <c r="E100" s="52"/>
    </row>
    <row r="101" spans="1:5" s="53" customFormat="1" ht="30">
      <c r="A101" s="54" t="s">
        <v>240</v>
      </c>
      <c r="B101" s="38" t="s">
        <v>130</v>
      </c>
      <c r="C101" s="38" t="s">
        <v>0</v>
      </c>
      <c r="D101" s="49" t="s">
        <v>300</v>
      </c>
      <c r="E101" s="52"/>
    </row>
    <row r="102" spans="1:5" s="53" customFormat="1" ht="30">
      <c r="A102" s="54" t="s">
        <v>240</v>
      </c>
      <c r="B102" s="38" t="s">
        <v>131</v>
      </c>
      <c r="C102" s="38" t="s">
        <v>0</v>
      </c>
      <c r="D102" s="49" t="s">
        <v>242</v>
      </c>
      <c r="E102" s="52"/>
    </row>
    <row r="103" spans="1:5" s="53" customFormat="1">
      <c r="A103" s="54" t="s">
        <v>240</v>
      </c>
      <c r="B103" s="38" t="s">
        <v>132</v>
      </c>
      <c r="C103" s="38" t="s">
        <v>0</v>
      </c>
      <c r="D103" s="49" t="s">
        <v>243</v>
      </c>
      <c r="E103" s="52"/>
    </row>
    <row r="104" spans="1:5" s="53" customFormat="1" ht="30">
      <c r="A104" s="54" t="s">
        <v>240</v>
      </c>
      <c r="B104" s="38" t="s">
        <v>133</v>
      </c>
      <c r="C104" s="38" t="s">
        <v>0</v>
      </c>
      <c r="D104" s="49" t="s">
        <v>244</v>
      </c>
      <c r="E104" s="52"/>
    </row>
    <row r="105" spans="1:5" s="53" customFormat="1" ht="30">
      <c r="A105" s="54" t="s">
        <v>240</v>
      </c>
      <c r="B105" s="38" t="s">
        <v>134</v>
      </c>
      <c r="C105" s="38" t="s">
        <v>1</v>
      </c>
      <c r="D105" s="49" t="s">
        <v>245</v>
      </c>
      <c r="E105" s="52"/>
    </row>
    <row r="106" spans="1:5" s="53" customFormat="1" ht="30">
      <c r="A106" s="54" t="s">
        <v>240</v>
      </c>
      <c r="B106" s="38" t="s">
        <v>135</v>
      </c>
      <c r="C106" s="38" t="s">
        <v>0</v>
      </c>
      <c r="D106" s="49" t="s">
        <v>246</v>
      </c>
      <c r="E106" s="52"/>
    </row>
    <row r="107" spans="1:5" s="53" customFormat="1" ht="30">
      <c r="A107" s="54" t="s">
        <v>240</v>
      </c>
      <c r="B107" s="38" t="s">
        <v>136</v>
      </c>
      <c r="C107" s="38" t="s">
        <v>0</v>
      </c>
      <c r="D107" s="49" t="s">
        <v>247</v>
      </c>
      <c r="E107" s="52"/>
    </row>
    <row r="108" spans="1:5" s="53" customFormat="1" ht="30">
      <c r="A108" s="54" t="s">
        <v>240</v>
      </c>
      <c r="B108" s="38" t="s">
        <v>137</v>
      </c>
      <c r="C108" s="38" t="s">
        <v>0</v>
      </c>
      <c r="D108" s="49" t="s">
        <v>248</v>
      </c>
      <c r="E108" s="52"/>
    </row>
    <row r="109" spans="1:5" ht="30">
      <c r="A109" s="54" t="s">
        <v>240</v>
      </c>
      <c r="B109" s="38" t="s">
        <v>138</v>
      </c>
      <c r="C109" s="38" t="s">
        <v>1</v>
      </c>
      <c r="D109" s="49" t="s">
        <v>249</v>
      </c>
    </row>
  </sheetData>
  <autoFilter ref="A2:D108"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F26" sqref="F26"/>
    </sheetView>
  </sheetViews>
  <sheetFormatPr defaultColWidth="8.5703125" defaultRowHeight="15"/>
  <cols>
    <col min="1" max="1" width="13" style="14" customWidth="1"/>
    <col min="2" max="2" width="8.5703125" style="14"/>
    <col min="3" max="4" width="9.5703125" style="14" bestFit="1" customWidth="1"/>
    <col min="5" max="5" width="1" style="14" customWidth="1"/>
    <col min="6" max="6" width="8.5703125" style="14"/>
    <col min="7" max="7" width="19.140625" style="14" customWidth="1"/>
    <col min="8" max="10" width="9.42578125" style="39" customWidth="1"/>
    <col min="11" max="11" width="11.5703125" style="39" customWidth="1"/>
    <col min="12" max="12" width="1.5703125" style="14" customWidth="1"/>
    <col min="13" max="13" width="47.140625" style="14" bestFit="1" customWidth="1"/>
    <col min="14" max="15" width="4.5703125" style="38" customWidth="1"/>
    <col min="16" max="16" width="3.5703125" style="38" bestFit="1" customWidth="1"/>
    <col min="17" max="17" width="11.5703125" style="39" customWidth="1"/>
    <col min="18" max="18" width="8.5703125" style="14"/>
    <col min="19" max="19" width="21.5703125" style="14" customWidth="1"/>
    <col min="20" max="16384" width="8.5703125" style="14"/>
  </cols>
  <sheetData>
    <row r="1" spans="1:19" ht="18.75">
      <c r="A1" s="134" t="s">
        <v>302</v>
      </c>
      <c r="B1" s="134"/>
      <c r="C1" s="134"/>
      <c r="D1" s="134"/>
      <c r="E1" s="134"/>
      <c r="F1" s="134"/>
      <c r="G1" s="134"/>
      <c r="H1" s="134"/>
      <c r="I1" s="134"/>
      <c r="J1" s="134"/>
      <c r="K1" s="134"/>
      <c r="L1" s="134"/>
      <c r="M1" s="134"/>
      <c r="N1" s="134"/>
      <c r="O1" s="134"/>
      <c r="P1" s="134"/>
      <c r="Q1" s="134"/>
    </row>
    <row r="3" spans="1:19" s="15" customFormat="1" ht="30">
      <c r="A3" s="135" t="s">
        <v>303</v>
      </c>
      <c r="B3" s="135"/>
      <c r="C3" s="135"/>
      <c r="D3" s="135"/>
      <c r="F3" s="132" t="s">
        <v>304</v>
      </c>
      <c r="G3" s="133"/>
      <c r="H3" s="16" t="s">
        <v>3</v>
      </c>
      <c r="I3" s="16" t="s">
        <v>4</v>
      </c>
      <c r="J3" s="16" t="s">
        <v>5</v>
      </c>
      <c r="K3" s="17" t="s">
        <v>9</v>
      </c>
      <c r="M3" s="18" t="s">
        <v>305</v>
      </c>
      <c r="N3" s="16" t="s">
        <v>3</v>
      </c>
      <c r="O3" s="16" t="s">
        <v>4</v>
      </c>
      <c r="P3" s="16" t="s">
        <v>5</v>
      </c>
      <c r="Q3" s="17" t="s">
        <v>9</v>
      </c>
      <c r="R3" s="19"/>
      <c r="S3" s="19"/>
    </row>
    <row r="4" spans="1:19" ht="17.25">
      <c r="A4" s="136" t="s">
        <v>3</v>
      </c>
      <c r="B4" s="137"/>
      <c r="C4" s="140" t="s">
        <v>4</v>
      </c>
      <c r="D4" s="141"/>
      <c r="F4" s="20" t="s">
        <v>12</v>
      </c>
      <c r="G4" s="21" t="str">
        <f>IF(Sample!B13&gt;"",Sample!B13,"")</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38" t="str">
        <f>CalculationBase!AC28</f>
        <v>-</v>
      </c>
      <c r="B5" s="139"/>
      <c r="C5" s="142" t="str">
        <f>CalculationBase!AD28</f>
        <v>-</v>
      </c>
      <c r="D5" s="143"/>
      <c r="F5" s="20" t="s">
        <v>13</v>
      </c>
      <c r="G5" s="28" t="str">
        <f>IF(Sample!B14&gt;"",Sample!B14,"")</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14</v>
      </c>
      <c r="G6" s="28" t="str">
        <f>IF(Sample!B15&gt;"",Sample!B15,"")</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28" t="s">
        <v>274</v>
      </c>
      <c r="B7" s="128"/>
      <c r="C7" s="128"/>
      <c r="D7" s="128"/>
      <c r="F7" s="20" t="s">
        <v>15</v>
      </c>
      <c r="G7" s="28" t="str">
        <f>IF(Sample!B16&gt;"",Sample!B16,"")</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44"/>
      <c r="B8" s="145"/>
      <c r="C8" s="29" t="s">
        <v>3</v>
      </c>
      <c r="D8" s="30" t="s">
        <v>4</v>
      </c>
      <c r="F8" s="20" t="s">
        <v>16</v>
      </c>
      <c r="G8" s="28" t="str">
        <f>IF(Sample!B17&gt;"",Sample!B17,"")</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46" t="s">
        <v>0</v>
      </c>
      <c r="B9" s="147"/>
      <c r="C9" s="31" t="str">
        <f>CalculationBase!AC21</f>
        <v>-</v>
      </c>
      <c r="D9" s="32" t="str">
        <f>CalculationBase!AD21</f>
        <v>-</v>
      </c>
      <c r="F9" s="20" t="s">
        <v>17</v>
      </c>
      <c r="G9" s="28" t="str">
        <f>IF(Sample!B18&gt;"",Sample!B18,"")</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46" t="s">
        <v>1</v>
      </c>
      <c r="B10" s="147"/>
      <c r="C10" s="33" t="str">
        <f>CalculationBase!AC22</f>
        <v>-</v>
      </c>
      <c r="D10" s="34" t="str">
        <f>CalculationBase!AD22</f>
        <v>-</v>
      </c>
      <c r="F10" s="20" t="s">
        <v>18</v>
      </c>
      <c r="G10" s="28" t="str">
        <f>IF(Sample!B19&gt;"",Sample!B19,"")</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19</v>
      </c>
      <c r="G11" s="28" t="str">
        <f>IF(Sample!B20&gt;"",Sample!B20,"")</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20</v>
      </c>
      <c r="G12" s="28" t="str">
        <f>IF(Sample!B21&gt;"",Sample!B21,"")</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21</v>
      </c>
      <c r="G13" s="28" t="str">
        <f>IF(Sample!B22&gt;"",Sample!B22,"")</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22</v>
      </c>
      <c r="G14" s="28" t="str">
        <f>IF(Sample!B23&gt;"",Sample!B23,"")</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23</v>
      </c>
      <c r="G15" s="28" t="str">
        <f>IF(Sample!B24&gt;"",Sample!B24,"")</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24</v>
      </c>
      <c r="G16" s="28" t="str">
        <f>IF(Sample!B25&gt;"",Sample!B25,"")</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75">
      <c r="F17" s="20" t="s">
        <v>25</v>
      </c>
      <c r="G17" s="28" t="str">
        <f>IF(Sample!B26&gt;"",Sample!B26,"")</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26</v>
      </c>
      <c r="G18" s="28" t="str">
        <f>IF(Sample!B27&gt;"",Sample!B27,"")</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27</v>
      </c>
      <c r="G19" s="28" t="str">
        <f>IF(Sample!B28&gt;"",Sample!B28,"")</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28</v>
      </c>
      <c r="G20" s="28" t="str">
        <f>IF(Sample!B29&gt;"",Sample!B29,"")</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29</v>
      </c>
      <c r="G21" s="28" t="str">
        <f>IF(Sample!B30&gt;"",Sample!B30,"")</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30</v>
      </c>
      <c r="G22" s="28" t="str">
        <f>IF(Sample!B31&gt;"",Sample!B31,"")</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31</v>
      </c>
      <c r="G23" s="28" t="str">
        <f>IF(Sample!B32&gt;"",Sample!B32,"")</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27" t="s">
        <v>306</v>
      </c>
      <c r="G24" s="128"/>
      <c r="H24" s="128"/>
      <c r="I24" s="128"/>
      <c r="J24" s="128"/>
      <c r="K24" s="129"/>
    </row>
    <row r="25" spans="1:19">
      <c r="F25" s="130" t="s">
        <v>307</v>
      </c>
      <c r="G25" s="131"/>
      <c r="H25" s="131"/>
      <c r="I25" s="131"/>
      <c r="J25" s="131"/>
      <c r="K25" s="40" t="str">
        <f>IF(COUNTIF(K4:K23,"&lt;&gt;-")&gt;0,SUM(K4:K23)/COUNTIF(K4:K23,"&lt;&gt;-"),"-")</f>
        <v>-</v>
      </c>
    </row>
    <row r="26" spans="1:19" ht="18.7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5" priority="1" operator="equal">
      <formula>0</formula>
    </cfRule>
    <cfRule type="cellIs" dxfId="124" priority="4" operator="notEqual">
      <formula>"-"</formula>
    </cfRule>
  </conditionalFormatting>
  <conditionalFormatting sqref="K25">
    <cfRule type="cellIs" dxfId="123"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
  <sheetViews>
    <sheetView showGridLines="0" topLeftCell="B1" zoomScale="148" zoomScaleNormal="148" workbookViewId="0">
      <selection activeCell="E8" sqref="E8"/>
    </sheetView>
  </sheetViews>
  <sheetFormatPr defaultColWidth="8.5703125" defaultRowHeight="15"/>
  <cols>
    <col min="1" max="1" width="0" style="9" hidden="1" customWidth="1"/>
    <col min="2" max="2" width="16" style="60" customWidth="1"/>
    <col min="3" max="4" width="8.42578125" style="1" customWidth="1"/>
    <col min="5" max="5" width="47.42578125" style="67" customWidth="1"/>
    <col min="6" max="25" width="5.5703125" style="8" customWidth="1"/>
    <col min="26" max="26" width="8.5703125" style="8"/>
    <col min="27" max="16384" width="8.5703125" style="9"/>
  </cols>
  <sheetData>
    <row r="1" spans="1:26" s="7" customFormat="1" ht="11.25">
      <c r="B1" s="148" t="s">
        <v>266</v>
      </c>
      <c r="C1" s="148"/>
      <c r="D1" s="148"/>
      <c r="E1" s="148"/>
      <c r="F1" s="148"/>
      <c r="G1" s="148"/>
      <c r="H1" s="148"/>
      <c r="I1" s="148"/>
      <c r="J1" s="148"/>
      <c r="K1" s="148"/>
      <c r="L1" s="148"/>
      <c r="M1" s="148"/>
      <c r="N1" s="148"/>
      <c r="O1" s="148"/>
      <c r="P1" s="148"/>
      <c r="Q1" s="148"/>
      <c r="R1" s="148"/>
      <c r="S1" s="148"/>
      <c r="T1" s="148"/>
      <c r="U1" s="148"/>
      <c r="V1" s="148"/>
      <c r="W1" s="148"/>
      <c r="X1" s="148"/>
      <c r="Y1" s="148"/>
      <c r="Z1" s="148"/>
    </row>
    <row r="2" spans="1:26">
      <c r="F2" s="61"/>
      <c r="G2" s="61"/>
      <c r="H2" s="61"/>
      <c r="I2" s="61"/>
      <c r="J2" s="61"/>
      <c r="K2" s="61"/>
      <c r="L2" s="61"/>
      <c r="M2" s="61"/>
      <c r="N2" s="61"/>
      <c r="O2" s="61"/>
      <c r="P2" s="61"/>
      <c r="Q2" s="61"/>
      <c r="R2" s="61"/>
      <c r="S2" s="61"/>
      <c r="T2" s="61"/>
      <c r="U2" s="61"/>
      <c r="V2" s="61"/>
      <c r="W2" s="61"/>
      <c r="X2" s="61"/>
      <c r="Y2" s="61"/>
      <c r="Z2" s="61"/>
    </row>
    <row r="3" spans="1:26" s="7" customFormat="1" ht="11.25">
      <c r="B3" s="62" t="s">
        <v>141</v>
      </c>
      <c r="C3" s="62" t="s">
        <v>142</v>
      </c>
      <c r="D3" s="62" t="s">
        <v>143</v>
      </c>
      <c r="E3" s="62" t="s">
        <v>144</v>
      </c>
      <c r="F3" s="63" t="s">
        <v>12</v>
      </c>
      <c r="G3" s="63" t="s">
        <v>13</v>
      </c>
      <c r="H3" s="63" t="s">
        <v>14</v>
      </c>
      <c r="I3" s="63" t="s">
        <v>15</v>
      </c>
      <c r="J3" s="63" t="s">
        <v>16</v>
      </c>
      <c r="K3" s="63" t="s">
        <v>17</v>
      </c>
      <c r="L3" s="63" t="s">
        <v>18</v>
      </c>
      <c r="M3" s="63" t="s">
        <v>19</v>
      </c>
      <c r="N3" s="63" t="s">
        <v>20</v>
      </c>
      <c r="O3" s="63" t="s">
        <v>21</v>
      </c>
      <c r="P3" s="63" t="s">
        <v>22</v>
      </c>
      <c r="Q3" s="63" t="s">
        <v>23</v>
      </c>
      <c r="R3" s="63" t="s">
        <v>24</v>
      </c>
      <c r="S3" s="63" t="s">
        <v>25</v>
      </c>
      <c r="T3" s="63" t="s">
        <v>26</v>
      </c>
      <c r="U3" s="63" t="s">
        <v>27</v>
      </c>
      <c r="V3" s="63" t="s">
        <v>28</v>
      </c>
      <c r="W3" s="63" t="s">
        <v>29</v>
      </c>
      <c r="X3" s="63" t="s">
        <v>30</v>
      </c>
      <c r="Y3" s="63" t="s">
        <v>31</v>
      </c>
      <c r="Z3" s="63" t="s">
        <v>8</v>
      </c>
    </row>
    <row r="4" spans="1:26" ht="22.5">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2.5">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33.75">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4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make it possible to identify the nature and function of the graphic element?</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2.5">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2.5">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3.7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2.5">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2.5">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33.75">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3.7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22.5">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3.7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2.5">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2.5">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2.5">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2.5">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2.5">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33.75">
      <c r="A23" s="9">
        <v>4</v>
      </c>
      <c r="B23" s="63" t="str">
        <f>Criteria!A22</f>
        <v>Multimedia</v>
      </c>
      <c r="C23" s="66" t="str">
        <f>Criteria!B22</f>
        <v>3.7</v>
      </c>
      <c r="D23" s="66" t="str">
        <f>Criteria!C22</f>
        <v>A</v>
      </c>
      <c r="E23" s="68" t="str">
        <f>Criteria!D22</f>
        <v>Does each pre-recorded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2.5">
      <c r="A24" s="9">
        <v>4</v>
      </c>
      <c r="B24" s="63" t="str">
        <f>Criteria!A23</f>
        <v>Multimedia</v>
      </c>
      <c r="C24" s="66" t="str">
        <f>Criteria!B23</f>
        <v>3.8</v>
      </c>
      <c r="D24" s="66" t="str">
        <f>Criteria!C23</f>
        <v>A</v>
      </c>
      <c r="E24" s="68" t="str">
        <f>Criteria!D23</f>
        <v>For each pre-recorded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33.75">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2.5">
      <c r="A26" s="9">
        <v>4</v>
      </c>
      <c r="B26" s="63" t="str">
        <f>Criteria!A25</f>
        <v>Multimedia</v>
      </c>
      <c r="C26" s="66" t="str">
        <f>Criteria!B25</f>
        <v>3.10</v>
      </c>
      <c r="D26" s="66" t="str">
        <f>Criteria!C25</f>
        <v>AA</v>
      </c>
      <c r="E26" s="68" t="str">
        <f>Criteria!D25</f>
        <v>For each pre-recorded video-only or synchronised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33.75">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ht="22.5">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2.5">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22.5">
      <c r="A30" s="9">
        <v>4</v>
      </c>
      <c r="B30" s="63" t="str">
        <f>Criteria!A29</f>
        <v>Multimedia</v>
      </c>
      <c r="C30" s="66" t="str">
        <f>Criteria!B29</f>
        <v>3.14</v>
      </c>
      <c r="D30" s="66" t="str">
        <f>Criteria!C29</f>
        <v>AA</v>
      </c>
      <c r="E30" s="68" t="str">
        <f>Criteria!D29</f>
        <v>For each time-based media, are alternative control features presented at the same level as other primary control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33.75">
      <c r="A31" s="9">
        <v>4</v>
      </c>
      <c r="B31" s="63" t="str">
        <f>Criteria!A30</f>
        <v>Multimedia</v>
      </c>
      <c r="C31" s="66" t="str">
        <f>Criteria!B30</f>
        <v>3.15</v>
      </c>
      <c r="D31" s="66" t="str">
        <f>Criteria!C30</f>
        <v>AA</v>
      </c>
      <c r="E31" s="68" t="str">
        <f>Criteria!D30</f>
        <v>For each feature that transmits, converts or records pre-recorded synchronised time-based media that has a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33.75">
      <c r="A32" s="9">
        <v>4</v>
      </c>
      <c r="B32" s="63" t="str">
        <f>Criteria!A31</f>
        <v>Multimedia</v>
      </c>
      <c r="C32" s="66" t="str">
        <f>Criteria!B31</f>
        <v>3.16</v>
      </c>
      <c r="D32" s="66" t="str">
        <f>Criteria!C31</f>
        <v>AA</v>
      </c>
      <c r="E32" s="68" t="str">
        <f>Criteria!D31</f>
        <v>For each feature that transmits, converts or records a time-based media pre-recorded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2.5">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33.75">
      <c r="A34" s="9">
        <v>4</v>
      </c>
      <c r="B34" s="63" t="str">
        <f>Criteria!A33</f>
        <v>Multimedia</v>
      </c>
      <c r="C34" s="66" t="str">
        <f>Criteria!B33</f>
        <v>3.18</v>
      </c>
      <c r="D34" s="66" t="str">
        <f>Criteria!C33</f>
        <v>AA</v>
      </c>
      <c r="E34" s="68" t="str">
        <f>Criteria!D33</f>
        <v>For each pre-recorded synchronised time-based media that has synchronised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ht="22.5">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2.5">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2.5">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2.5">
      <c r="A41" s="9">
        <v>4</v>
      </c>
      <c r="B41" s="63" t="str">
        <f>Criteria!A40</f>
        <v>Interactive components</v>
      </c>
      <c r="C41" s="66" t="str">
        <f>Criteria!B40</f>
        <v>5.2</v>
      </c>
      <c r="D41" s="66" t="str">
        <f>Criteria!C40</f>
        <v>A</v>
      </c>
      <c r="E41" s="68" t="str">
        <f>Criteria!D40</f>
        <v>Is every user interface component accessible and operable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ht="22.5">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2.5">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ht="22.5">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2.5">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2.5">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2.5">
      <c r="A47" s="9">
        <v>5</v>
      </c>
      <c r="B47" s="63" t="str">
        <f>Criteria!A46</f>
        <v>Information structure</v>
      </c>
      <c r="C47" s="66" t="str">
        <f>Criteria!B46</f>
        <v>7.1</v>
      </c>
      <c r="D47" s="66" t="str">
        <f>Criteria!C46</f>
        <v>A</v>
      </c>
      <c r="E47" s="68" t="str">
        <f>Criteria!D46</f>
        <v>On each screen, is the information structured by the appropriate use of headings?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2.5">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2.5">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3.7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3.7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ht="22.5">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2.5">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3.7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2.5">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ht="22.5">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label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related form controls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ht="22.5">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2.5">
      <c r="A63" s="9">
        <v>8</v>
      </c>
      <c r="B63" s="63" t="str">
        <f>Criteria!A62</f>
        <v>Forms</v>
      </c>
      <c r="C63" s="66" t="str">
        <f>Criteria!B62</f>
        <v>9.8</v>
      </c>
      <c r="D63" s="66" t="str">
        <f>Criteria!C62</f>
        <v>A</v>
      </c>
      <c r="E63" s="68" t="str">
        <f>Criteria!D62</f>
        <v>For each mandatory form field, is the expected data type and/or format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2.5">
      <c r="A65" s="9">
        <v>8</v>
      </c>
      <c r="B65" s="63" t="str">
        <f>Criteria!A64</f>
        <v>Forms</v>
      </c>
      <c r="C65" s="66" t="str">
        <f>Criteria!B64</f>
        <v>9.10</v>
      </c>
      <c r="D65" s="66" t="str">
        <f>Criteria!C64</f>
        <v>AA</v>
      </c>
      <c r="E65" s="68" t="str">
        <f>Criteria!D64</f>
        <v>In each form, is the error management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45">
      <c r="A66" s="9">
        <v>8</v>
      </c>
      <c r="B66" s="63" t="str">
        <f>Criteria!A65</f>
        <v>Forms</v>
      </c>
      <c r="C66" s="66" t="str">
        <f>Criteria!B65</f>
        <v>9.11</v>
      </c>
      <c r="D66" s="66" t="str">
        <f>Criteria!C65</f>
        <v>AA</v>
      </c>
      <c r="E66" s="68" t="str">
        <f>Criteria!D65</f>
        <v>For each form that modifies or deletes data, or transmits answers to a test or examination, or whose validation has financial or legal consequences, can the data entered be modified, updated or rendered by the user?</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navigation sequence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2.5">
      <c r="A69" s="9">
        <v>8</v>
      </c>
      <c r="B69" s="63" t="str">
        <f>Criteria!A68</f>
        <v>Navigation</v>
      </c>
      <c r="C69" s="66" t="str">
        <f>Criteria!B68</f>
        <v>10.2</v>
      </c>
      <c r="D69" s="66" t="str">
        <f>Criteria!C68</f>
        <v>A</v>
      </c>
      <c r="E69" s="68" t="str">
        <f>Criteria!D68</f>
        <v>On each screen, is the reading sequence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2.5">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33.75">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2.5">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2.5">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2.5">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2.5">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2.5">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2.5">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2.5">
      <c r="A78" s="9">
        <v>10</v>
      </c>
      <c r="B78" s="63" t="str">
        <f>Criteria!A77</f>
        <v>Consultation</v>
      </c>
      <c r="C78" s="66" t="str">
        <f>Criteria!B77</f>
        <v>11.7</v>
      </c>
      <c r="D78" s="66" t="str">
        <f>Criteria!C77</f>
        <v>A</v>
      </c>
      <c r="E78" s="68" t="str">
        <f>Criteria!D77</f>
        <v>On each screen, are sudden change in brightness or blinking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ht="22.5">
      <c r="A79" s="9">
        <v>10</v>
      </c>
      <c r="B79" s="63" t="str">
        <f>Criteria!A78</f>
        <v>Consultation</v>
      </c>
      <c r="C79" s="66" t="str">
        <f>Criteria!B78</f>
        <v>11.8</v>
      </c>
      <c r="D79" s="66" t="str">
        <f>Criteria!C78</f>
        <v>A</v>
      </c>
      <c r="E79" s="68" t="str">
        <f>Criteria!D78</f>
        <v>On each screen, is each moving or blinking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33.75">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33.75">
      <c r="A81" s="9">
        <v>10</v>
      </c>
      <c r="B81" s="63" t="str">
        <f>Criteria!A80</f>
        <v>Consultation</v>
      </c>
      <c r="C81" s="66" t="str">
        <f>Criteria!B80</f>
        <v>11.10</v>
      </c>
      <c r="D81" s="66" t="str">
        <f>Criteria!C80</f>
        <v>A</v>
      </c>
      <c r="E81" s="68" t="str">
        <f>Criteria!D80</f>
        <v>On each screen, are the features that can be activated using a complex gesture able to be activated using a simple gesture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3.7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2.5">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33.75">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3.7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33.75">
      <c r="A86" s="9">
        <v>10</v>
      </c>
      <c r="B86" s="63" t="str">
        <f>Criteria!A85</f>
        <v>Consultation</v>
      </c>
      <c r="C86" s="66" t="str">
        <f>Criteria!B85</f>
        <v>11.15</v>
      </c>
      <c r="D86" s="66" t="str">
        <f>Criteria!C85</f>
        <v>A</v>
      </c>
      <c r="E86" s="68" t="str">
        <f>Criteria!D85</f>
        <v>Is an alternative method available for each identification or control functionality of the application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2.5">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2.5">
      <c r="A88" s="9">
        <v>10</v>
      </c>
      <c r="B88" s="63" t="str">
        <f>Criteria!A87</f>
        <v>Documentation and accessibility features</v>
      </c>
      <c r="C88" s="66" t="str">
        <f>Criteria!B87</f>
        <v>12.1</v>
      </c>
      <c r="D88" s="66" t="str">
        <f>Criteria!C87</f>
        <v>AA</v>
      </c>
      <c r="E88" s="68" t="str">
        <f>Criteria!D87</f>
        <v>Does the application documentation describe the accessibility features of the application and their use?</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45">
      <c r="A89" s="9">
        <v>10</v>
      </c>
      <c r="B89" s="63" t="str">
        <f>Criteria!A88</f>
        <v>Documentation and accessibility features</v>
      </c>
      <c r="C89" s="66" t="str">
        <f>Criteria!B88</f>
        <v>12.2</v>
      </c>
      <c r="D89" s="66" t="str">
        <f>Criteria!C88</f>
        <v>A</v>
      </c>
      <c r="E89" s="68" t="str">
        <f>Criteria!D88</f>
        <v>For each accessibility feature described in the documentation, the entire path that enables it to be activated meets the accessibility needs of the users who require it.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2.5">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2.5">
      <c r="A91" s="9">
        <v>10</v>
      </c>
      <c r="B91" s="63" t="str">
        <f>Criteria!A90</f>
        <v>Documentation and accessibility features</v>
      </c>
      <c r="C91" s="66" t="str">
        <f>Criteria!B90</f>
        <v>12.4</v>
      </c>
      <c r="D91" s="66" t="str">
        <f>Criteria!C90</f>
        <v>A</v>
      </c>
      <c r="E91" s="68" t="str">
        <f>Criteria!D90</f>
        <v>Is the application documentation accessible?</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22.5">
      <c r="A92" s="9">
        <v>11</v>
      </c>
      <c r="B92" s="63" t="str">
        <f>Criteria!A91</f>
        <v>Editing tools</v>
      </c>
      <c r="C92" s="66" t="str">
        <f>Criteria!B91</f>
        <v>13.1</v>
      </c>
      <c r="D92" s="66" t="str">
        <f>Criteria!C91</f>
        <v>A</v>
      </c>
      <c r="E92" s="68" t="str">
        <f>Criteria!D91</f>
        <v>Can the editing tool be used to define the accessibility information required to create compliant content?</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ht="22.5">
      <c r="A93" s="9">
        <v>11</v>
      </c>
      <c r="B93" s="63" t="str">
        <f>Criteria!A92</f>
        <v>Editing tools</v>
      </c>
      <c r="C93" s="66" t="str">
        <f>Criteria!B92</f>
        <v>13.2</v>
      </c>
      <c r="D93" s="66" t="str">
        <f>Criteria!C92</f>
        <v>A</v>
      </c>
      <c r="E93" s="68" t="str">
        <f>Criteria!D92</f>
        <v>Does the editing tool provide help with creating accessible content?</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2.5">
      <c r="A94" s="9">
        <v>11</v>
      </c>
      <c r="B94" s="63" t="str">
        <f>Criteria!A93</f>
        <v>Editing tools</v>
      </c>
      <c r="C94" s="66" t="str">
        <f>Criteria!B93</f>
        <v>13.3</v>
      </c>
      <c r="D94" s="66" t="str">
        <f>Criteria!C93</f>
        <v>A</v>
      </c>
      <c r="E94" s="68" t="str">
        <f>Criteria!D93</f>
        <v>Is the content generated by each content transformation accessible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33.75">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2.5">
      <c r="A96" s="9">
        <v>11</v>
      </c>
      <c r="B96" s="63" t="str">
        <f>Criteria!A95</f>
        <v>Editing tools</v>
      </c>
      <c r="C96" s="66" t="str">
        <f>Criteria!B95</f>
        <v>13.5</v>
      </c>
      <c r="D96" s="66" t="str">
        <f>Criteria!C95</f>
        <v>A</v>
      </c>
      <c r="E96" s="68" t="str">
        <f>Criteria!D95</f>
        <v>For each set of templates, at least one template meets the requirements of the RAWeb.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2.5">
      <c r="A97" s="9">
        <v>11</v>
      </c>
      <c r="B97" s="63" t="str">
        <f>Criteria!A96</f>
        <v>Editing tools</v>
      </c>
      <c r="C97" s="66" t="str">
        <f>Criteria!B96</f>
        <v>13.6</v>
      </c>
      <c r="D97" s="66" t="str">
        <f>Criteria!C96</f>
        <v>A</v>
      </c>
      <c r="E97" s="68" t="str">
        <f>Criteria!D96</f>
        <v>Is each template that enables the RAWeb requirements to be met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33.75">
      <c r="A98" s="9">
        <v>11</v>
      </c>
      <c r="B98" s="63" t="str">
        <f>Criteria!A97</f>
        <v>Support services</v>
      </c>
      <c r="C98" s="66" t="str">
        <f>Criteria!B97</f>
        <v>14.1</v>
      </c>
      <c r="D98" s="66" t="str">
        <f>Criteria!C97</f>
        <v>AA</v>
      </c>
      <c r="E98" s="68" t="str">
        <f>Criteria!D97</f>
        <v>Does each support service provide information relating to the accessibility features of the application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33.75">
      <c r="A99" s="9">
        <v>11</v>
      </c>
      <c r="B99" s="63" t="str">
        <f>Criteria!A98</f>
        <v>Support services</v>
      </c>
      <c r="C99" s="66" t="str">
        <f>Criteria!B98</f>
        <v>14.2</v>
      </c>
      <c r="D99" s="66" t="str">
        <f>Criteria!C98</f>
        <v>A</v>
      </c>
      <c r="E99" s="68" t="str">
        <f>Criteria!D98</f>
        <v>The support service meets the communication needs of people with disabilities directly or through a relay service. Is this rule respected?</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33.75">
      <c r="A100" s="9">
        <v>11</v>
      </c>
      <c r="B100" s="63" t="str">
        <f>Criteria!A99</f>
        <v>Real-time communication</v>
      </c>
      <c r="C100" s="66" t="str">
        <f>Criteria!B99</f>
        <v>15.1</v>
      </c>
      <c r="D100" s="66" t="str">
        <f>Criteria!C99</f>
        <v>A</v>
      </c>
      <c r="E100" s="68" t="str">
        <f>Criteria!D99</f>
        <v>For each two-way voice communication application, is the application capable of encoding and decoding this communication with a frequency range whose upper limit is at least 7,000 Hz?</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22.5">
      <c r="A101" s="9">
        <v>11</v>
      </c>
      <c r="B101" s="63" t="str">
        <f>Criteria!A100</f>
        <v>Real-time communication</v>
      </c>
      <c r="C101" s="66" t="str">
        <f>Criteria!B100</f>
        <v>15.2</v>
      </c>
      <c r="D101" s="66" t="str">
        <f>Criteria!C100</f>
        <v>A</v>
      </c>
      <c r="E101" s="68" t="str">
        <f>Criteria!D100</f>
        <v>Does each application that supports two-way voice communication have real-time text communication functionality?</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2.5">
      <c r="A102" s="9">
        <v>11</v>
      </c>
      <c r="B102" s="63" t="str">
        <f>Criteria!A101</f>
        <v>Real-time communication</v>
      </c>
      <c r="C102" s="66" t="str">
        <f>Criteria!B101</f>
        <v>15.3</v>
      </c>
      <c r="D102" s="66" t="str">
        <f>Criteria!C101</f>
        <v>A</v>
      </c>
      <c r="E102" s="68" t="str">
        <f>Criteria!D101</f>
        <v>For each application that allows two-way voice communication and real-time text, are both modes usable simultaneously?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2.5">
      <c r="A103" s="9">
        <v>11</v>
      </c>
      <c r="B103" s="63" t="str">
        <f>Criteria!A102</f>
        <v>Real-time communication</v>
      </c>
      <c r="C103" s="66" t="str">
        <f>Criteria!B102</f>
        <v>15.4</v>
      </c>
      <c r="D103" s="66" t="str">
        <f>Criteria!C102</f>
        <v>A</v>
      </c>
      <c r="E103" s="68" t="str">
        <f>Criteria!D102</f>
        <v>For each real-time text communication functionality, can the messages be identified (excluding special cases)?</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2.5">
      <c r="A104" s="9">
        <v>11</v>
      </c>
      <c r="B104" s="63" t="str">
        <f>Criteria!A103</f>
        <v>Real-time communication</v>
      </c>
      <c r="C104" s="66" t="str">
        <f>Criteria!B103</f>
        <v>15.5</v>
      </c>
      <c r="D104" s="66" t="str">
        <f>Criteria!C103</f>
        <v>A</v>
      </c>
      <c r="E104" s="68" t="str">
        <f>Criteria!D103</f>
        <v>For each two-way voice communication application, is a visual indicator of oral activity present?</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33.75">
      <c r="A105" s="9">
        <v>11</v>
      </c>
      <c r="B105" s="63" t="str">
        <f>Criteria!A104</f>
        <v>Real-time communication</v>
      </c>
      <c r="C105" s="66" t="str">
        <f>Criteria!B104</f>
        <v>15.6</v>
      </c>
      <c r="D105" s="66" t="str">
        <f>Criteria!C104</f>
        <v>A</v>
      </c>
      <c r="E105" s="68" t="str">
        <f>Criteria!D104</f>
        <v>Does each real-time text communication application that can interact with other real-time text communication applications comply with the interoperability rules in force?</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33.75">
      <c r="A106" s="9">
        <v>11</v>
      </c>
      <c r="B106" s="63" t="str">
        <f>Criteria!A105</f>
        <v>Real-time communication</v>
      </c>
      <c r="C106" s="66" t="str">
        <f>Criteria!B105</f>
        <v>15.7</v>
      </c>
      <c r="D106" s="66" t="str">
        <f>Criteria!C105</f>
        <v>AA</v>
      </c>
      <c r="E106" s="68" t="str">
        <f>Criteria!D105</f>
        <v>For each application that supports real-time text (RTT) communication, the transmission delay for each input unit is 500ms or less. Is this rule respected?</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22.5">
      <c r="A107" s="9">
        <v>12</v>
      </c>
      <c r="B107" s="63" t="str">
        <f>Criteria!A106</f>
        <v>Real-time communication</v>
      </c>
      <c r="C107" s="66" t="str">
        <f>Criteria!B106</f>
        <v>15.8</v>
      </c>
      <c r="D107" s="66" t="str">
        <f>Criteria!C106</f>
        <v>A</v>
      </c>
      <c r="E107" s="68" t="str">
        <f>Criteria!D106</f>
        <v>For each telecommunication application, is the identification of the party initiating a call accessible?</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33.75">
      <c r="A108" s="9">
        <v>12</v>
      </c>
      <c r="B108" s="63" t="str">
        <f>Criteria!A107</f>
        <v>Real-time communication</v>
      </c>
      <c r="C108" s="66" t="str">
        <f>Criteria!B107</f>
        <v>15.9</v>
      </c>
      <c r="D108" s="66" t="str">
        <f>Criteria!C107</f>
        <v>A</v>
      </c>
      <c r="E108" s="68" t="str">
        <f>Criteria!D107</f>
        <v>For each two-way voice communication application that provides caller identification, is there a way to present this identification for sign language users?</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33.75">
      <c r="A109" s="9">
        <v>12</v>
      </c>
      <c r="B109" s="63" t="str">
        <f>Criteria!A108</f>
        <v>Real-time communication</v>
      </c>
      <c r="C109" s="66" t="str">
        <f>Criteria!B108</f>
        <v>15.10</v>
      </c>
      <c r="D109" s="66" t="str">
        <f>Criteria!C108</f>
        <v>A</v>
      </c>
      <c r="E109" s="68" t="str">
        <f>Criteria!D108</f>
        <v>For each two-way voice communication application that has voice-based services, are these services usable without the need to listen or speak?</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sheetData>
  <mergeCells count="1">
    <mergeCell ref="B1:Z1"/>
  </mergeCells>
  <phoneticPr fontId="8" type="noConversion"/>
  <conditionalFormatting sqref="F4:Z109">
    <cfRule type="cellIs" dxfId="122" priority="1" operator="equal">
      <formula>"NC"</formula>
    </cfRule>
    <cfRule type="cellIs" dxfId="121" priority="2" operator="equal">
      <formula>"C"</formula>
    </cfRule>
    <cfRule type="cellIs" dxfId="120" priority="3" operator="equal">
      <formula>"NA"</formula>
    </cfRule>
    <cfRule type="cellIs" dxfId="119"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4"/>
  <sheetViews>
    <sheetView zoomScale="70" zoomScaleNormal="70" zoomScalePageLayoutView="85" workbookViewId="0">
      <selection activeCell="AB32" sqref="AB32"/>
    </sheetView>
  </sheetViews>
  <sheetFormatPr defaultColWidth="8.5703125" defaultRowHeight="15"/>
  <cols>
    <col min="1" max="1" width="23.42578125" style="9" customWidth="1"/>
    <col min="2" max="2" width="14.42578125" style="9" customWidth="1"/>
    <col min="3" max="3" width="12.42578125" style="9" bestFit="1" customWidth="1"/>
    <col min="4" max="4" width="8.42578125" style="9" bestFit="1" customWidth="1"/>
    <col min="5" max="23" width="4.5703125" style="9" bestFit="1" customWidth="1"/>
    <col min="24" max="24" width="12.42578125" style="9" bestFit="1" customWidth="1"/>
    <col min="25" max="25" width="9" style="9" bestFit="1" customWidth="1"/>
    <col min="26" max="26" width="9" style="9" customWidth="1"/>
    <col min="27" max="27" width="6.42578125" style="69" customWidth="1"/>
    <col min="28" max="28" width="17.42578125" style="69" bestFit="1" customWidth="1"/>
    <col min="29" max="29" width="14.5703125" style="69" customWidth="1"/>
    <col min="30" max="30" width="9.5703125" style="69" bestFit="1" customWidth="1"/>
    <col min="31" max="31" width="6.42578125" style="69" bestFit="1" customWidth="1"/>
    <col min="32" max="32" width="10.85546875" style="9" bestFit="1" customWidth="1"/>
    <col min="33" max="33" width="6.42578125" style="9" bestFit="1" customWidth="1"/>
    <col min="34" max="34" width="29.85546875" style="9" customWidth="1"/>
    <col min="35" max="35" width="6.42578125" style="9" bestFit="1" customWidth="1"/>
    <col min="36" max="36" width="9.140625" style="9" bestFit="1" customWidth="1"/>
    <col min="37" max="37" width="6.42578125" style="69" bestFit="1" customWidth="1"/>
    <col min="38" max="38" width="11.42578125" style="9" customWidth="1"/>
    <col min="39" max="39" width="6.42578125" style="9" bestFit="1" customWidth="1"/>
    <col min="40" max="40" width="9" style="9" bestFit="1" customWidth="1"/>
    <col min="41" max="41" width="6.42578125" style="9" bestFit="1" customWidth="1"/>
    <col min="42" max="42" width="9" style="9" bestFit="1" customWidth="1"/>
    <col min="43" max="43" width="6.42578125" style="9" bestFit="1" customWidth="1"/>
    <col min="44" max="44" width="9" style="9" bestFit="1" customWidth="1"/>
    <col min="45" max="45" width="6.42578125" style="9" bestFit="1" customWidth="1"/>
    <col min="46" max="46" width="9" style="9" bestFit="1" customWidth="1"/>
    <col min="47" max="47" width="6.42578125" style="9" bestFit="1" customWidth="1"/>
    <col min="48" max="48" width="9" style="9" bestFit="1" customWidth="1"/>
    <col min="49" max="49" width="12.5703125" style="9" bestFit="1" customWidth="1"/>
    <col min="50" max="58" width="8.5703125" style="9"/>
    <col min="59" max="59" width="18.5703125" style="9" bestFit="1" customWidth="1"/>
    <col min="60" max="60" width="9.5703125" style="9" customWidth="1"/>
    <col min="61" max="61" width="10.5703125" style="9" customWidth="1"/>
    <col min="62" max="62" width="8.5703125" style="9"/>
    <col min="63" max="63" width="10.5703125" style="9" customWidth="1"/>
    <col min="64" max="16384" width="8.5703125" style="9"/>
  </cols>
  <sheetData>
    <row r="1" spans="1:34" ht="30">
      <c r="B1" s="4" t="s">
        <v>267</v>
      </c>
      <c r="C1" s="9" t="s">
        <v>3</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4</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5</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30">
      <c r="C4" s="114" t="s">
        <v>269</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45">
      <c r="C5" s="114" t="s">
        <v>268</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0"/>
      <c r="Z5" s="70"/>
    </row>
    <row r="6" spans="1:34" ht="58.5" customHeight="1" thickBot="1">
      <c r="A6" s="71" t="s">
        <v>271</v>
      </c>
      <c r="B6" s="72" t="s">
        <v>272</v>
      </c>
      <c r="C6" s="73" t="s">
        <v>273</v>
      </c>
      <c r="D6" s="73" t="str">
        <f>Sample!A$13</f>
        <v>E01</v>
      </c>
      <c r="E6" s="73" t="str">
        <f>Sample!A14</f>
        <v>E02</v>
      </c>
      <c r="F6" s="73" t="str">
        <f>Sample!A15</f>
        <v>E03</v>
      </c>
      <c r="G6" s="73" t="str">
        <f>Sample!A16</f>
        <v>E04</v>
      </c>
      <c r="H6" s="73" t="str">
        <f>Sample!A17</f>
        <v>E05</v>
      </c>
      <c r="I6" s="73" t="str">
        <f>Sample!A18</f>
        <v>E06</v>
      </c>
      <c r="J6" s="73" t="str">
        <f>Sample!A19</f>
        <v>E07</v>
      </c>
      <c r="K6" s="73" t="str">
        <f>Sample!A20</f>
        <v>E08</v>
      </c>
      <c r="L6" s="73" t="str">
        <f>Sample!A21</f>
        <v>E09</v>
      </c>
      <c r="M6" s="73" t="str">
        <f>Sample!A22</f>
        <v>E10</v>
      </c>
      <c r="N6" s="73" t="str">
        <f>Sample!A23</f>
        <v>E11</v>
      </c>
      <c r="O6" s="73" t="str">
        <f>Sample!A24</f>
        <v>E12</v>
      </c>
      <c r="P6" s="73" t="str">
        <f>Sample!A25</f>
        <v>E13</v>
      </c>
      <c r="Q6" s="73" t="str">
        <f>Sample!A26</f>
        <v>E14</v>
      </c>
      <c r="R6" s="73" t="str">
        <f>Sample!A27</f>
        <v>E15</v>
      </c>
      <c r="S6" s="73" t="str">
        <f>Sample!A28</f>
        <v>E16</v>
      </c>
      <c r="T6" s="73" t="str">
        <f>Sample!A29</f>
        <v>E17</v>
      </c>
      <c r="U6" s="73" t="str">
        <f>Sample!A30</f>
        <v>E18</v>
      </c>
      <c r="V6" s="73" t="str">
        <f>Sample!A31</f>
        <v>E19</v>
      </c>
      <c r="W6" s="73" t="str">
        <f>Sample!A32</f>
        <v>E20</v>
      </c>
      <c r="X6" s="5" t="s">
        <v>270</v>
      </c>
      <c r="Y6" s="73" t="s">
        <v>8</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3">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4">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4"/>
        <v>NT</v>
      </c>
      <c r="Z9" s="73"/>
      <c r="AA9" s="75"/>
      <c r="AB9" s="149" t="s">
        <v>265</v>
      </c>
      <c r="AC9" s="149"/>
      <c r="AD9" s="149"/>
      <c r="AE9" s="149"/>
      <c r="AF9" s="149"/>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4"/>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4"/>
        <v>NT</v>
      </c>
      <c r="Z11" s="73"/>
      <c r="AA11" s="75"/>
      <c r="AB11" s="82" t="s">
        <v>0</v>
      </c>
      <c r="AC11" s="83">
        <f>COUNTIFS(Y7:Y113,"C",$C$7:$C$113,"A")</f>
        <v>0</v>
      </c>
      <c r="AD11" s="83">
        <f>COUNTIFS(Y7:Y113,"NC",$C$7:$C$113,"A")</f>
        <v>0</v>
      </c>
      <c r="AE11" s="83">
        <f>COUNTIFS(Y7:Y113,"NA",$C$7:$C$113,"A")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4"/>
        <v>NT</v>
      </c>
      <c r="Z12" s="73"/>
      <c r="AA12" s="75"/>
      <c r="AB12" s="82" t="s">
        <v>1</v>
      </c>
      <c r="AC12" s="83">
        <f>COUNTIFS(Y7:Y113,"C",$C$7:$C$113,"AA")</f>
        <v>0</v>
      </c>
      <c r="AD12" s="83">
        <f>COUNTIFS(Y7:Y113,"NC",$C$7:$C$113,"AA")</f>
        <v>0</v>
      </c>
      <c r="AE12" s="83">
        <f>COUNTIFS(Y7:Y113,"NA",$C$7:$C$113,"AA")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4"/>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4"/>
        <v>NT</v>
      </c>
      <c r="Z14" s="73"/>
      <c r="AA14" s="75"/>
      <c r="AB14" s="85"/>
      <c r="AC14" s="86"/>
      <c r="AD14" s="86"/>
      <c r="AE14" s="85"/>
      <c r="AF14" s="73"/>
      <c r="AG14" s="73"/>
    </row>
    <row r="15" spans="1:34" ht="15.7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4"/>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4"/>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4"/>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4"/>
        <v>NT</v>
      </c>
      <c r="Z18" s="73"/>
      <c r="AA18" s="75"/>
      <c r="AB18" s="73"/>
      <c r="AC18" s="73"/>
      <c r="AD18" s="73"/>
      <c r="AE18" s="75"/>
      <c r="AF18" s="73"/>
      <c r="AG18" s="73"/>
    </row>
    <row r="19" spans="1:38" ht="15.7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4"/>
        <v>NT</v>
      </c>
      <c r="Z19" s="73"/>
      <c r="AA19" s="75"/>
      <c r="AB19" s="149" t="s">
        <v>274</v>
      </c>
      <c r="AC19" s="149"/>
      <c r="AD19" s="149"/>
      <c r="AE19" s="75"/>
      <c r="AF19" s="73"/>
      <c r="AG19" s="73"/>
      <c r="AH19" s="149" t="s">
        <v>139</v>
      </c>
      <c r="AI19" s="149"/>
      <c r="AJ19" s="149"/>
      <c r="AK19" s="149"/>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4"/>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4"/>
        <v>NT</v>
      </c>
      <c r="Z21" s="73"/>
      <c r="AA21" s="75"/>
      <c r="AB21" s="82" t="s">
        <v>0</v>
      </c>
      <c r="AC21" s="91" t="str">
        <f>IF(AF11&gt;0,(CalculationBase!AC11)/(CalculationBase!AC11+CalculationBase!AD11),"-")</f>
        <v>-</v>
      </c>
      <c r="AD21" s="91" t="str">
        <f>IF(AF11&gt;0,(CalculationBase!AD11)/CalculationBase!AF11,"-")</f>
        <v>-</v>
      </c>
      <c r="AE21" s="75"/>
      <c r="AF21" s="73"/>
      <c r="AG21" s="73"/>
      <c r="AH21" s="92" t="s">
        <v>145</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4"/>
        <v>NT</v>
      </c>
      <c r="Z22" s="73"/>
      <c r="AA22" s="75"/>
      <c r="AB22" s="82" t="s">
        <v>1</v>
      </c>
      <c r="AC22" s="91" t="str">
        <f>IF(AF12&gt;0,(CalculationBase!AC12)/(CalculationBase!AC12+CalculationBase!AD12),"-")</f>
        <v>-</v>
      </c>
      <c r="AD22" s="91" t="str">
        <f>IF(AF12&gt;0,(CalculationBase!AD12)/CalculationBase!AF12,"-")</f>
        <v>-</v>
      </c>
      <c r="AE22" s="75"/>
      <c r="AF22" s="73"/>
      <c r="AG22" s="73"/>
      <c r="AH22" s="92" t="s">
        <v>154</v>
      </c>
      <c r="AI22" s="83">
        <f>COUNTIFS(Y16:Y19,"C")</f>
        <v>0</v>
      </c>
      <c r="AJ22" s="83">
        <f>COUNTIFS(Y16:Y19,"NC")</f>
        <v>0</v>
      </c>
      <c r="AK22" s="83">
        <f>COUNTIFS(Y16:Y19,"NA")</f>
        <v>0</v>
      </c>
      <c r="AL22" s="93" t="e">
        <f t="shared" ref="AL22:AL35" si="5">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4"/>
        <v>NT</v>
      </c>
      <c r="Z23" s="73"/>
      <c r="AA23" s="75"/>
      <c r="AB23" s="73"/>
      <c r="AC23" s="73"/>
      <c r="AD23" s="73"/>
      <c r="AE23" s="75"/>
      <c r="AF23" s="73"/>
      <c r="AG23" s="73"/>
      <c r="AH23" s="92" t="s">
        <v>159</v>
      </c>
      <c r="AI23" s="83">
        <f>COUNTIFS(Y20:Y37,"C")</f>
        <v>0</v>
      </c>
      <c r="AJ23" s="83">
        <f>COUNTIFS(Y20:Y37,"NC")</f>
        <v>0</v>
      </c>
      <c r="AK23" s="83">
        <f>COUNTIFS(Y20:Y37,"NA")</f>
        <v>0</v>
      </c>
      <c r="AL23" s="93" t="e">
        <f t="shared" si="5"/>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4"/>
        <v>NT</v>
      </c>
      <c r="Z24" s="73"/>
      <c r="AA24" s="75"/>
      <c r="AB24" s="73"/>
      <c r="AC24" s="73"/>
      <c r="AD24" s="73"/>
      <c r="AE24" s="75"/>
      <c r="AF24" s="73"/>
      <c r="AG24" s="73"/>
      <c r="AH24" s="92" t="s">
        <v>177</v>
      </c>
      <c r="AI24" s="83">
        <f>COUNTIFS(Y38:Y42,"C")</f>
        <v>0</v>
      </c>
      <c r="AJ24" s="83">
        <f>COUNTIFS(Y38:Y42,"NC")</f>
        <v>0</v>
      </c>
      <c r="AK24" s="83">
        <f>COUNTIFS(Y38:Y42,"NA")</f>
        <v>0</v>
      </c>
      <c r="AL24" s="93" t="e">
        <f t="shared" si="5"/>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4"/>
        <v>NT</v>
      </c>
      <c r="Z25" s="73"/>
      <c r="AA25" s="75"/>
      <c r="AB25" s="149" t="s">
        <v>275</v>
      </c>
      <c r="AC25" s="149"/>
      <c r="AD25" s="149"/>
      <c r="AE25" s="75"/>
      <c r="AF25" s="73"/>
      <c r="AG25" s="73"/>
      <c r="AH25" s="92" t="s">
        <v>183</v>
      </c>
      <c r="AI25" s="83">
        <f>COUNTIFS(Y43:Y47,"C")</f>
        <v>0</v>
      </c>
      <c r="AJ25" s="83">
        <f>COUNTIFS(Y43:Y47,"NC")</f>
        <v>0</v>
      </c>
      <c r="AK25" s="83">
        <f>COUNTIFS(Y43:Y47,"NA")</f>
        <v>0</v>
      </c>
      <c r="AL25" s="93" t="e">
        <f t="shared" si="5"/>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4"/>
        <v>NT</v>
      </c>
      <c r="Z26" s="73"/>
      <c r="AA26" s="75"/>
      <c r="AB26" s="82"/>
      <c r="AC26" s="82" t="s">
        <v>3</v>
      </c>
      <c r="AD26" s="82" t="s">
        <v>4</v>
      </c>
      <c r="AE26" s="75"/>
      <c r="AF26" s="73"/>
      <c r="AG26" s="73"/>
      <c r="AH26" s="92" t="s">
        <v>188</v>
      </c>
      <c r="AI26" s="83">
        <f>COUNTIFS(Y48:Y49,"C")</f>
        <v>0</v>
      </c>
      <c r="AJ26" s="83">
        <f>COUNTIFS(Y48:Y49,"NC")</f>
        <v>0</v>
      </c>
      <c r="AK26" s="83">
        <f>COUNTIFS(Y48:Y49,"NA")</f>
        <v>0</v>
      </c>
      <c r="AL26" s="93" t="e">
        <f t="shared" si="5"/>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4"/>
        <v>NT</v>
      </c>
      <c r="Z27" s="73"/>
      <c r="AA27" s="75"/>
      <c r="AB27" s="82" t="s">
        <v>276</v>
      </c>
      <c r="AC27" s="91" t="str">
        <f>CalculationBase!AC21</f>
        <v>-</v>
      </c>
      <c r="AD27" s="91" t="str">
        <f>CalculationBase!AD21</f>
        <v>-</v>
      </c>
      <c r="AE27" s="75"/>
      <c r="AF27" s="73"/>
      <c r="AG27" s="73"/>
      <c r="AH27" s="92" t="s">
        <v>263</v>
      </c>
      <c r="AI27" s="83">
        <f>COUNTIFS(Y50:Y51,"C")</f>
        <v>0</v>
      </c>
      <c r="AJ27" s="83">
        <f>COUNTIFS(Y50:Y51,"NC")</f>
        <v>0</v>
      </c>
      <c r="AK27" s="83">
        <f>COUNTIFS(Y50:Y51,"NA")</f>
        <v>0</v>
      </c>
      <c r="AL27" s="93" t="e">
        <f t="shared" si="5"/>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4"/>
        <v>NT</v>
      </c>
      <c r="Z28" s="73"/>
      <c r="AA28" s="75"/>
      <c r="AB28" s="82" t="s">
        <v>277</v>
      </c>
      <c r="AC28" s="91" t="str">
        <f>IF(AF11&gt;0,((CalculationBase!AC12+CalculationBase!AC11))/(CalculationBase!AF11+CalculationBase!AF12),"-")</f>
        <v>-</v>
      </c>
      <c r="AD28" s="91" t="str">
        <f>IF(AF11&gt;0,((CalculationBase!AD11+CalculationBase!AD12))/(CalculationBase!AF11+CalculationBase!AF12),"-")</f>
        <v>-</v>
      </c>
      <c r="AE28" s="75"/>
      <c r="AF28" s="73"/>
      <c r="AG28" s="73"/>
      <c r="AH28" s="92" t="s">
        <v>264</v>
      </c>
      <c r="AI28" s="83">
        <f>COUNTIFS(Y52:Y58,"C")</f>
        <v>0</v>
      </c>
      <c r="AJ28" s="83">
        <f>COUNTIFS(Y52:Y58,"NC")</f>
        <v>0</v>
      </c>
      <c r="AK28" s="83">
        <f>COUNTIFS(Y52:Y58,"NA")</f>
        <v>0</v>
      </c>
      <c r="AL28" s="93" t="e">
        <f t="shared" si="5"/>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4"/>
        <v>NT</v>
      </c>
      <c r="Z29" s="73"/>
      <c r="AA29" s="75"/>
      <c r="AB29" s="75"/>
      <c r="AC29" s="75"/>
      <c r="AD29" s="75"/>
      <c r="AE29" s="75"/>
      <c r="AF29" s="73"/>
      <c r="AG29" s="73"/>
      <c r="AH29" s="92" t="s">
        <v>201</v>
      </c>
      <c r="AI29" s="83">
        <f>COUNTIFS(Y59:Y70,"C")</f>
        <v>0</v>
      </c>
      <c r="AJ29" s="83">
        <f>COUNTIFS(Y59:Y70,"NC")</f>
        <v>0</v>
      </c>
      <c r="AK29" s="83">
        <f>COUNTIFS(Y59:Y70,"NA")</f>
        <v>0</v>
      </c>
      <c r="AL29" s="93" t="e">
        <f t="shared" si="5"/>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4"/>
        <v>NT</v>
      </c>
      <c r="Z30" s="73"/>
      <c r="AA30" s="75"/>
      <c r="AB30" s="150"/>
      <c r="AC30" s="150"/>
      <c r="AD30" s="150"/>
      <c r="AE30" s="75"/>
      <c r="AF30" s="73"/>
      <c r="AG30" s="73"/>
      <c r="AH30" s="92" t="s">
        <v>10</v>
      </c>
      <c r="AI30" s="83">
        <f>COUNTIFS(Y71:Y74,"C")</f>
        <v>0</v>
      </c>
      <c r="AJ30" s="83">
        <f>COUNTIFS(Y71:Y74,"NC")</f>
        <v>0</v>
      </c>
      <c r="AK30" s="83">
        <f>COUNTIFS(Y71:Y74,"NA")</f>
        <v>0</v>
      </c>
      <c r="AL30" s="93" t="e">
        <f t="shared" si="5"/>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4"/>
        <v>NT</v>
      </c>
      <c r="Z31" s="73"/>
      <c r="AA31" s="75"/>
      <c r="AB31" s="94"/>
      <c r="AC31" s="94"/>
      <c r="AD31" s="75"/>
      <c r="AE31" s="75"/>
      <c r="AF31" s="73"/>
      <c r="AG31" s="73"/>
      <c r="AH31" s="92" t="s">
        <v>11</v>
      </c>
      <c r="AI31" s="83">
        <f>COUNTIFS(Y75:Y90,"C")</f>
        <v>0</v>
      </c>
      <c r="AJ31" s="83">
        <f>COUNTIFS(Y75:Y90,"NC")</f>
        <v>0</v>
      </c>
      <c r="AK31" s="83">
        <f>COUNTIFS(Y75:Y90,"NA")</f>
        <v>0</v>
      </c>
      <c r="AL31" s="93" t="e">
        <f t="shared" si="5"/>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4"/>
        <v>NT</v>
      </c>
      <c r="Z32" s="73"/>
      <c r="AA32" s="75"/>
      <c r="AB32" s="75"/>
      <c r="AC32" s="75"/>
      <c r="AD32" s="75"/>
      <c r="AE32" s="75"/>
      <c r="AF32" s="73"/>
      <c r="AG32" s="73"/>
      <c r="AH32" s="92" t="s">
        <v>225</v>
      </c>
      <c r="AI32" s="83">
        <f>COUNTIFS(Y91:Y94,"C")</f>
        <v>0</v>
      </c>
      <c r="AJ32" s="83">
        <f>COUNTIFS(Y91:Y94,"NC")</f>
        <v>0</v>
      </c>
      <c r="AK32" s="83">
        <f>COUNTIFS(Y91:Y94,"NA")</f>
        <v>0</v>
      </c>
      <c r="AL32" s="93" t="e">
        <f t="shared" si="5"/>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4"/>
        <v>NT</v>
      </c>
      <c r="Z33" s="73"/>
      <c r="AA33" s="75"/>
      <c r="AE33" s="75"/>
      <c r="AF33" s="73"/>
      <c r="AG33" s="73"/>
      <c r="AH33" s="92" t="s">
        <v>230</v>
      </c>
      <c r="AI33" s="83">
        <f>COUNTIFS(Y95:Y100,"C")</f>
        <v>0</v>
      </c>
      <c r="AJ33" s="83">
        <f>COUNTIFS(Y95:Y100,"NC")</f>
        <v>0</v>
      </c>
      <c r="AK33" s="83">
        <f>COUNTIFS(Y95:Y100,"NA")</f>
        <v>0</v>
      </c>
      <c r="AL33" s="93" t="e">
        <f t="shared" si="5"/>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4"/>
        <v>NT</v>
      </c>
      <c r="Z34" s="73"/>
      <c r="AA34" s="75"/>
      <c r="AE34" s="75"/>
      <c r="AF34" s="73"/>
      <c r="AG34" s="73"/>
      <c r="AH34" s="92" t="s">
        <v>237</v>
      </c>
      <c r="AI34" s="83">
        <f>COUNTIFS(Y101:Y102,"C")</f>
        <v>0</v>
      </c>
      <c r="AJ34" s="83">
        <f>COUNTIFS(Y101:Y102,"NC")</f>
        <v>0</v>
      </c>
      <c r="AK34" s="83">
        <f>COUNTIFS(Y101:Y102,"NA")</f>
        <v>0</v>
      </c>
      <c r="AL34" s="93" t="e">
        <f t="shared" si="5"/>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4"/>
        <v>NT</v>
      </c>
      <c r="Z35" s="73"/>
      <c r="AA35" s="75"/>
      <c r="AE35" s="75"/>
      <c r="AF35" s="73"/>
      <c r="AG35" s="73"/>
      <c r="AH35" s="92" t="s">
        <v>240</v>
      </c>
      <c r="AI35" s="83">
        <f>COUNTIFS(Y103:Y113,"C")</f>
        <v>0</v>
      </c>
      <c r="AJ35" s="83">
        <f>COUNTIFS(Y103:Y113,"NC")</f>
        <v>0</v>
      </c>
      <c r="AK35" s="83">
        <f>COUNTIFS(Y103:Y113,"NA")</f>
        <v>0</v>
      </c>
      <c r="AL35" s="93" t="e">
        <f t="shared" si="5"/>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4"/>
        <v>NT</v>
      </c>
      <c r="Z36" s="73"/>
      <c r="AA36" s="75"/>
      <c r="AE36" s="75"/>
      <c r="AF36" s="73"/>
      <c r="AG36" s="73"/>
    </row>
    <row r="37" spans="1:38" ht="15.7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4"/>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4"/>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4"/>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4"/>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4"/>
        <v>NT</v>
      </c>
      <c r="Z41" s="73"/>
      <c r="AA41" s="75"/>
      <c r="AE41" s="75"/>
      <c r="AF41" s="73"/>
      <c r="AG41" s="73"/>
    </row>
    <row r="42" spans="1:38" ht="15.7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4"/>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4"/>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4"/>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4"/>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4"/>
        <v>NT</v>
      </c>
      <c r="Z46" s="73"/>
      <c r="AA46" s="75"/>
      <c r="AE46" s="75"/>
      <c r="AF46" s="73"/>
      <c r="AG46" s="73"/>
    </row>
    <row r="47" spans="1:38" ht="15.7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4"/>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4"/>
        <v>NT</v>
      </c>
      <c r="Z48" s="73"/>
      <c r="AA48" s="75"/>
      <c r="AE48" s="75"/>
      <c r="AF48" s="73"/>
      <c r="AG48" s="73"/>
    </row>
    <row r="49" spans="1:33" ht="15.7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4"/>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4"/>
        <v>NT</v>
      </c>
      <c r="Z50" s="73"/>
      <c r="AA50" s="75"/>
      <c r="AB50" s="75"/>
      <c r="AC50" s="75"/>
      <c r="AD50" s="75"/>
      <c r="AE50" s="75"/>
      <c r="AF50" s="73"/>
      <c r="AG50" s="73"/>
    </row>
    <row r="51" spans="1:33" ht="15.7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4"/>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4"/>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4"/>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4"/>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4"/>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4"/>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4"/>
        <v>NT</v>
      </c>
      <c r="Z57" s="73"/>
      <c r="AA57" s="75"/>
      <c r="AB57" s="75"/>
      <c r="AC57" s="75"/>
      <c r="AD57" s="75"/>
      <c r="AE57" s="75"/>
      <c r="AF57" s="73"/>
      <c r="AG57" s="73"/>
    </row>
    <row r="58" spans="1:33" ht="15.7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4"/>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4"/>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4"/>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4"/>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4"/>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4"/>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4"/>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4"/>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4"/>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4"/>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4"/>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4"/>
        <v>NT</v>
      </c>
      <c r="Z69" s="73"/>
      <c r="AA69" s="75"/>
      <c r="AB69" s="75"/>
      <c r="AC69" s="75"/>
      <c r="AD69" s="75"/>
      <c r="AE69" s="75"/>
      <c r="AF69" s="73"/>
      <c r="AG69" s="73"/>
    </row>
    <row r="70" spans="1:33" ht="15.7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4"/>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4"/>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3" si="6">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6"/>
        <v>NT</v>
      </c>
      <c r="Z73" s="73"/>
      <c r="AA73" s="75"/>
      <c r="AB73" s="75"/>
      <c r="AC73" s="75"/>
      <c r="AD73" s="75"/>
      <c r="AE73" s="75"/>
      <c r="AF73" s="73"/>
      <c r="AG73" s="73"/>
    </row>
    <row r="74" spans="1:33" ht="15.7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6"/>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6"/>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6"/>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6"/>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6"/>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6"/>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6"/>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6"/>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6"/>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6"/>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6"/>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6"/>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6"/>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6"/>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6"/>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6"/>
        <v>NT</v>
      </c>
      <c r="Z89" s="73"/>
      <c r="AA89" s="75"/>
      <c r="AB89" s="75"/>
      <c r="AC89" s="75"/>
      <c r="AD89" s="75"/>
      <c r="AE89" s="75"/>
      <c r="AF89" s="73"/>
      <c r="AG89" s="73"/>
    </row>
    <row r="90" spans="1:33" ht="15.7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6"/>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6"/>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6"/>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6"/>
        <v>NT</v>
      </c>
      <c r="Z93" s="73"/>
      <c r="AA93" s="75"/>
      <c r="AB93" s="75"/>
      <c r="AC93" s="75"/>
      <c r="AD93" s="75"/>
      <c r="AE93" s="75"/>
      <c r="AF93" s="73"/>
      <c r="AG93" s="73"/>
    </row>
    <row r="94" spans="1:33" ht="15.7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6"/>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6"/>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6"/>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6"/>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6"/>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6"/>
        <v>NT</v>
      </c>
      <c r="Z99" s="73"/>
      <c r="AA99" s="75"/>
      <c r="AB99" s="75"/>
      <c r="AC99" s="75"/>
      <c r="AD99" s="75"/>
      <c r="AE99" s="75"/>
      <c r="AF99" s="73"/>
      <c r="AG99" s="73"/>
    </row>
    <row r="100" spans="1:33" ht="15.7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6"/>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6"/>
        <v>NT</v>
      </c>
      <c r="Z101" s="73"/>
      <c r="AA101" s="75"/>
      <c r="AB101" s="75"/>
      <c r="AC101" s="75"/>
      <c r="AD101" s="75"/>
      <c r="AE101" s="75"/>
      <c r="AF101" s="73"/>
      <c r="AG101" s="73"/>
    </row>
    <row r="102" spans="1:33" ht="15.75" thickBot="1">
      <c r="A102" s="87" t="str">
        <f>Criteria!A98</f>
        <v>Support services</v>
      </c>
      <c r="B102" s="88" t="str">
        <f>Criteria!B98</f>
        <v>14.2</v>
      </c>
      <c r="C102" s="88" t="str">
        <f>Criteria!C98</f>
        <v>A</v>
      </c>
      <c r="D102" s="88" t="str">
        <f>'E01'!$F99</f>
        <v>NT</v>
      </c>
      <c r="E102" s="88" t="str">
        <f>'E02'!$F99</f>
        <v>NT</v>
      </c>
      <c r="F102" s="88" t="str">
        <f>'E03'!$F99</f>
        <v>NT</v>
      </c>
      <c r="G102" s="88" t="str">
        <f>'E04'!$F99</f>
        <v>NT</v>
      </c>
      <c r="H102" s="88" t="str">
        <f>'E05'!$F99</f>
        <v>NT</v>
      </c>
      <c r="I102" s="88" t="str">
        <f>'E06'!$F99</f>
        <v>NT</v>
      </c>
      <c r="J102" s="88" t="str">
        <f>'E07'!$F99</f>
        <v>NT</v>
      </c>
      <c r="K102" s="88" t="str">
        <f>'E08'!$F99</f>
        <v>NT</v>
      </c>
      <c r="L102" s="88" t="str">
        <f>'E09'!$F99</f>
        <v>NT</v>
      </c>
      <c r="M102" s="88" t="str">
        <f>'E10'!$F99</f>
        <v>NT</v>
      </c>
      <c r="N102" s="88" t="str">
        <f>'E11'!$F99</f>
        <v>NT</v>
      </c>
      <c r="O102" s="88" t="str">
        <f>'E12'!$F99</f>
        <v>NT</v>
      </c>
      <c r="P102" s="88" t="str">
        <f>'E13'!$F99</f>
        <v>NT</v>
      </c>
      <c r="Q102" s="88" t="str">
        <f>'E14'!$F99</f>
        <v>NT</v>
      </c>
      <c r="R102" s="88" t="str">
        <f>'E15'!$F99</f>
        <v>NT</v>
      </c>
      <c r="S102" s="88" t="str">
        <f>'E16'!$F99</f>
        <v>NT</v>
      </c>
      <c r="T102" s="88" t="str">
        <f>'E17'!$F99</f>
        <v>NT</v>
      </c>
      <c r="U102" s="88" t="str">
        <f>'E18'!$F99</f>
        <v>NT</v>
      </c>
      <c r="V102" s="88" t="str">
        <f>'E19'!$F99</f>
        <v>NT</v>
      </c>
      <c r="W102" s="88" t="str">
        <f>'E20'!$F99</f>
        <v>NT</v>
      </c>
      <c r="X102" s="88"/>
      <c r="Y102" s="89" t="str">
        <f t="shared" si="6"/>
        <v>NT</v>
      </c>
      <c r="Z102" s="73"/>
      <c r="AA102" s="75"/>
      <c r="AB102" s="75"/>
      <c r="AC102" s="75"/>
      <c r="AD102" s="75"/>
      <c r="AE102" s="75"/>
      <c r="AF102" s="73"/>
      <c r="AG102" s="73"/>
    </row>
    <row r="103" spans="1:33">
      <c r="A103" s="76" t="str">
        <f>Criteria!A99</f>
        <v>Real-time communication</v>
      </c>
      <c r="B103" s="77" t="str">
        <f>Criteria!B99</f>
        <v>15.1</v>
      </c>
      <c r="C103" s="77" t="str">
        <f>Criteria!C99</f>
        <v>A</v>
      </c>
      <c r="D103" s="77" t="str">
        <f>'E01'!$F100</f>
        <v>NT</v>
      </c>
      <c r="E103" s="77" t="str">
        <f>'E02'!$F100</f>
        <v>NT</v>
      </c>
      <c r="F103" s="77" t="str">
        <f>'E03'!$F100</f>
        <v>NT</v>
      </c>
      <c r="G103" s="77" t="str">
        <f>'E04'!$F100</f>
        <v>NT</v>
      </c>
      <c r="H103" s="77" t="str">
        <f>'E05'!$F100</f>
        <v>NT</v>
      </c>
      <c r="I103" s="77" t="str">
        <f>'E06'!$F100</f>
        <v>NT</v>
      </c>
      <c r="J103" s="77" t="str">
        <f>'E07'!$F100</f>
        <v>NT</v>
      </c>
      <c r="K103" s="77" t="str">
        <f>'E08'!$F100</f>
        <v>NT</v>
      </c>
      <c r="L103" s="77" t="str">
        <f>'E09'!$F100</f>
        <v>NT</v>
      </c>
      <c r="M103" s="77" t="str">
        <f>'E10'!$F100</f>
        <v>NT</v>
      </c>
      <c r="N103" s="77" t="str">
        <f>'E11'!$F100</f>
        <v>NT</v>
      </c>
      <c r="O103" s="77" t="str">
        <f>'E12'!$F100</f>
        <v>NT</v>
      </c>
      <c r="P103" s="77" t="str">
        <f>'E13'!$F100</f>
        <v>NT</v>
      </c>
      <c r="Q103" s="77" t="str">
        <f>'E14'!$F100</f>
        <v>NT</v>
      </c>
      <c r="R103" s="77" t="str">
        <f>'E15'!$F100</f>
        <v>NT</v>
      </c>
      <c r="S103" s="77" t="str">
        <f>'E16'!$F100</f>
        <v>NT</v>
      </c>
      <c r="T103" s="77" t="str">
        <f>'E17'!$F100</f>
        <v>NT</v>
      </c>
      <c r="U103" s="77" t="str">
        <f>'E18'!$F100</f>
        <v>NT</v>
      </c>
      <c r="V103" s="77" t="str">
        <f>'E19'!$F100</f>
        <v>NT</v>
      </c>
      <c r="W103" s="77" t="str">
        <f>'E20'!$F100</f>
        <v>NT</v>
      </c>
      <c r="X103" s="77"/>
      <c r="Y103" s="78" t="str">
        <f t="shared" si="6"/>
        <v>NT</v>
      </c>
      <c r="Z103" s="73"/>
      <c r="AA103" s="75"/>
      <c r="AB103" s="75"/>
      <c r="AC103" s="75"/>
      <c r="AD103" s="75"/>
      <c r="AE103" s="75"/>
      <c r="AF103" s="73"/>
      <c r="AG103" s="73"/>
    </row>
    <row r="104" spans="1:33">
      <c r="A104" s="79" t="str">
        <f>Criteria!A100</f>
        <v>Real-time communication</v>
      </c>
      <c r="B104" s="80" t="str">
        <f>Criteria!B100</f>
        <v>15.2</v>
      </c>
      <c r="C104" s="80" t="str">
        <f>Criteria!C100</f>
        <v>A</v>
      </c>
      <c r="D104" s="80" t="str">
        <f>'E01'!$F101</f>
        <v>NT</v>
      </c>
      <c r="E104" s="80" t="str">
        <f>'E02'!$F101</f>
        <v>NT</v>
      </c>
      <c r="F104" s="80" t="str">
        <f>'E03'!$F101</f>
        <v>NT</v>
      </c>
      <c r="G104" s="80" t="str">
        <f>'E04'!$F101</f>
        <v>NT</v>
      </c>
      <c r="H104" s="80" t="str">
        <f>'E05'!$F101</f>
        <v>NT</v>
      </c>
      <c r="I104" s="80" t="str">
        <f>'E06'!$F101</f>
        <v>NT</v>
      </c>
      <c r="J104" s="80" t="str">
        <f>'E07'!$F101</f>
        <v>NT</v>
      </c>
      <c r="K104" s="80" t="str">
        <f>'E08'!$F101</f>
        <v>NT</v>
      </c>
      <c r="L104" s="80" t="str">
        <f>'E09'!$F101</f>
        <v>NT</v>
      </c>
      <c r="M104" s="80" t="str">
        <f>'E10'!$F101</f>
        <v>NT</v>
      </c>
      <c r="N104" s="80" t="str">
        <f>'E11'!$F101</f>
        <v>NT</v>
      </c>
      <c r="O104" s="80" t="str">
        <f>'E12'!$F101</f>
        <v>NT</v>
      </c>
      <c r="P104" s="80" t="str">
        <f>'E13'!$F101</f>
        <v>NT</v>
      </c>
      <c r="Q104" s="80" t="str">
        <f>'E14'!$F101</f>
        <v>NT</v>
      </c>
      <c r="R104" s="80" t="str">
        <f>'E15'!$F101</f>
        <v>NT</v>
      </c>
      <c r="S104" s="80" t="str">
        <f>'E16'!$F101</f>
        <v>NT</v>
      </c>
      <c r="T104" s="80" t="str">
        <f>'E17'!$F101</f>
        <v>NT</v>
      </c>
      <c r="U104" s="80" t="str">
        <f>'E18'!$F101</f>
        <v>NT</v>
      </c>
      <c r="V104" s="80" t="str">
        <f>'E19'!$F101</f>
        <v>NT</v>
      </c>
      <c r="W104" s="80" t="str">
        <f>'E20'!$F101</f>
        <v>NT</v>
      </c>
      <c r="X104" s="80"/>
      <c r="Y104" s="81" t="str">
        <f t="shared" si="6"/>
        <v>NT</v>
      </c>
      <c r="Z104" s="73"/>
      <c r="AA104" s="75"/>
      <c r="AB104" s="75"/>
      <c r="AC104" s="75"/>
      <c r="AD104" s="75"/>
      <c r="AE104" s="75"/>
      <c r="AF104" s="73"/>
      <c r="AG104" s="73"/>
    </row>
    <row r="105" spans="1:33">
      <c r="A105" s="79" t="str">
        <f>Criteria!A101</f>
        <v>Real-time communication</v>
      </c>
      <c r="B105" s="80" t="str">
        <f>Criteria!B101</f>
        <v>15.3</v>
      </c>
      <c r="C105" s="80" t="str">
        <f>Criteria!C101</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6"/>
        <v>NT</v>
      </c>
      <c r="Z105" s="73"/>
      <c r="AA105" s="75"/>
      <c r="AB105" s="75"/>
      <c r="AC105" s="75"/>
      <c r="AD105" s="75"/>
      <c r="AE105" s="75"/>
      <c r="AF105" s="73"/>
      <c r="AG105" s="73"/>
    </row>
    <row r="106" spans="1:33">
      <c r="A106" s="79" t="str">
        <f>Criteria!A102</f>
        <v>Real-time communication</v>
      </c>
      <c r="B106" s="80" t="str">
        <f>Criteria!B102</f>
        <v>15.4</v>
      </c>
      <c r="C106" s="80" t="str">
        <f>Criteria!C102</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6"/>
        <v>NT</v>
      </c>
      <c r="Z106" s="73"/>
      <c r="AA106" s="75"/>
      <c r="AB106" s="75"/>
      <c r="AC106" s="75"/>
      <c r="AD106" s="75"/>
      <c r="AE106" s="75"/>
      <c r="AF106" s="73"/>
      <c r="AG106" s="73"/>
    </row>
    <row r="107" spans="1:33">
      <c r="A107" s="79" t="str">
        <f>Criteria!A103</f>
        <v>Real-time communication</v>
      </c>
      <c r="B107" s="80" t="str">
        <f>Criteria!B103</f>
        <v>15.5</v>
      </c>
      <c r="C107" s="80" t="str">
        <f>Criteria!C103</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6"/>
        <v>NT</v>
      </c>
      <c r="Z107" s="73"/>
      <c r="AA107" s="75"/>
      <c r="AB107" s="75"/>
      <c r="AC107" s="75"/>
      <c r="AD107" s="75"/>
      <c r="AE107" s="75"/>
      <c r="AF107" s="73"/>
      <c r="AG107" s="73"/>
    </row>
    <row r="108" spans="1:33">
      <c r="A108" s="79" t="str">
        <f>Criteria!A104</f>
        <v>Real-time communication</v>
      </c>
      <c r="B108" s="80" t="str">
        <f>Criteria!B104</f>
        <v>15.6</v>
      </c>
      <c r="C108" s="80" t="str">
        <f>Criteria!C104</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6"/>
        <v>NT</v>
      </c>
      <c r="Z108" s="73"/>
      <c r="AA108" s="75"/>
      <c r="AB108" s="75"/>
      <c r="AC108" s="75"/>
      <c r="AD108" s="75"/>
      <c r="AE108" s="75"/>
      <c r="AF108" s="73"/>
      <c r="AG108" s="73"/>
    </row>
    <row r="109" spans="1:33">
      <c r="A109" s="79" t="str">
        <f>Criteria!A105</f>
        <v>Real-time communication</v>
      </c>
      <c r="B109" s="80" t="str">
        <f>Criteria!B105</f>
        <v>15.7</v>
      </c>
      <c r="C109" s="80" t="str">
        <f>Criteria!C105</f>
        <v>AA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6"/>
        <v>NT</v>
      </c>
      <c r="Z109" s="73"/>
      <c r="AA109" s="75"/>
      <c r="AB109" s="75"/>
      <c r="AC109" s="75"/>
      <c r="AD109" s="75"/>
      <c r="AE109" s="75"/>
      <c r="AF109" s="73"/>
      <c r="AG109" s="73"/>
    </row>
    <row r="110" spans="1:33">
      <c r="A110" s="79" t="str">
        <f>Criteria!A106</f>
        <v>Real-time communication</v>
      </c>
      <c r="B110" s="80" t="str">
        <f>Criteria!B106</f>
        <v>15.8</v>
      </c>
      <c r="C110" s="80" t="str">
        <f>Criteria!C106</f>
        <v>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6"/>
        <v>NT</v>
      </c>
      <c r="Z110" s="73"/>
      <c r="AA110" s="75"/>
      <c r="AE110" s="75"/>
      <c r="AF110" s="73"/>
      <c r="AG110" s="73"/>
    </row>
    <row r="111" spans="1:33">
      <c r="A111" s="79" t="str">
        <f>Criteria!A107</f>
        <v>Real-time communication</v>
      </c>
      <c r="B111" s="80" t="str">
        <f>Criteria!B107</f>
        <v>15.9</v>
      </c>
      <c r="C111" s="80" t="str">
        <f>Criteria!C107</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6"/>
        <v>NT</v>
      </c>
      <c r="Z111" s="73"/>
      <c r="AA111" s="75"/>
      <c r="AE111" s="75"/>
      <c r="AF111" s="73"/>
      <c r="AG111" s="73"/>
    </row>
    <row r="112" spans="1:33">
      <c r="A112" s="79" t="str">
        <f>Criteria!A108</f>
        <v>Real-time communication</v>
      </c>
      <c r="B112" s="80" t="str">
        <f>Criteria!B108</f>
        <v>15.10</v>
      </c>
      <c r="C112" s="80" t="str">
        <f>Criteria!C108</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6"/>
        <v>NT</v>
      </c>
      <c r="Z112" s="73"/>
      <c r="AA112" s="75"/>
      <c r="AG112" s="73"/>
    </row>
    <row r="113" spans="1:25" ht="15.75" thickBot="1">
      <c r="A113" s="87" t="str">
        <f>Criteria!A109</f>
        <v>Real-time communication</v>
      </c>
      <c r="B113" s="88" t="str">
        <f>Criteria!B109</f>
        <v>15.11</v>
      </c>
      <c r="C113" s="88" t="str">
        <f>Criteria!C109</f>
        <v>AA</v>
      </c>
      <c r="D113" s="88" t="str">
        <f>'E01'!$F110</f>
        <v>NT</v>
      </c>
      <c r="E113" s="88" t="str">
        <f>'E02'!$F110</f>
        <v>NT</v>
      </c>
      <c r="F113" s="88" t="str">
        <f>'E03'!$F110</f>
        <v>NT</v>
      </c>
      <c r="G113" s="88" t="str">
        <f>'E04'!$F110</f>
        <v>NT</v>
      </c>
      <c r="H113" s="88" t="str">
        <f>'E05'!$F110</f>
        <v>NT</v>
      </c>
      <c r="I113" s="88" t="str">
        <f>'E06'!$F110</f>
        <v>NT</v>
      </c>
      <c r="J113" s="88" t="str">
        <f>'E07'!$F110</f>
        <v>NT</v>
      </c>
      <c r="K113" s="88" t="str">
        <f>'E08'!$F110</f>
        <v>NT</v>
      </c>
      <c r="L113" s="88" t="str">
        <f>'E09'!$F110</f>
        <v>NT</v>
      </c>
      <c r="M113" s="88" t="str">
        <f>'E10'!$F110</f>
        <v>NT</v>
      </c>
      <c r="N113" s="88" t="str">
        <f>'E11'!$F110</f>
        <v>NT</v>
      </c>
      <c r="O113" s="88" t="str">
        <f>'E12'!$F110</f>
        <v>NT</v>
      </c>
      <c r="P113" s="88" t="str">
        <f>'E13'!$F110</f>
        <v>NT</v>
      </c>
      <c r="Q113" s="88" t="str">
        <f>'E14'!$F110</f>
        <v>NT</v>
      </c>
      <c r="R113" s="88" t="str">
        <f>'E15'!$F110</f>
        <v>NT</v>
      </c>
      <c r="S113" s="88" t="str">
        <f>'E16'!$F110</f>
        <v>NT</v>
      </c>
      <c r="T113" s="88" t="str">
        <f>'E17'!$F110</f>
        <v>NT</v>
      </c>
      <c r="U113" s="88" t="str">
        <f>'E18'!$F110</f>
        <v>NT</v>
      </c>
      <c r="V113" s="88" t="str">
        <f>'E19'!$F110</f>
        <v>NT</v>
      </c>
      <c r="W113" s="88" t="str">
        <f>'E20'!$F110</f>
        <v>NT</v>
      </c>
      <c r="X113" s="88"/>
      <c r="Y113" s="89" t="str">
        <f t="shared" si="6"/>
        <v>NT</v>
      </c>
    </row>
    <row r="114" spans="1:2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E01</v>
      </c>
      <c r="F1" s="152"/>
      <c r="G1" s="152"/>
      <c r="H1" s="152"/>
      <c r="I1" s="152"/>
      <c r="J1" s="96" t="str">
        <f ca="1">IFERROR(RIGHT(CELL("nomfichier",$A$2),LEN(CELL("nomfichier",$A$2))-SEARCH("]",CELL("nomfichier",$A$2))), RIGHT(CELL("filename",$A$2),LEN(CELL("filename",$A$2))-SEARCH("]",CELL("filename",$A$2))))</f>
        <v>E01</v>
      </c>
      <c r="K1" s="97"/>
    </row>
    <row r="2" spans="1:11">
      <c r="A2" s="153" t="s">
        <v>279</v>
      </c>
      <c r="B2" s="153"/>
      <c r="C2" s="153"/>
      <c r="D2" s="153"/>
      <c r="E2" s="154" t="str">
        <f ca="1">IF(LOOKUP(J1,Sample!A13:A71,Sample!C13:C71)&lt;&gt;0,LOOKUP(J1,Sample!A13:A71,Sample!C13:C71),"-")</f>
        <v>Ex : Home (logged in) &gt; Settings &gt; User Profile</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I109" xr:uid="{00000000-0009-0000-0000-000006000000}"/>
  <mergeCells count="4">
    <mergeCell ref="A1:D1"/>
    <mergeCell ref="E1:I1"/>
    <mergeCell ref="A2:D2"/>
    <mergeCell ref="E2:I2"/>
  </mergeCells>
  <phoneticPr fontId="8" type="noConversion"/>
  <conditionalFormatting sqref="F4:F110">
    <cfRule type="cellIs" dxfId="118" priority="1" operator="equal">
      <formula>"c"</formula>
    </cfRule>
    <cfRule type="cellIs" dxfId="117" priority="2" operator="equal">
      <formula>"nc"</formula>
    </cfRule>
    <cfRule type="cellIs" dxfId="116" priority="3" operator="equal">
      <formula>"na"</formula>
    </cfRule>
    <cfRule type="cellIs" dxfId="115" priority="4" operator="equal">
      <formula>"nt"</formula>
    </cfRule>
  </conditionalFormatting>
  <conditionalFormatting sqref="G4:G109">
    <cfRule type="cellIs" dxfId="114" priority="23"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E02</v>
      </c>
      <c r="F1" s="152"/>
      <c r="G1" s="152"/>
      <c r="H1" s="152"/>
      <c r="I1" s="152"/>
      <c r="J1" s="96" t="str">
        <f ca="1">IFERROR(RIGHT(CELL("nomfichier",$A$2),LEN(CELL("nomfichier",$A$2))-SEARCH("]",CELL("nomfichier",$A$2))), RIGHT(CELL("filename",$A$2),LEN(CELL("filename",$A$2))-SEARCH("]",CELL("filename",$A$2))))</f>
        <v>E02</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7000000}"/>
  <mergeCells count="4">
    <mergeCell ref="A1:D1"/>
    <mergeCell ref="A2:D2"/>
    <mergeCell ref="E1:I1"/>
    <mergeCell ref="E2:I2"/>
  </mergeCells>
  <conditionalFormatting sqref="F4">
    <cfRule type="cellIs" dxfId="113" priority="8" operator="equal">
      <formula>"nt"</formula>
    </cfRule>
  </conditionalFormatting>
  <conditionalFormatting sqref="F4:F110">
    <cfRule type="cellIs" dxfId="112" priority="1" operator="equal">
      <formula>"c"</formula>
    </cfRule>
    <cfRule type="cellIs" dxfId="111" priority="2" operator="equal">
      <formula>"nc"</formula>
    </cfRule>
    <cfRule type="cellIs" dxfId="110" priority="3" operator="equal">
      <formula>"na"</formula>
    </cfRule>
  </conditionalFormatting>
  <conditionalFormatting sqref="F5:F110">
    <cfRule type="cellIs" dxfId="109" priority="4" operator="equal">
      <formula>"nt"</formula>
    </cfRule>
  </conditionalFormatting>
  <conditionalFormatting sqref="G4:G109">
    <cfRule type="cellIs" dxfId="10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0"/>
  <sheetViews>
    <sheetView zoomScale="115" zoomScaleNormal="115" workbookViewId="0">
      <selection activeCell="A3" sqref="A3:J3"/>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1" t="s">
        <v>278</v>
      </c>
      <c r="B1" s="151"/>
      <c r="C1" s="151"/>
      <c r="D1" s="151"/>
      <c r="E1" s="152" t="str">
        <f ca="1">IF(LOOKUP(J1,Sample!A13:A71,Sample!B13:B71)&lt;&gt;0,LOOKUP(J1,Sample!A13:A71,Sample!B13:B71),"-")</f>
        <v>E03</v>
      </c>
      <c r="F1" s="152"/>
      <c r="G1" s="152"/>
      <c r="H1" s="152"/>
      <c r="I1" s="152"/>
      <c r="J1" s="96" t="str">
        <f ca="1">IFERROR(RIGHT(CELL("nomfichier",$A$2),LEN(CELL("nomfichier",$A$2))-SEARCH("]",CELL("nomfichier",$A$2))), RIGHT(CELL("filename",$A$2),LEN(CELL("filename",$A$2))-SEARCH("]",CELL("filename",$A$2))))</f>
        <v>E03</v>
      </c>
      <c r="K1" s="97"/>
    </row>
    <row r="2" spans="1:11">
      <c r="A2" s="153" t="s">
        <v>279</v>
      </c>
      <c r="B2" s="153"/>
      <c r="C2" s="153"/>
      <c r="D2" s="153"/>
      <c r="E2" s="154" t="str">
        <f ca="1">IF(LOOKUP(J1,Sample!A13:A71,Sample!C13:C71)&lt;&gt;0,LOOKUP(J1,Sample!A13:A71,Sample!C13:C71),"-")</f>
        <v>-</v>
      </c>
      <c r="F2" s="154"/>
      <c r="G2" s="154"/>
      <c r="H2" s="154"/>
      <c r="I2" s="154"/>
      <c r="J2" s="98"/>
    </row>
    <row r="3" spans="1:11" s="102" customFormat="1" ht="33.75">
      <c r="A3" s="100" t="s">
        <v>141</v>
      </c>
      <c r="B3" s="100" t="s">
        <v>280</v>
      </c>
      <c r="C3" s="100" t="s">
        <v>142</v>
      </c>
      <c r="D3" s="100" t="s">
        <v>143</v>
      </c>
      <c r="E3" s="101" t="s">
        <v>144</v>
      </c>
      <c r="F3" s="100" t="s">
        <v>281</v>
      </c>
      <c r="G3" s="100" t="s">
        <v>282</v>
      </c>
      <c r="H3" s="101" t="s">
        <v>283</v>
      </c>
      <c r="I3" s="101" t="s">
        <v>284</v>
      </c>
      <c r="J3" s="101" t="s">
        <v>285</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3.75">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3.75">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2.5">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3.75">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5">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3.75">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3.75">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33.75">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2.5">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5">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5">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2.5">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3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3.75">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3.75">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8000000}"/>
  <mergeCells count="4">
    <mergeCell ref="A1:D1"/>
    <mergeCell ref="A2:D2"/>
    <mergeCell ref="E1:I1"/>
    <mergeCell ref="E2:I2"/>
  </mergeCells>
  <conditionalFormatting sqref="F4">
    <cfRule type="cellIs" dxfId="107" priority="8" operator="equal">
      <formula>"nt"</formula>
    </cfRule>
  </conditionalFormatting>
  <conditionalFormatting sqref="F4:F110">
    <cfRule type="cellIs" dxfId="106" priority="1" operator="equal">
      <formula>"c"</formula>
    </cfRule>
    <cfRule type="cellIs" dxfId="105" priority="2" operator="equal">
      <formula>"nc"</formula>
    </cfRule>
    <cfRule type="cellIs" dxfId="104" priority="3" operator="equal">
      <formula>"na"</formula>
    </cfRule>
  </conditionalFormatting>
  <conditionalFormatting sqref="F5:F110">
    <cfRule type="cellIs" dxfId="103" priority="4" operator="equal">
      <formula>"nt"</formula>
    </cfRule>
  </conditionalFormatting>
  <conditionalFormatting sqref="G4:G109">
    <cfRule type="cellIs" dxfId="10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2025-02-11T13:06:55Z</dcterms:modified>
  <cp:category/>
</cp:coreProperties>
</file>