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lisaz\Documents\RUCKUS\Partners Webinars - Workshops\- 2021 Documentations FR Distri-Partner\"/>
    </mc:Choice>
  </mc:AlternateContent>
  <bookViews>
    <workbookView xWindow="0" yWindow="0" windowWidth="23040" windowHeight="9408"/>
  </bookViews>
  <sheets>
    <sheet name="Sheet1" sheetId="1" r:id="rId1"/>
  </sheets>
  <definedNames>
    <definedName name="AP_Table_3">Sheet1!$O$4:$T$30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F5" i="1"/>
  <c r="C9" i="1" l="1"/>
  <c r="B9" i="1"/>
  <c r="C8" i="1"/>
  <c r="B8" i="1"/>
  <c r="C7" i="1"/>
  <c r="B7" i="1"/>
  <c r="C6" i="1"/>
  <c r="B6" i="1"/>
  <c r="C5" i="1"/>
  <c r="B5" i="1"/>
  <c r="H8" i="1"/>
  <c r="Q19" i="1"/>
  <c r="Q7" i="1"/>
  <c r="Q20" i="1"/>
  <c r="Q21" i="1"/>
  <c r="Q22" i="1"/>
  <c r="Q23" i="1"/>
  <c r="Q12" i="1"/>
  <c r="Q8" i="1"/>
  <c r="Q9" i="1"/>
  <c r="Q10" i="1"/>
  <c r="Q11" i="1"/>
  <c r="Q24" i="1"/>
  <c r="Q25" i="1"/>
  <c r="Q26" i="1"/>
  <c r="Q13" i="1"/>
  <c r="Q14" i="1"/>
  <c r="Q15" i="1"/>
  <c r="Q27" i="1"/>
  <c r="Q28" i="1"/>
  <c r="G5" i="1" s="1"/>
  <c r="Q16" i="1"/>
  <c r="Q29" i="1"/>
  <c r="Q18" i="1"/>
  <c r="H11" i="1"/>
  <c r="H9" i="1" l="1"/>
  <c r="H6" i="1"/>
  <c r="H5" i="1"/>
  <c r="H7" i="1"/>
  <c r="G11" i="1" l="1"/>
  <c r="K11" i="1" s="1"/>
  <c r="K10" i="1" l="1"/>
  <c r="K9" i="1"/>
  <c r="K12" i="1"/>
  <c r="K7" i="1"/>
  <c r="K6" i="1"/>
  <c r="K8" i="1"/>
  <c r="K5" i="1"/>
</calcChain>
</file>

<file path=xl/sharedStrings.xml><?xml version="1.0" encoding="utf-8"?>
<sst xmlns="http://schemas.openxmlformats.org/spreadsheetml/2006/main" count="136" uniqueCount="57">
  <si>
    <t>R310</t>
  </si>
  <si>
    <t>R320</t>
  </si>
  <si>
    <t>R350</t>
  </si>
  <si>
    <t>R510</t>
  </si>
  <si>
    <t>R610</t>
  </si>
  <si>
    <t>R710</t>
  </si>
  <si>
    <t>R720</t>
  </si>
  <si>
    <t>R730</t>
  </si>
  <si>
    <t>R550</t>
  </si>
  <si>
    <t>-</t>
  </si>
  <si>
    <t>R650</t>
  </si>
  <si>
    <t>R750</t>
  </si>
  <si>
    <t>R850</t>
  </si>
  <si>
    <t>T310</t>
  </si>
  <si>
    <t>T610</t>
  </si>
  <si>
    <t>T710</t>
  </si>
  <si>
    <t>T350c</t>
  </si>
  <si>
    <t>T350d</t>
  </si>
  <si>
    <t>T750</t>
  </si>
  <si>
    <t>H320</t>
  </si>
  <si>
    <t>H510</t>
  </si>
  <si>
    <t>H550</t>
  </si>
  <si>
    <t>M510</t>
  </si>
  <si>
    <t>PD Max Consumption</t>
  </si>
  <si>
    <t>Comment</t>
  </si>
  <si>
    <t>Without PSE Out</t>
  </si>
  <si>
    <t>Qty</t>
  </si>
  <si>
    <t>AP Model</t>
  </si>
  <si>
    <t>Total</t>
  </si>
  <si>
    <t>PSE Est. Need</t>
  </si>
  <si>
    <t>7150-C08P(T)</t>
  </si>
  <si>
    <t>7150-C12P</t>
  </si>
  <si>
    <t>7150-C10ZP</t>
  </si>
  <si>
    <t>7150-24P</t>
  </si>
  <si>
    <t>7150-48P</t>
  </si>
  <si>
    <t>7150-48PF</t>
  </si>
  <si>
    <t>7150-48ZP</t>
  </si>
  <si>
    <t>7150-48ZP-E2</t>
  </si>
  <si>
    <t>PSE Max</t>
  </si>
  <si>
    <t>Port Max</t>
  </si>
  <si>
    <t>OK/NOK</t>
  </si>
  <si>
    <t>No PSE Out / No USB</t>
  </si>
  <si>
    <t>Select AP Model</t>
  </si>
  <si>
    <t xml:space="preserve"> Type</t>
  </si>
  <si>
    <t>Wi-Fi version</t>
  </si>
  <si>
    <t>Indoor</t>
  </si>
  <si>
    <t>Wi-Fi 5</t>
  </si>
  <si>
    <t>Wi-Fi 6</t>
  </si>
  <si>
    <t>Wi-Fi 6*</t>
  </si>
  <si>
    <t>Outdoor</t>
  </si>
  <si>
    <t>Specializ</t>
  </si>
  <si>
    <t>Access Point</t>
  </si>
  <si>
    <t>ICX</t>
  </si>
  <si>
    <t>Model</t>
  </si>
  <si>
    <t>*** WIFI 6 AP ***</t>
  </si>
  <si>
    <t>*** WIFI 5 AP ***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</si>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</sst>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9" borderId="0" xfId="0" applyFont="1" applyFill="1"/>
    <xf numFmtId="0" fontId="0" fillId="9" borderId="0" xfId="0" quotePrefix="1" applyFill="1" applyAlignment="1">
      <alignment horizontal="center"/>
    </xf>
    <xf numFmtId="0" fontId="0" fillId="9" borderId="0" xfId="0" quotePrefix="1" applyFill="1"/>
    <xf numFmtId="0" fontId="0" fillId="9" borderId="0" xfId="0" applyFill="1" applyAlignment="1"/>
    <xf numFmtId="0" fontId="2" fillId="5" borderId="0" xfId="0" quotePrefix="1" applyFont="1" applyFill="1" applyAlignment="1"/>
    <xf numFmtId="0" fontId="2" fillId="3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0"/>
  <sheetViews>
    <sheetView tabSelected="1" workbookViewId="0">
      <selection activeCell="D5" sqref="D5"/>
    </sheetView>
  </sheetViews>
  <sheetFormatPr defaultRowHeight="14.4" x14ac:dyDescent="0.3"/>
  <cols>
    <col min="1" max="1" width="8.88671875" style="14"/>
    <col min="2" max="3" width="9.77734375" style="14" customWidth="1"/>
    <col min="4" max="4" width="9.77734375" style="15" customWidth="1"/>
    <col min="5" max="5" width="8.88671875" style="14"/>
    <col min="6" max="6" width="21.33203125" style="14" customWidth="1"/>
    <col min="7" max="7" width="13.33203125" style="14" hidden="1" customWidth="1"/>
    <col min="8" max="8" width="0" style="14" hidden="1" customWidth="1"/>
    <col min="9" max="9" width="8.88671875" style="14"/>
    <col min="10" max="10" width="14.5546875" style="14" customWidth="1"/>
    <col min="11" max="11" width="8.88671875" style="14"/>
    <col min="12" max="14" width="0" style="14" hidden="1" customWidth="1"/>
    <col min="15" max="15" width="0" style="15" hidden="1" customWidth="1"/>
    <col min="16" max="16" width="12.77734375" style="15" hidden="1" customWidth="1"/>
    <col min="17" max="17" width="12.77734375" style="14" hidden="1" customWidth="1"/>
    <col min="18" max="18" width="19.109375" style="14" hidden="1" customWidth="1"/>
    <col min="19" max="19" width="7.88671875" style="14" hidden="1" customWidth="1"/>
    <col min="20" max="20" width="11.5546875" style="14" hidden="1" customWidth="1"/>
    <col min="21" max="16384" width="8.88671875" style="14"/>
  </cols>
  <sheetData>
    <row r="2" spans="2:20" ht="15" thickBot="1" x14ac:dyDescent="0.35"/>
    <row r="3" spans="2:20" ht="15.6" x14ac:dyDescent="0.3">
      <c r="B3" s="25" t="s">
        <v>51</v>
      </c>
      <c r="C3" s="26"/>
      <c r="D3" s="26"/>
      <c r="E3" s="26"/>
      <c r="F3" s="27"/>
      <c r="J3" s="25" t="s">
        <v>52</v>
      </c>
      <c r="K3" s="27"/>
    </row>
    <row r="4" spans="2:20" ht="29.4" thickBot="1" x14ac:dyDescent="0.35">
      <c r="B4" s="12" t="s">
        <v>43</v>
      </c>
      <c r="C4" s="9" t="s">
        <v>44</v>
      </c>
      <c r="D4" s="10" t="s">
        <v>42</v>
      </c>
      <c r="E4" s="10" t="s">
        <v>26</v>
      </c>
      <c r="F4" s="11" t="s">
        <v>24</v>
      </c>
      <c r="G4" s="16" t="s">
        <v>23</v>
      </c>
      <c r="H4" s="14" t="s">
        <v>28</v>
      </c>
      <c r="J4" s="12" t="s">
        <v>53</v>
      </c>
      <c r="K4" s="13" t="s">
        <v>40</v>
      </c>
      <c r="L4" s="14" t="s">
        <v>38</v>
      </c>
      <c r="M4" s="14" t="s">
        <v>39</v>
      </c>
      <c r="O4" s="1" t="s">
        <v>27</v>
      </c>
      <c r="P4" s="2" t="s">
        <v>23</v>
      </c>
      <c r="Q4" s="1" t="s">
        <v>29</v>
      </c>
      <c r="R4" s="3" t="s">
        <v>24</v>
      </c>
      <c r="S4" s="3" t="s">
        <v>43</v>
      </c>
      <c r="T4" s="3" t="s">
        <v>44</v>
      </c>
    </row>
    <row r="5" spans="2:20" x14ac:dyDescent="0.3">
      <c r="B5" s="15" t="str">
        <f>VLOOKUP(D5,AP_Table_3,5,FALSE)</f>
        <v>Indoor</v>
      </c>
      <c r="C5" s="15" t="str">
        <f>VLOOKUP(D5,AP_Table_3,6,FALSE)</f>
        <v>Wi-Fi 6</v>
      </c>
      <c r="D5" s="8" t="s">
        <v>2</v>
      </c>
      <c r="E5" s="4">
        <v>4</v>
      </c>
      <c r="F5" s="14" t="str">
        <f>VLOOKUP(D5,AP_Table_3,4,FALSE)</f>
        <v>-</v>
      </c>
      <c r="G5" s="14">
        <f>VLOOKUP(D5,AP_Table_3,3,FALSE)</f>
        <v>14.6</v>
      </c>
      <c r="H5" s="14">
        <f>E5*G5</f>
        <v>58.4</v>
      </c>
      <c r="J5" s="18" t="s">
        <v>30</v>
      </c>
      <c r="K5" s="14">
        <f t="shared" ref="K5:K12" si="0">IF(AND(L5&gt;G$11,M5&gt;=H$11),1,0)</f>
        <v>0</v>
      </c>
      <c r="L5" s="14">
        <v>62</v>
      </c>
      <c r="M5" s="14">
        <v>8</v>
      </c>
      <c r="O5" s="19" t="s">
        <v>9</v>
      </c>
      <c r="P5" s="15">
        <v>0</v>
      </c>
      <c r="Q5" s="15">
        <v>0</v>
      </c>
      <c r="R5" s="20" t="s">
        <v>9</v>
      </c>
      <c r="S5" s="20" t="s">
        <v>9</v>
      </c>
      <c r="T5" s="20" t="s">
        <v>9</v>
      </c>
    </row>
    <row r="6" spans="2:20" x14ac:dyDescent="0.3">
      <c r="B6" s="15" t="str">
        <f>VLOOKUP(D6,AP_Table_3,5,FALSE)</f>
        <v>Indoor</v>
      </c>
      <c r="C6" s="15" t="str">
        <f>VLOOKUP(D6,AP_Table_3,6,FALSE)</f>
        <v>Wi-Fi 6</v>
      </c>
      <c r="D6" s="8" t="s">
        <v>8</v>
      </c>
      <c r="E6" s="24">
        <v>2</v>
      </c>
      <c r="F6" s="14" t="str">
        <f>VLOOKUP(D6,AP_Table_3,4,FALSE)</f>
        <v>-</v>
      </c>
      <c r="G6" s="14">
        <f>VLOOKUP(D6,AP_Table_3,3,FALSE)</f>
        <v>21.7</v>
      </c>
      <c r="H6" s="14">
        <f t="shared" ref="H6:H9" si="1">E6*G6</f>
        <v>43.4</v>
      </c>
      <c r="J6" s="18" t="s">
        <v>31</v>
      </c>
      <c r="K6" s="14">
        <f t="shared" si="0"/>
        <v>1</v>
      </c>
      <c r="L6" s="14">
        <v>124</v>
      </c>
      <c r="M6" s="14">
        <v>12</v>
      </c>
      <c r="O6" s="22" t="s">
        <v>54</v>
      </c>
      <c r="P6" s="15">
        <v>0</v>
      </c>
      <c r="Q6" s="15">
        <v>0</v>
      </c>
      <c r="R6" s="20" t="s">
        <v>9</v>
      </c>
      <c r="S6" s="20" t="s">
        <v>9</v>
      </c>
      <c r="T6" s="20" t="s">
        <v>9</v>
      </c>
    </row>
    <row r="7" spans="2:20" x14ac:dyDescent="0.3">
      <c r="B7" s="15" t="str">
        <f>VLOOKUP(D7,AP_Table_3,5,FALSE)</f>
        <v>-</v>
      </c>
      <c r="C7" s="15" t="str">
        <f>VLOOKUP(D7,AP_Table_3,6,FALSE)</f>
        <v>-</v>
      </c>
      <c r="D7" s="23" t="s">
        <v>9</v>
      </c>
      <c r="E7" s="24">
        <v>0</v>
      </c>
      <c r="F7" s="14" t="str">
        <f>VLOOKUP(D7,AP_Table_3,4,FALSE)</f>
        <v>-</v>
      </c>
      <c r="G7" s="14">
        <f>VLOOKUP(D7,AP_Table_3,3,FALSE)</f>
        <v>0</v>
      </c>
      <c r="H7" s="14">
        <f t="shared" si="1"/>
        <v>0</v>
      </c>
      <c r="J7" s="18" t="s">
        <v>32</v>
      </c>
      <c r="K7" s="14">
        <f t="shared" si="0"/>
        <v>1</v>
      </c>
      <c r="L7" s="14">
        <v>240</v>
      </c>
      <c r="M7" s="14">
        <v>10</v>
      </c>
      <c r="O7" s="7" t="s">
        <v>2</v>
      </c>
      <c r="P7" s="15">
        <v>12.6</v>
      </c>
      <c r="Q7" s="15">
        <f t="shared" ref="Q7:Q29" si="2">IF(P7&lt;6.5,P7+1,IF(P7&lt;13,P7+2,IF(P7&lt;20,P7+3,IF(P7&lt;25.5,P7+4,IF(P7&lt;40,P7+5,"Error")))))</f>
        <v>14.6</v>
      </c>
      <c r="R7" s="20" t="s">
        <v>9</v>
      </c>
      <c r="S7" s="15" t="s">
        <v>45</v>
      </c>
      <c r="T7" s="14" t="s">
        <v>47</v>
      </c>
    </row>
    <row r="8" spans="2:20" x14ac:dyDescent="0.3">
      <c r="B8" s="15" t="str">
        <f>VLOOKUP(D8,AP_Table_3,5,FALSE)</f>
        <v>-</v>
      </c>
      <c r="C8" s="15" t="str">
        <f>VLOOKUP(D8,AP_Table_3,6,FALSE)</f>
        <v>-</v>
      </c>
      <c r="D8" s="8" t="s">
        <v>9</v>
      </c>
      <c r="E8" s="4">
        <v>0</v>
      </c>
      <c r="F8" s="14" t="str">
        <f>VLOOKUP(D8,AP_Table_3,4,FALSE)</f>
        <v>-</v>
      </c>
      <c r="G8" s="14">
        <f>VLOOKUP(D8,AP_Table_3,3,FALSE)</f>
        <v>0</v>
      </c>
      <c r="H8" s="14">
        <f>E8*G8</f>
        <v>0</v>
      </c>
      <c r="J8" s="18" t="s">
        <v>33</v>
      </c>
      <c r="K8" s="14">
        <f t="shared" si="0"/>
        <v>1</v>
      </c>
      <c r="L8" s="14">
        <v>370</v>
      </c>
      <c r="M8" s="14">
        <v>24</v>
      </c>
      <c r="O8" s="7" t="s">
        <v>8</v>
      </c>
      <c r="P8" s="15">
        <v>18.7</v>
      </c>
      <c r="Q8" s="15">
        <f>IF(P8&lt;6.5,P8+1,IF(P8&lt;13,P8+2,IF(P8&lt;20,P8+3,IF(P8&lt;25.5,P8+4,IF(P8&lt;40,P8+5,"Error")))))</f>
        <v>21.7</v>
      </c>
      <c r="R8" s="20" t="s">
        <v>9</v>
      </c>
      <c r="S8" s="15" t="s">
        <v>45</v>
      </c>
      <c r="T8" s="14" t="s">
        <v>47</v>
      </c>
    </row>
    <row r="9" spans="2:20" x14ac:dyDescent="0.3">
      <c r="B9" s="15" t="str">
        <f>VLOOKUP(D9,AP_Table_3,5,FALSE)</f>
        <v>-</v>
      </c>
      <c r="C9" s="15" t="str">
        <f>VLOOKUP(D9,AP_Table_3,6,FALSE)</f>
        <v>-</v>
      </c>
      <c r="D9" s="8" t="s">
        <v>9</v>
      </c>
      <c r="E9" s="4">
        <v>0</v>
      </c>
      <c r="F9" s="14" t="str">
        <f>VLOOKUP(D9,AP_Table_3,4,FALSE)</f>
        <v>-</v>
      </c>
      <c r="G9" s="14">
        <f>VLOOKUP(D9,AP_Table_3,3,FALSE)</f>
        <v>0</v>
      </c>
      <c r="H9" s="14">
        <f t="shared" si="1"/>
        <v>0</v>
      </c>
      <c r="J9" s="18" t="s">
        <v>34</v>
      </c>
      <c r="K9" s="14">
        <f t="shared" si="0"/>
        <v>1</v>
      </c>
      <c r="L9" s="14">
        <v>370</v>
      </c>
      <c r="M9" s="14">
        <v>48</v>
      </c>
      <c r="O9" s="7" t="s">
        <v>10</v>
      </c>
      <c r="P9" s="15">
        <v>21.6</v>
      </c>
      <c r="Q9" s="15">
        <f>IF(P9&lt;6.5,P9+1,IF(P9&lt;13,P9+2,IF(P9&lt;20,P9+3,IF(P9&lt;25.5,P9+4,IF(P9&lt;40,P9+5,"Error")))))</f>
        <v>25.6</v>
      </c>
      <c r="R9" s="20" t="s">
        <v>9</v>
      </c>
      <c r="S9" s="15" t="s">
        <v>45</v>
      </c>
      <c r="T9" s="14" t="s">
        <v>47</v>
      </c>
    </row>
    <row r="10" spans="2:20" x14ac:dyDescent="0.3">
      <c r="E10" s="15"/>
      <c r="J10" s="18" t="s">
        <v>35</v>
      </c>
      <c r="K10" s="14">
        <f t="shared" si="0"/>
        <v>1</v>
      </c>
      <c r="L10" s="14">
        <v>740</v>
      </c>
      <c r="M10" s="14">
        <v>48</v>
      </c>
      <c r="O10" s="7" t="s">
        <v>11</v>
      </c>
      <c r="P10" s="15">
        <v>22.3</v>
      </c>
      <c r="Q10" s="15">
        <f>IF(P10&lt;6.5,P10+1,IF(P10&lt;13,P10+2,IF(P10&lt;20,P10+3,IF(P10&lt;25.5,P10+4,IF(P10&lt;40,P10+5,"Error")))))</f>
        <v>26.3</v>
      </c>
      <c r="R10" s="20" t="s">
        <v>9</v>
      </c>
      <c r="S10" s="15" t="s">
        <v>45</v>
      </c>
      <c r="T10" s="14" t="s">
        <v>47</v>
      </c>
    </row>
    <row r="11" spans="2:20" x14ac:dyDescent="0.3">
      <c r="G11" s="14">
        <f>SUM(H5:H9)</f>
        <v>101.8</v>
      </c>
      <c r="H11" s="21">
        <f>SUM(E5:E9)</f>
        <v>6</v>
      </c>
      <c r="J11" s="18" t="s">
        <v>36</v>
      </c>
      <c r="K11" s="14">
        <f t="shared" si="0"/>
        <v>1</v>
      </c>
      <c r="L11" s="14">
        <v>740</v>
      </c>
      <c r="M11" s="14">
        <v>48</v>
      </c>
      <c r="O11" s="7" t="s">
        <v>12</v>
      </c>
      <c r="P11" s="15">
        <v>31</v>
      </c>
      <c r="Q11" s="15">
        <f>IF(P11&lt;6.5,P11+1,IF(P11&lt;13,P11+2,IF(P11&lt;20,P11+3,IF(P11&lt;25.5,P11+4,IF(P11&lt;40,P11+5,"Error")))))</f>
        <v>36</v>
      </c>
      <c r="R11" s="20" t="s">
        <v>9</v>
      </c>
      <c r="S11" s="15" t="s">
        <v>45</v>
      </c>
      <c r="T11" s="14" t="s">
        <v>47</v>
      </c>
    </row>
    <row r="12" spans="2:20" x14ac:dyDescent="0.3">
      <c r="J12" s="18" t="s">
        <v>37</v>
      </c>
      <c r="K12" s="14">
        <f t="shared" si="0"/>
        <v>1</v>
      </c>
      <c r="L12" s="14">
        <v>1480</v>
      </c>
      <c r="M12" s="14">
        <v>48</v>
      </c>
      <c r="O12" s="5" t="s">
        <v>7</v>
      </c>
      <c r="P12" s="15">
        <v>31</v>
      </c>
      <c r="Q12" s="15">
        <f t="shared" si="2"/>
        <v>36</v>
      </c>
      <c r="R12" s="20" t="s">
        <v>9</v>
      </c>
      <c r="S12" s="15" t="s">
        <v>45</v>
      </c>
      <c r="T12" s="14" t="s">
        <v>48</v>
      </c>
    </row>
    <row r="13" spans="2:20" x14ac:dyDescent="0.3">
      <c r="O13" s="7" t="s">
        <v>16</v>
      </c>
      <c r="P13" s="15">
        <v>13.2</v>
      </c>
      <c r="Q13" s="15">
        <f>IF(P13&lt;6.5,P13+1,IF(P13&lt;13,P13+2,IF(P13&lt;20,P13+3,IF(P13&lt;25.5,P13+4,IF(P13&lt;40,P13+5,"Error")))))</f>
        <v>16.2</v>
      </c>
      <c r="R13" s="20" t="s">
        <v>9</v>
      </c>
      <c r="S13" s="15" t="s">
        <v>49</v>
      </c>
      <c r="T13" s="14" t="s">
        <v>47</v>
      </c>
    </row>
    <row r="14" spans="2:20" x14ac:dyDescent="0.3">
      <c r="O14" s="7" t="s">
        <v>17</v>
      </c>
      <c r="P14" s="15">
        <v>17.600000000000001</v>
      </c>
      <c r="Q14" s="15">
        <f>IF(P14&lt;6.5,P14+1,IF(P14&lt;13,P14+2,IF(P14&lt;20,P14+3,IF(P14&lt;25.5,P14+4,IF(P14&lt;40,P14+5,"Error")))))</f>
        <v>20.6</v>
      </c>
      <c r="R14" s="20" t="s">
        <v>9</v>
      </c>
      <c r="S14" s="15" t="s">
        <v>49</v>
      </c>
      <c r="T14" s="14" t="s">
        <v>47</v>
      </c>
    </row>
    <row r="15" spans="2:20" x14ac:dyDescent="0.3">
      <c r="O15" s="7" t="s">
        <v>18</v>
      </c>
      <c r="P15" s="15">
        <v>31</v>
      </c>
      <c r="Q15" s="15">
        <f>IF(P15&lt;6.5,P15+1,IF(P15&lt;13,P15+2,IF(P15&lt;20,P15+3,IF(P15&lt;25.5,P15+4,IF(P15&lt;40,P15+5,"Error")))))</f>
        <v>36</v>
      </c>
      <c r="R15" s="14" t="s">
        <v>25</v>
      </c>
      <c r="S15" s="15" t="s">
        <v>49</v>
      </c>
      <c r="T15" s="14" t="s">
        <v>47</v>
      </c>
    </row>
    <row r="16" spans="2:20" x14ac:dyDescent="0.3">
      <c r="O16" s="7" t="s">
        <v>21</v>
      </c>
      <c r="P16" s="15">
        <v>12.5</v>
      </c>
      <c r="Q16" s="15">
        <f>IF(P16&lt;6.5,P16+1,IF(P16&lt;13,P16+2,IF(P16&lt;20,P16+3,IF(P16&lt;25.5,P16+4,IF(P16&lt;40,P16+5,"Error")))))</f>
        <v>14.5</v>
      </c>
      <c r="R16" s="14" t="s">
        <v>41</v>
      </c>
      <c r="S16" s="15" t="s">
        <v>50</v>
      </c>
      <c r="T16" s="14" t="s">
        <v>47</v>
      </c>
    </row>
    <row r="17" spans="15:20" x14ac:dyDescent="0.3">
      <c r="O17" s="22" t="s">
        <v>55</v>
      </c>
      <c r="P17" s="15">
        <v>0</v>
      </c>
      <c r="Q17" s="15">
        <v>0</v>
      </c>
      <c r="R17" s="20" t="s">
        <v>9</v>
      </c>
      <c r="S17" s="20" t="s">
        <v>9</v>
      </c>
      <c r="T17" s="20" t="s">
        <v>9</v>
      </c>
    </row>
    <row r="18" spans="15:20" x14ac:dyDescent="0.3">
      <c r="O18" s="5" t="s">
        <v>0</v>
      </c>
      <c r="P18" s="15">
        <v>11</v>
      </c>
      <c r="Q18" s="15">
        <f t="shared" ref="Q18:Q23" si="3">IF(P18&lt;6.5,P18+1,IF(P18&lt;13,P18+2,IF(P18&lt;20,P18+3,IF(P18&lt;25.5,P18+4,IF(P18&lt;40,P18+5,"Error")))))</f>
        <v>13</v>
      </c>
      <c r="R18" s="20" t="s">
        <v>9</v>
      </c>
      <c r="S18" s="15" t="s">
        <v>45</v>
      </c>
      <c r="T18" s="14" t="s">
        <v>46</v>
      </c>
    </row>
    <row r="19" spans="15:20" x14ac:dyDescent="0.3">
      <c r="O19" s="6" t="s">
        <v>1</v>
      </c>
      <c r="P19" s="15">
        <v>12.2</v>
      </c>
      <c r="Q19" s="15">
        <f t="shared" si="3"/>
        <v>14.2</v>
      </c>
      <c r="R19" s="20" t="s">
        <v>9</v>
      </c>
      <c r="S19" s="15" t="s">
        <v>45</v>
      </c>
      <c r="T19" s="14" t="s">
        <v>46</v>
      </c>
    </row>
    <row r="20" spans="15:20" x14ac:dyDescent="0.3">
      <c r="O20" s="6" t="s">
        <v>3</v>
      </c>
      <c r="P20" s="15">
        <v>12.6</v>
      </c>
      <c r="Q20" s="15">
        <f t="shared" si="3"/>
        <v>14.6</v>
      </c>
      <c r="R20" s="20" t="s">
        <v>9</v>
      </c>
      <c r="S20" s="15" t="s">
        <v>45</v>
      </c>
      <c r="T20" s="14" t="s">
        <v>46</v>
      </c>
    </row>
    <row r="21" spans="15:20" x14ac:dyDescent="0.3">
      <c r="O21" s="6" t="s">
        <v>4</v>
      </c>
      <c r="P21" s="15">
        <v>21.9</v>
      </c>
      <c r="Q21" s="15">
        <f t="shared" si="3"/>
        <v>25.9</v>
      </c>
      <c r="R21" s="20" t="s">
        <v>9</v>
      </c>
      <c r="S21" s="15" t="s">
        <v>45</v>
      </c>
      <c r="T21" s="14" t="s">
        <v>46</v>
      </c>
    </row>
    <row r="22" spans="15:20" x14ac:dyDescent="0.3">
      <c r="O22" s="6" t="s">
        <v>5</v>
      </c>
      <c r="P22" s="15">
        <v>25</v>
      </c>
      <c r="Q22" s="15">
        <f t="shared" si="3"/>
        <v>29</v>
      </c>
      <c r="R22" s="20" t="s">
        <v>9</v>
      </c>
      <c r="S22" s="15" t="s">
        <v>45</v>
      </c>
      <c r="T22" s="14" t="s">
        <v>46</v>
      </c>
    </row>
    <row r="23" spans="15:20" x14ac:dyDescent="0.3">
      <c r="O23" s="6" t="s">
        <v>6</v>
      </c>
      <c r="P23" s="15">
        <v>33.5</v>
      </c>
      <c r="Q23" s="15">
        <f t="shared" si="3"/>
        <v>38.5</v>
      </c>
      <c r="R23" s="20" t="s">
        <v>9</v>
      </c>
      <c r="S23" s="15" t="s">
        <v>45</v>
      </c>
      <c r="T23" s="14" t="s">
        <v>46</v>
      </c>
    </row>
    <row r="24" spans="15:20" x14ac:dyDescent="0.3">
      <c r="O24" s="6" t="s">
        <v>13</v>
      </c>
      <c r="P24" s="15">
        <v>11.9</v>
      </c>
      <c r="Q24" s="15">
        <f t="shared" si="2"/>
        <v>13.9</v>
      </c>
      <c r="R24" s="20" t="s">
        <v>9</v>
      </c>
      <c r="S24" s="15" t="s">
        <v>49</v>
      </c>
      <c r="T24" s="14" t="s">
        <v>46</v>
      </c>
    </row>
    <row r="25" spans="15:20" x14ac:dyDescent="0.3">
      <c r="O25" s="6" t="s">
        <v>14</v>
      </c>
      <c r="P25" s="15">
        <v>25</v>
      </c>
      <c r="Q25" s="15">
        <f t="shared" si="2"/>
        <v>29</v>
      </c>
      <c r="R25" s="20" t="s">
        <v>9</v>
      </c>
      <c r="S25" s="15" t="s">
        <v>49</v>
      </c>
      <c r="T25" s="14" t="s">
        <v>46</v>
      </c>
    </row>
    <row r="26" spans="15:20" x14ac:dyDescent="0.3">
      <c r="O26" s="6" t="s">
        <v>15</v>
      </c>
      <c r="P26" s="17">
        <v>25</v>
      </c>
      <c r="Q26" s="15">
        <f t="shared" si="2"/>
        <v>29</v>
      </c>
      <c r="R26" s="14" t="s">
        <v>25</v>
      </c>
      <c r="S26" s="15" t="s">
        <v>49</v>
      </c>
      <c r="T26" s="14" t="s">
        <v>46</v>
      </c>
    </row>
    <row r="27" spans="15:20" x14ac:dyDescent="0.3">
      <c r="O27" s="6" t="s">
        <v>19</v>
      </c>
      <c r="P27" s="15">
        <v>6</v>
      </c>
      <c r="Q27" s="15">
        <f t="shared" si="2"/>
        <v>7</v>
      </c>
      <c r="R27" s="20" t="s">
        <v>9</v>
      </c>
      <c r="S27" s="15" t="s">
        <v>50</v>
      </c>
      <c r="T27" s="14" t="s">
        <v>46</v>
      </c>
    </row>
    <row r="28" spans="15:20" x14ac:dyDescent="0.3">
      <c r="O28" s="6" t="s">
        <v>20</v>
      </c>
      <c r="P28" s="15">
        <v>12.9</v>
      </c>
      <c r="Q28" s="15">
        <f t="shared" si="2"/>
        <v>14.9</v>
      </c>
      <c r="R28" s="14" t="s">
        <v>25</v>
      </c>
      <c r="S28" s="15" t="s">
        <v>50</v>
      </c>
      <c r="T28" s="14" t="s">
        <v>46</v>
      </c>
    </row>
    <row r="29" spans="15:20" x14ac:dyDescent="0.3">
      <c r="O29" s="6" t="s">
        <v>22</v>
      </c>
      <c r="P29" s="15">
        <v>18.7</v>
      </c>
      <c r="Q29" s="15">
        <f t="shared" si="2"/>
        <v>21.7</v>
      </c>
      <c r="R29" s="20" t="s">
        <v>9</v>
      </c>
      <c r="S29" s="15" t="s">
        <v>50</v>
      </c>
      <c r="T29" s="14" t="s">
        <v>46</v>
      </c>
    </row>
    <row r="30" spans="15:20" x14ac:dyDescent="0.3">
      <c r="O30" s="19" t="s">
        <v>56</v>
      </c>
      <c r="P30" s="15">
        <v>0</v>
      </c>
      <c r="Q30" s="15">
        <v>0</v>
      </c>
      <c r="R30" s="20" t="s">
        <v>9</v>
      </c>
      <c r="S30" s="20" t="s">
        <v>9</v>
      </c>
      <c r="T30" s="20" t="s">
        <v>9</v>
      </c>
    </row>
  </sheetData>
  <sheetProtection algorithmName="SHA-512" hashValue="InLtAxk6E8z/uXSo0Vh4xgIK3/q38M0TIA1lxSEKzilIJhsS1HpHOdRZe+clBJvDZ3LYb4Zsy4NeYWrt7PSQBA==" saltValue="T2LJJDLYH8ppLiEEL+mj2g==" spinCount="100000" sheet="1" objects="1" scenarios="1"/>
  <protectedRanges>
    <protectedRange sqref="D5:E9" name="User_Edit"/>
  </protectedRanges>
  <mergeCells count="2">
    <mergeCell ref="B3:F3"/>
    <mergeCell ref="J3:K3"/>
  </mergeCells>
  <conditionalFormatting sqref="S18:S29 S7:S16 Q18:Q29 Q7:Q16">
    <cfRule type="cellIs" dxfId="2" priority="3" operator="equal">
      <formula>100</formula>
    </cfRule>
  </conditionalFormatting>
  <conditionalFormatting sqref="K5:K12">
    <cfRule type="cellIs" dxfId="1" priority="1" operator="equal">
      <formula>0</formula>
    </cfRule>
    <cfRule type="cellIs" dxfId="0" priority="2" operator="equal">
      <formula>1</formula>
    </cfRule>
  </conditionalFormatting>
  <dataValidations count="1">
    <dataValidation type="list" showInputMessage="1" showErrorMessage="1" sqref="D5:D9">
      <formula1>$O$5:$O$30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AP_Table_3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Felisaz</dc:creator>
  <cp:lastModifiedBy>Vincent Felisaz</cp:lastModifiedBy>
  <dcterms:created xsi:type="dcterms:W3CDTF">2021-08-05T08:26:25Z</dcterms:created>
  <dcterms:modified xsi:type="dcterms:W3CDTF">2021-08-06T08:52:39Z</dcterms:modified>
</cp:coreProperties>
</file>