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hoice Model" sheetId="2" r:id="rId5"/>
    <sheet state="visible" name="Market Forecast Model" sheetId="3" r:id="rId6"/>
    <sheet state="visible" name="Raw Data (Nielsen)" sheetId="4" r:id="rId7"/>
  </sheets>
  <definedNames>
    <definedName localSheetId="2" name="solver_lhs1">'Market Forecast Model'!$C$2</definedName>
    <definedName localSheetId="1" name="solver_adj">'Choice Model'!$AU$3:$AY$10</definedName>
    <definedName localSheetId="2" name="solver_adj">'Market Forecast Model'!$B$2:$BH$2</definedName>
    <definedName localSheetId="2" name="solver_opt">'Market Forecast Model'!$A$1</definedName>
    <definedName localSheetId="1" name="solver_opt">'Choice Model'!$BA$5</definedName>
  </definedNames>
  <calcPr/>
  <extLst>
    <ext uri="GoogleSheetsCustomDataVersion1">
      <go:sheetsCustomData xmlns:go="http://customooxmlschemas.google.com/" r:id="rId8" roundtripDataSignature="AMtx7mhYWELfpqD5n+CDfZZmnEjVW5HsC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4">
      <text>
        <t xml:space="preserve">======
ID#AAAAN_tB4jA
Chandra Tjhong    (2021-08-18 06:50:32)
@ekubashevskiy@revenueml.com :
Can you explain what is this formula and how did you get the -1.02 and why it is divided by 2?
_Assigned to Evgeny Kubashevskiy_
------
ID#AAAAN4oVKsU
Evgeny Kubashevskiy    (2021-08-18 13:18:24)
You can just ignore these numbers. These are some internal numbers we used for the project.
------
ID#AAAAN4oVP7Q
Evgeny Kubashevskiy    (2021-08-18 13:19:47)
The main idea of this tab is to show how the output can look like.</t>
      </text>
    </comment>
    <comment authorId="0" ref="K39">
      <text>
        <t xml:space="preserve">======
ID#AAAAN_tB4i8
Chandra Tjhong    (2021-08-18 06:49:26)
@ekubashevskiy@revenueml.com :
Can I know how do get 0.25?
_Assigned to Evgeny Kubashevskiy_
------
ID#AAAAN4oVKsM
Evgeny Kubashevskiy    (2021-08-18 13:18:10)
You can just ignore these numbers. These are some internal numbers we used for the project.</t>
      </text>
    </comment>
  </commentList>
  <extLst>
    <ext uri="GoogleSheetsCustomDataVersion1">
      <go:sheetsCustomData xmlns:go="http://customooxmlschemas.google.com/" r:id="rId1" roundtripDataSignature="AMtx7mjnlYdNnzi8VJNGhN1/Qsm2Pphs5A=="/>
    </ext>
  </extLst>
</comments>
</file>

<file path=xl/sharedStrings.xml><?xml version="1.0" encoding="utf-8"?>
<sst xmlns="http://schemas.openxmlformats.org/spreadsheetml/2006/main" count="955" uniqueCount="213">
  <si>
    <t>Simulation - BASE</t>
  </si>
  <si>
    <t>Simulation 1 - Competitors drop their price</t>
  </si>
  <si>
    <t>Intercept</t>
  </si>
  <si>
    <t>Time</t>
  </si>
  <si>
    <t>Price</t>
  </si>
  <si>
    <t>Distribution</t>
  </si>
  <si>
    <t>Items</t>
  </si>
  <si>
    <t>Feature</t>
  </si>
  <si>
    <t>Display</t>
  </si>
  <si>
    <t>Feature/Dis</t>
  </si>
  <si>
    <t>TOTAL</t>
  </si>
  <si>
    <t>Utility</t>
  </si>
  <si>
    <t>Share</t>
  </si>
  <si>
    <t>Weekly Volume</t>
  </si>
  <si>
    <t>Yearly Volume</t>
  </si>
  <si>
    <t>Elasticity</t>
  </si>
  <si>
    <t>Delta Price</t>
  </si>
  <si>
    <t>Delta Volume</t>
  </si>
  <si>
    <t>Summary</t>
  </si>
  <si>
    <t>2018 Volume (Units)</t>
  </si>
  <si>
    <t>Volume Share</t>
  </si>
  <si>
    <t>Base Price</t>
  </si>
  <si>
    <t>Promo Price</t>
  </si>
  <si>
    <t># Promo Weeks</t>
  </si>
  <si>
    <t>Proposed Price</t>
  </si>
  <si>
    <t>DATA</t>
  </si>
  <si>
    <t>MODEL</t>
  </si>
  <si>
    <t>MODEL VALIDATION</t>
  </si>
  <si>
    <t>Distirbution</t>
  </si>
  <si>
    <t>Feature &amp; Display</t>
  </si>
  <si>
    <t>Volume</t>
  </si>
  <si>
    <t>Total</t>
  </si>
  <si>
    <t>Actual</t>
  </si>
  <si>
    <t>Model</t>
  </si>
  <si>
    <t>12 March, 2016</t>
  </si>
  <si>
    <t xml:space="preserve">Error </t>
  </si>
  <si>
    <t>19 March, 2016</t>
  </si>
  <si>
    <t>26 March, 2016</t>
  </si>
  <si>
    <t>2 April, 2016</t>
  </si>
  <si>
    <t>9 April, 2016</t>
  </si>
  <si>
    <t>16 April, 2016</t>
  </si>
  <si>
    <t>23 April, 2016</t>
  </si>
  <si>
    <t>30 April, 2016</t>
  </si>
  <si>
    <t>7 May, 2016</t>
  </si>
  <si>
    <t>Utility Function</t>
  </si>
  <si>
    <t>Error</t>
  </si>
  <si>
    <t>14 May, 2016</t>
  </si>
  <si>
    <t>Date</t>
  </si>
  <si>
    <t>21 May, 2016</t>
  </si>
  <si>
    <t>28 May, 2016</t>
  </si>
  <si>
    <t>4 June, 2016</t>
  </si>
  <si>
    <t>11 June, 2016</t>
  </si>
  <si>
    <t>18 June, 2016</t>
  </si>
  <si>
    <t>25 June, 2016</t>
  </si>
  <si>
    <t>2 July, 2016</t>
  </si>
  <si>
    <t>9 July, 2016</t>
  </si>
  <si>
    <t>16 July, 2016</t>
  </si>
  <si>
    <t>23 July, 2016</t>
  </si>
  <si>
    <t>30 July, 2016</t>
  </si>
  <si>
    <t>6 August, 2016</t>
  </si>
  <si>
    <t>13 August, 2016</t>
  </si>
  <si>
    <t>20 August, 2016</t>
  </si>
  <si>
    <t>27 August, 2016</t>
  </si>
  <si>
    <t>3 September, 2016</t>
  </si>
  <si>
    <t>10 September, 2016</t>
  </si>
  <si>
    <t>17 September, 2016</t>
  </si>
  <si>
    <t>24 September, 2016</t>
  </si>
  <si>
    <t>1 October, 2016</t>
  </si>
  <si>
    <t>8 October, 2016</t>
  </si>
  <si>
    <t>15 October, 2016</t>
  </si>
  <si>
    <t>22 October, 2016</t>
  </si>
  <si>
    <t>29 October, 2016</t>
  </si>
  <si>
    <t>5 November, 2016</t>
  </si>
  <si>
    <t>12 November, 2016</t>
  </si>
  <si>
    <t>19 November, 2016</t>
  </si>
  <si>
    <t>26 November, 2016</t>
  </si>
  <si>
    <t>3 December, 2016</t>
  </si>
  <si>
    <t>10 December, 2016</t>
  </si>
  <si>
    <t>17 December, 2016</t>
  </si>
  <si>
    <t>24 December, 2016</t>
  </si>
  <si>
    <t>31 December, 2016</t>
  </si>
  <si>
    <t>7 January, 2017</t>
  </si>
  <si>
    <t>14 January, 2017</t>
  </si>
  <si>
    <t>21 January, 2017</t>
  </si>
  <si>
    <t>28 January, 2017</t>
  </si>
  <si>
    <t>4 February, 2017</t>
  </si>
  <si>
    <t>11 February, 2017</t>
  </si>
  <si>
    <t>18 February, 2017</t>
  </si>
  <si>
    <t>25 February, 2017</t>
  </si>
  <si>
    <t>4 March, 2017</t>
  </si>
  <si>
    <t>11 March, 2017</t>
  </si>
  <si>
    <t>18 March, 2017</t>
  </si>
  <si>
    <t>25 March, 2017</t>
  </si>
  <si>
    <t>1 April, 2017</t>
  </si>
  <si>
    <t>8 April, 2017</t>
  </si>
  <si>
    <t>15 April, 2017</t>
  </si>
  <si>
    <t>22 April, 2017</t>
  </si>
  <si>
    <t>29 April, 2017</t>
  </si>
  <si>
    <t>6 May, 2017</t>
  </si>
  <si>
    <t>13 May, 2017</t>
  </si>
  <si>
    <t>20 May, 2017</t>
  </si>
  <si>
    <t>27 May, 2017</t>
  </si>
  <si>
    <t>3 June, 2017</t>
  </si>
  <si>
    <t>10 June, 2017</t>
  </si>
  <si>
    <t>17 June, 2017</t>
  </si>
  <si>
    <t>24 June, 2017</t>
  </si>
  <si>
    <t>1 July, 2017</t>
  </si>
  <si>
    <t>8 July, 2017</t>
  </si>
  <si>
    <t>15 July, 2017</t>
  </si>
  <si>
    <t>22 July, 2017</t>
  </si>
  <si>
    <t>29 July, 2017</t>
  </si>
  <si>
    <t>5 August, 2017</t>
  </si>
  <si>
    <t>12 August, 2017</t>
  </si>
  <si>
    <t>19 August, 2017</t>
  </si>
  <si>
    <t>26 August, 2017</t>
  </si>
  <si>
    <t>2 September, 2017</t>
  </si>
  <si>
    <t>9 September, 2017</t>
  </si>
  <si>
    <t>16 September, 2017</t>
  </si>
  <si>
    <t>23 September, 2017</t>
  </si>
  <si>
    <t>30 September, 2017</t>
  </si>
  <si>
    <t>7 October, 2017</t>
  </si>
  <si>
    <t>14 October, 2017</t>
  </si>
  <si>
    <t>21 October, 2017</t>
  </si>
  <si>
    <t>28 October, 2017</t>
  </si>
  <si>
    <t>4 November, 2017</t>
  </si>
  <si>
    <t>11 November, 2017</t>
  </si>
  <si>
    <t>18 November, 2017</t>
  </si>
  <si>
    <t>25 November, 2017</t>
  </si>
  <si>
    <t>2 December, 2017</t>
  </si>
  <si>
    <t>9 December, 2017</t>
  </si>
  <si>
    <t>16 December, 2017</t>
  </si>
  <si>
    <t>23 December, 2017</t>
  </si>
  <si>
    <t>30 December, 2017</t>
  </si>
  <si>
    <t>6 January, 2018</t>
  </si>
  <si>
    <t>13 January, 2018</t>
  </si>
  <si>
    <t>20 January, 2018</t>
  </si>
  <si>
    <t>27 January, 2018</t>
  </si>
  <si>
    <t>3 February, 2018</t>
  </si>
  <si>
    <t>10 February, 2018</t>
  </si>
  <si>
    <t>17 February, 2018</t>
  </si>
  <si>
    <t>24 February, 2018</t>
  </si>
  <si>
    <t>3 March, 2018</t>
  </si>
  <si>
    <t>10 March, 2018</t>
  </si>
  <si>
    <t>17 March, 2018</t>
  </si>
  <si>
    <t>24 March, 2018</t>
  </si>
  <si>
    <t>31 March, 2018</t>
  </si>
  <si>
    <t>7 April, 2018</t>
  </si>
  <si>
    <t>14 April, 2018</t>
  </si>
  <si>
    <t>21 April, 2018</t>
  </si>
  <si>
    <t>28 April, 2018</t>
  </si>
  <si>
    <t>5 May, 2018</t>
  </si>
  <si>
    <t>12 May, 2018</t>
  </si>
  <si>
    <t>19 May, 2018</t>
  </si>
  <si>
    <t>26 May, 2018</t>
  </si>
  <si>
    <t>2 June, 2018</t>
  </si>
  <si>
    <t>9 June, 2018</t>
  </si>
  <si>
    <t>16 June, 2018</t>
  </si>
  <si>
    <t>23 June, 2018</t>
  </si>
  <si>
    <t>30 June, 2018</t>
  </si>
  <si>
    <t>7 July, 2018</t>
  </si>
  <si>
    <t>14 July, 2018</t>
  </si>
  <si>
    <t>21 July, 2018</t>
  </si>
  <si>
    <t>28 July, 2018</t>
  </si>
  <si>
    <t>4 August, 2018</t>
  </si>
  <si>
    <t>11 August, 2018</t>
  </si>
  <si>
    <t>18 August, 2018</t>
  </si>
  <si>
    <t>25 August, 2018</t>
  </si>
  <si>
    <t>1 September, 2018</t>
  </si>
  <si>
    <t>8 September, 2018</t>
  </si>
  <si>
    <t>15 September, 2018</t>
  </si>
  <si>
    <t>22 September, 2018</t>
  </si>
  <si>
    <t>29 September, 2018</t>
  </si>
  <si>
    <t>6 October, 2018</t>
  </si>
  <si>
    <t>13 October, 2018</t>
  </si>
  <si>
    <t>20 October, 2018</t>
  </si>
  <si>
    <t>27 October, 2018</t>
  </si>
  <si>
    <t>3 November, 2018</t>
  </si>
  <si>
    <t>10 November, 2018</t>
  </si>
  <si>
    <t>17 November, 2018</t>
  </si>
  <si>
    <t>24 November, 2018</t>
  </si>
  <si>
    <t>1 December, 2018</t>
  </si>
  <si>
    <t>8 December, 2018</t>
  </si>
  <si>
    <t>15 December, 2018</t>
  </si>
  <si>
    <t>22 December, 2018</t>
  </si>
  <si>
    <t>29 December, 2018</t>
  </si>
  <si>
    <t>5 January, 2019</t>
  </si>
  <si>
    <t>12 January, 2019</t>
  </si>
  <si>
    <t>Seasonaluty Impact</t>
  </si>
  <si>
    <t>Model Validation</t>
  </si>
  <si>
    <t>Res</t>
  </si>
  <si>
    <t>Brand Low  /  Wells Ppg</t>
  </si>
  <si>
    <t>Avg Unit Price</t>
  </si>
  <si>
    <t>Avg. Number Of Stores Selling</t>
  </si>
  <si>
    <t>Units</t>
  </si>
  <si>
    <t>Feat Disp Units</t>
  </si>
  <si>
    <t>Feat Wo Disp Units</t>
  </si>
  <si>
    <t>Disp Wo Feat Units</t>
  </si>
  <si>
    <t>Distinct count of Units</t>
  </si>
  <si>
    <t>Premium Brand</t>
  </si>
  <si>
    <t>Competitor A</t>
  </si>
  <si>
    <t>Competitor B</t>
  </si>
  <si>
    <t>Competitor C</t>
  </si>
  <si>
    <t>PRIVATE LABEL</t>
  </si>
  <si>
    <t>2 January, 2016</t>
  </si>
  <si>
    <t>9 January, 2016</t>
  </si>
  <si>
    <t>16 January, 2016</t>
  </si>
  <si>
    <t>23 January, 2016</t>
  </si>
  <si>
    <t>30 January, 2016</t>
  </si>
  <si>
    <t>6 February, 2016</t>
  </si>
  <si>
    <t>13 February, 2016</t>
  </si>
  <si>
    <t>20 February, 2016</t>
  </si>
  <si>
    <t>27 February, 2016</t>
  </si>
  <si>
    <t>5 March, 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</si>
</sst>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$&quot;#,##0.00"/>
    <numFmt numFmtId="165" formatCode="_-* #,##0.00_-;\-* #,##0.00_-;_-* &quot;-&quot;??_-;_-@"/>
    <numFmt numFmtId="166" formatCode="_(* #,##0_);_(* \(#,##0\);_(* &quot;-&quot;??_);_(@_)"/>
    <numFmt numFmtId="167" formatCode="_-* #,##0_-;\-* #,##0_-;_-* &quot;-&quot;??_-;_-@"/>
    <numFmt numFmtId="168" formatCode="_(* #,##0.00_);_(* \(#,##0.00\);_(* &quot;-&quot;??_);_(@_)"/>
    <numFmt numFmtId="169" formatCode="0.0%"/>
    <numFmt numFmtId="170" formatCode="&quot;$&quot;#,##0.00_);[Red]\(&quot;$&quot;#,##0.00\)"/>
    <numFmt numFmtId="171" formatCode="0.000"/>
    <numFmt numFmtId="172" formatCode="0.0E+00"/>
    <numFmt numFmtId="173" formatCode="0.0"/>
    <numFmt numFmtId="174" formatCode="#,##0_ ;\-#,##0\ "/>
    <numFmt numFmtId="175" formatCode="&quot;$&quot;#,##0.00;[Red]\-&quot;$&quot;#,##0.00"/>
  </numFmts>
  <fonts count="11">
    <font>
      <sz val="12.0"/>
      <color theme="1"/>
      <name val="Arial"/>
    </font>
    <font>
      <b/>
      <sz val="18.0"/>
      <color theme="1"/>
      <name val="Calibri"/>
    </font>
    <font/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b/>
      <sz val="20.0"/>
      <color theme="1"/>
      <name val="Calibri"/>
    </font>
    <font>
      <b/>
      <sz val="36.0"/>
      <color theme="1"/>
      <name val="Calibri"/>
    </font>
    <font>
      <b/>
      <sz val="26.0"/>
      <color theme="1"/>
      <name val="Calibri"/>
    </font>
    <font>
      <b/>
      <sz val="24.0"/>
      <color theme="1"/>
      <name val="Calibri"/>
    </font>
    <font>
      <b/>
      <sz val="14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1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4" numFmtId="0" xfId="0" applyFont="1"/>
    <xf borderId="2" fillId="0" fontId="5" numFmtId="2" xfId="0" applyAlignment="1" applyBorder="1" applyFont="1" applyNumberFormat="1">
      <alignment horizontal="center"/>
    </xf>
    <xf borderId="2" fillId="2" fontId="5" numFmtId="2" xfId="0" applyAlignment="1" applyBorder="1" applyFill="1" applyFont="1" applyNumberFormat="1">
      <alignment horizontal="center"/>
    </xf>
    <xf borderId="2" fillId="3" fontId="5" numFmtId="164" xfId="0" applyAlignment="1" applyBorder="1" applyFill="1" applyFont="1" applyNumberFormat="1">
      <alignment horizontal="center"/>
    </xf>
    <xf borderId="2" fillId="0" fontId="5" numFmtId="1" xfId="0" applyAlignment="1" applyBorder="1" applyFont="1" applyNumberFormat="1">
      <alignment horizontal="center"/>
    </xf>
    <xf borderId="0" fillId="0" fontId="5" numFmtId="1" xfId="0" applyFont="1" applyNumberForma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right"/>
    </xf>
    <xf borderId="2" fillId="0" fontId="5" numFmtId="4" xfId="0" applyBorder="1" applyFont="1" applyNumberFormat="1"/>
    <xf borderId="0" fillId="0" fontId="5" numFmtId="9" xfId="0" applyFont="1" applyNumberFormat="1"/>
    <xf borderId="0" fillId="0" fontId="3" numFmtId="9" xfId="0" applyAlignment="1" applyFont="1" applyNumberFormat="1">
      <alignment horizontal="right" vertical="center"/>
    </xf>
    <xf borderId="2" fillId="0" fontId="5" numFmtId="9" xfId="0" applyBorder="1" applyFont="1" applyNumberFormat="1"/>
    <xf borderId="0" fillId="0" fontId="3" numFmtId="0" xfId="0" applyAlignment="1" applyFont="1">
      <alignment horizontal="right" vertical="center"/>
    </xf>
    <xf borderId="2" fillId="0" fontId="5" numFmtId="165" xfId="0" applyBorder="1" applyFont="1" applyNumberFormat="1"/>
    <xf borderId="2" fillId="0" fontId="5" numFmtId="166" xfId="0" applyBorder="1" applyFont="1" applyNumberFormat="1"/>
    <xf borderId="2" fillId="0" fontId="5" numFmtId="167" xfId="0" applyBorder="1" applyFont="1" applyNumberFormat="1"/>
    <xf borderId="0" fillId="0" fontId="3" numFmtId="0" xfId="0" applyAlignment="1" applyFont="1">
      <alignment horizontal="center"/>
    </xf>
    <xf borderId="0" fillId="0" fontId="3" numFmtId="0" xfId="0" applyFont="1"/>
    <xf borderId="2" fillId="3" fontId="5" numFmtId="168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5" numFmtId="169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2" fillId="0" fontId="5" numFmtId="164" xfId="0" applyAlignment="1" applyBorder="1" applyFont="1" applyNumberFormat="1">
      <alignment horizontal="center"/>
    </xf>
    <xf borderId="2" fillId="0" fontId="5" numFmtId="0" xfId="0" applyBorder="1" applyFont="1"/>
    <xf borderId="0" fillId="0" fontId="3" numFmtId="166" xfId="0" applyFont="1" applyNumberFormat="1"/>
    <xf borderId="0" fillId="0" fontId="3" numFmtId="9" xfId="0" applyAlignment="1" applyFont="1" applyNumberFormat="1">
      <alignment horizontal="center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3" fillId="4" fontId="3" numFmtId="0" xfId="0" applyAlignment="1" applyBorder="1" applyFill="1" applyFont="1">
      <alignment horizontal="center"/>
    </xf>
    <xf borderId="3" fillId="5" fontId="5" numFmtId="0" xfId="0" applyBorder="1" applyFill="1" applyFont="1"/>
    <xf borderId="2" fillId="5" fontId="5" numFmtId="2" xfId="0" applyAlignment="1" applyBorder="1" applyFont="1" applyNumberFormat="1">
      <alignment horizontal="center"/>
    </xf>
    <xf borderId="0" fillId="0" fontId="5" numFmtId="170" xfId="0" applyFont="1" applyNumberFormat="1"/>
    <xf borderId="3" fillId="6" fontId="5" numFmtId="0" xfId="0" applyBorder="1" applyFill="1" applyFont="1"/>
    <xf borderId="3" fillId="6" fontId="5" numFmtId="3" xfId="0" applyBorder="1" applyFont="1" applyNumberFormat="1"/>
    <xf borderId="3" fillId="6" fontId="5" numFmtId="2" xfId="0" applyBorder="1" applyFont="1" applyNumberFormat="1"/>
    <xf borderId="0" fillId="0" fontId="5" numFmtId="2" xfId="0" applyFont="1" applyNumberFormat="1"/>
    <xf borderId="0" fillId="0" fontId="5" numFmtId="166" xfId="0" applyFont="1" applyNumberFormat="1"/>
    <xf borderId="3" fillId="4" fontId="5" numFmtId="166" xfId="0" applyBorder="1" applyFont="1" applyNumberFormat="1"/>
    <xf borderId="3" fillId="6" fontId="5" numFmtId="169" xfId="0" applyBorder="1" applyFont="1" applyNumberFormat="1"/>
    <xf borderId="0" fillId="0" fontId="5" numFmtId="169" xfId="0" applyFont="1" applyNumberFormat="1"/>
    <xf borderId="3" fillId="5" fontId="5" numFmtId="166" xfId="0" applyBorder="1" applyFont="1" applyNumberFormat="1"/>
    <xf borderId="4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5" fillId="0" fontId="3" numFmtId="0" xfId="0" applyBorder="1" applyFont="1"/>
    <xf borderId="0" fillId="0" fontId="5" numFmtId="0" xfId="0" applyAlignment="1" applyFont="1">
      <alignment horizontal="center"/>
    </xf>
    <xf borderId="0" fillId="0" fontId="5" numFmtId="171" xfId="0" applyFont="1" applyNumberFormat="1"/>
    <xf borderId="0" fillId="0" fontId="5" numFmtId="172" xfId="0" applyFont="1" applyNumberFormat="1"/>
    <xf borderId="0" fillId="0" fontId="3" numFmtId="169" xfId="0" applyFont="1" applyNumberFormat="1"/>
    <xf borderId="0" fillId="0" fontId="5" numFmtId="0" xfId="0" applyFont="1"/>
    <xf borderId="3" fillId="4" fontId="5" numFmtId="0" xfId="0" applyBorder="1" applyFont="1"/>
    <xf borderId="7" fillId="5" fontId="5" numFmtId="4" xfId="0" applyBorder="1" applyFont="1" applyNumberFormat="1"/>
    <xf borderId="8" fillId="7" fontId="10" numFmtId="0" xfId="0" applyBorder="1" applyFill="1" applyFont="1"/>
    <xf borderId="9" fillId="7" fontId="3" numFmtId="0" xfId="0" applyBorder="1" applyFont="1"/>
    <xf borderId="10" fillId="7" fontId="3" numFmtId="0" xfId="0" applyBorder="1" applyFont="1"/>
    <xf borderId="0" fillId="0" fontId="10" numFmtId="0" xfId="0" applyFont="1"/>
    <xf borderId="3" fillId="5" fontId="5" numFmtId="173" xfId="0" applyBorder="1" applyFont="1" applyNumberFormat="1"/>
    <xf borderId="0" fillId="0" fontId="5" numFmtId="173" xfId="0" applyFont="1" applyNumberFormat="1"/>
    <xf borderId="0" fillId="0" fontId="5" numFmtId="174" xfId="0" applyFont="1" applyNumberFormat="1"/>
    <xf borderId="0" fillId="0" fontId="5" numFmtId="3" xfId="0" applyFont="1" applyNumberFormat="1"/>
    <xf borderId="0" fillId="0" fontId="5" numFmtId="175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Actual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'Choice Model'!$BM$4:$BM$152</c:f>
            </c:strRef>
          </c:cat>
          <c:val>
            <c:numRef>
              <c:f>'Choice Model'!$BN$4:$BN$152</c:f>
              <c:numCache/>
            </c:numRef>
          </c:val>
          <c:smooth val="0"/>
        </c:ser>
        <c:ser>
          <c:idx val="1"/>
          <c:order val="1"/>
          <c:tx>
            <c:v>Model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'Choice Model'!$BM$4:$BM$152</c:f>
            </c:strRef>
          </c:cat>
          <c:val>
            <c:numRef>
              <c:f>'Choice Model'!$BO$4:$BO$152</c:f>
              <c:numCache/>
            </c:numRef>
          </c:val>
          <c:smooth val="0"/>
        </c:ser>
        <c:axId val="672117002"/>
        <c:axId val="513255595"/>
      </c:lineChart>
      <c:catAx>
        <c:axId val="672117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3255595"/>
      </c:catAx>
      <c:valAx>
        <c:axId val="513255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21170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'Choice Model'!$B$116:$B$152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'Choice Model'!$D$116:$D$152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'Choice Model'!$E$116:$E$152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'Choice Model'!$F$116:$F$152</c:f>
              <c:numCache/>
            </c:numRef>
          </c:val>
          <c:smooth val="0"/>
        </c:ser>
        <c:axId val="1443381992"/>
        <c:axId val="301322987"/>
      </c:lineChart>
      <c:catAx>
        <c:axId val="144338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1322987"/>
      </c:catAx>
      <c:valAx>
        <c:axId val="301322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33819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'Choice Model'!$F$4:$F$152</c:f>
              <c:numCache/>
            </c:numRef>
          </c:val>
          <c:smooth val="0"/>
        </c:ser>
        <c:axId val="399193026"/>
        <c:axId val="1043377966"/>
      </c:lineChart>
      <c:catAx>
        <c:axId val="399193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3377966"/>
      </c:catAx>
      <c:valAx>
        <c:axId val="1043377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919302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Model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'Market Forecast Model'!$BJ$4:$BJ$152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'Market Forecast Model'!$BK$4:$BK$152</c:f>
              <c:numCache/>
            </c:numRef>
          </c:val>
          <c:smooth val="0"/>
        </c:ser>
        <c:axId val="1987384695"/>
        <c:axId val="1658478564"/>
      </c:lineChart>
      <c:catAx>
        <c:axId val="1987384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8478564"/>
      </c:catAx>
      <c:valAx>
        <c:axId val="1658478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73846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67</xdr:col>
      <xdr:colOff>466725</xdr:colOff>
      <xdr:row>2</xdr:row>
      <xdr:rowOff>190500</xdr:rowOff>
    </xdr:from>
    <xdr:ext cx="6991350" cy="4229100"/>
    <xdr:graphicFrame>
      <xdr:nvGraphicFramePr>
        <xdr:cNvPr id="21369152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304800</xdr:colOff>
      <xdr:row>117</xdr:row>
      <xdr:rowOff>38100</xdr:rowOff>
    </xdr:from>
    <xdr:ext cx="11277600" cy="4514850"/>
    <xdr:graphicFrame>
      <xdr:nvGraphicFramePr>
        <xdr:cNvPr id="142058099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209550</xdr:colOff>
      <xdr:row>122</xdr:row>
      <xdr:rowOff>47625</xdr:rowOff>
    </xdr:from>
    <xdr:ext cx="9582150" cy="3752850"/>
    <xdr:graphicFrame>
      <xdr:nvGraphicFramePr>
        <xdr:cNvPr id="36369852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20</xdr:row>
      <xdr:rowOff>85725</xdr:rowOff>
    </xdr:from>
    <xdr:ext cx="5438775" cy="3228975"/>
    <xdr:graphicFrame>
      <xdr:nvGraphicFramePr>
        <xdr:cNvPr id="198549099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2.44"/>
    <col customWidth="1" min="2" max="2" width="11.0"/>
    <col customWidth="1" min="3" max="4" width="14.33"/>
    <col customWidth="1" min="5" max="7" width="13.44"/>
    <col customWidth="1" min="8" max="8" width="16.67"/>
    <col customWidth="1" min="9" max="14" width="13.44"/>
    <col customWidth="1" min="15" max="15" width="16.0"/>
    <col customWidth="1" min="16" max="18" width="13.44"/>
    <col customWidth="1" min="19" max="26" width="11.0"/>
  </cols>
  <sheetData>
    <row r="1" ht="15.75" customHeight="1"/>
    <row r="2" ht="15.75" customHeight="1">
      <c r="D2" s="1" t="s">
        <v>0</v>
      </c>
      <c r="E2" s="2"/>
      <c r="F2" s="2"/>
      <c r="G2" s="2"/>
      <c r="H2" s="2"/>
      <c r="L2" s="1" t="s">
        <v>1</v>
      </c>
      <c r="M2" s="2"/>
      <c r="N2" s="2"/>
      <c r="O2" s="2"/>
      <c r="P2" s="2"/>
    </row>
    <row r="3" ht="15.75" customHeight="1">
      <c r="D3" s="3" t="str">
        <f>'Choice Model'!AU13</f>
        <v>Premium Brand</v>
      </c>
      <c r="E3" s="3" t="str">
        <f>'Choice Model'!AV13</f>
        <v>Competitor A</v>
      </c>
      <c r="F3" s="3" t="str">
        <f>'Choice Model'!AW13</f>
        <v>Competitor B</v>
      </c>
      <c r="G3" s="3" t="str">
        <f>'Choice Model'!AX13</f>
        <v>Competitor C</v>
      </c>
      <c r="H3" s="3" t="str">
        <f>'Choice Model'!AY13</f>
        <v>PRIVATE LABEL</v>
      </c>
      <c r="L3" s="3" t="str">
        <f t="shared" ref="L3:P3" si="1">D3</f>
        <v>Premium Brand</v>
      </c>
      <c r="M3" s="3" t="str">
        <f t="shared" si="1"/>
        <v>Competitor A</v>
      </c>
      <c r="N3" s="3" t="str">
        <f t="shared" si="1"/>
        <v>Competitor B</v>
      </c>
      <c r="O3" s="3" t="str">
        <f t="shared" si="1"/>
        <v>Competitor C</v>
      </c>
      <c r="P3" s="3" t="str">
        <f t="shared" si="1"/>
        <v>PRIVATE LABEL</v>
      </c>
    </row>
    <row r="4" ht="15.75" customHeight="1">
      <c r="C4" s="4" t="s">
        <v>2</v>
      </c>
      <c r="D4" s="5">
        <f>'Choice Model'!AU3</f>
        <v>0.06978966523</v>
      </c>
      <c r="E4" s="5">
        <f>'Choice Model'!AV3</f>
        <v>0.9312721783</v>
      </c>
      <c r="F4" s="5">
        <f>'Choice Model'!AW3</f>
        <v>-0.5020348406</v>
      </c>
      <c r="G4" s="5">
        <f>'Choice Model'!AX3</f>
        <v>-0.06583921114</v>
      </c>
      <c r="H4" s="5">
        <f>'Choice Model'!AY3</f>
        <v>0.009621197306</v>
      </c>
      <c r="K4" s="4" t="s">
        <v>2</v>
      </c>
      <c r="L4" s="5">
        <f t="shared" ref="L4:P4" si="2">D4</f>
        <v>0.06978966523</v>
      </c>
      <c r="M4" s="5">
        <f t="shared" si="2"/>
        <v>0.9312721783</v>
      </c>
      <c r="N4" s="5">
        <f t="shared" si="2"/>
        <v>-0.5020348406</v>
      </c>
      <c r="O4" s="5">
        <f t="shared" si="2"/>
        <v>-0.06583921114</v>
      </c>
      <c r="P4" s="5">
        <f t="shared" si="2"/>
        <v>0.009621197306</v>
      </c>
    </row>
    <row r="5" ht="15.75" customHeight="1">
      <c r="C5" s="4" t="s">
        <v>3</v>
      </c>
      <c r="D5" s="5">
        <f>'Choice Model'!AU4</f>
        <v>0.06764219723</v>
      </c>
      <c r="E5" s="5">
        <f>'Choice Model'!AV4</f>
        <v>0.001153330493</v>
      </c>
      <c r="F5" s="5">
        <f>'Choice Model'!AW4</f>
        <v>0.04410831618</v>
      </c>
      <c r="G5" s="5">
        <f>'Choice Model'!AX4</f>
        <v>-0.07066210579</v>
      </c>
      <c r="H5" s="5">
        <f>'Choice Model'!AY4</f>
        <v>0.001687122499</v>
      </c>
      <c r="K5" s="4" t="s">
        <v>3</v>
      </c>
      <c r="L5" s="5">
        <f t="shared" ref="L5:P5" si="3">D5</f>
        <v>0.06764219723</v>
      </c>
      <c r="M5" s="5">
        <f t="shared" si="3"/>
        <v>0.001153330493</v>
      </c>
      <c r="N5" s="5">
        <f t="shared" si="3"/>
        <v>0.04410831618</v>
      </c>
      <c r="O5" s="5">
        <f t="shared" si="3"/>
        <v>-0.07066210579</v>
      </c>
      <c r="P5" s="5">
        <f t="shared" si="3"/>
        <v>0.001687122499</v>
      </c>
    </row>
    <row r="6" ht="15.75" customHeight="1">
      <c r="C6" s="4" t="s">
        <v>4</v>
      </c>
      <c r="D6" s="5">
        <f>'Choice Model'!AU5</f>
        <v>-0.3450660109</v>
      </c>
      <c r="E6" s="5">
        <f>'Choice Model'!AV5</f>
        <v>-0.4427909634</v>
      </c>
      <c r="F6" s="5">
        <f>'Choice Model'!AW5</f>
        <v>-0.6461882071</v>
      </c>
      <c r="G6" s="5">
        <f>'Choice Model'!AX5</f>
        <v>-0.3680305051</v>
      </c>
      <c r="H6" s="5">
        <f>'Choice Model'!AY5</f>
        <v>-0.1694803163</v>
      </c>
      <c r="K6" s="4" t="s">
        <v>4</v>
      </c>
      <c r="L6" s="5">
        <f t="shared" ref="L6:P6" si="4">D6</f>
        <v>-0.3450660109</v>
      </c>
      <c r="M6" s="5">
        <f t="shared" si="4"/>
        <v>-0.4427909634</v>
      </c>
      <c r="N6" s="5">
        <f t="shared" si="4"/>
        <v>-0.6461882071</v>
      </c>
      <c r="O6" s="5">
        <f t="shared" si="4"/>
        <v>-0.3680305051</v>
      </c>
      <c r="P6" s="5">
        <f t="shared" si="4"/>
        <v>-0.1694803163</v>
      </c>
    </row>
    <row r="7" ht="15.75" customHeight="1">
      <c r="C7" s="4" t="s">
        <v>5</v>
      </c>
      <c r="D7" s="5">
        <f>'Choice Model'!AU6</f>
        <v>0.00005559855935</v>
      </c>
      <c r="E7" s="5">
        <f>'Choice Model'!AV6</f>
        <v>0.0002639891591</v>
      </c>
      <c r="F7" s="5">
        <f>'Choice Model'!AW6</f>
        <v>0.001874890356</v>
      </c>
      <c r="G7" s="5">
        <f>'Choice Model'!AX6</f>
        <v>0.001803040268</v>
      </c>
      <c r="H7" s="5">
        <f>'Choice Model'!AY6</f>
        <v>-0.0002277851315</v>
      </c>
      <c r="K7" s="4" t="s">
        <v>5</v>
      </c>
      <c r="L7" s="5">
        <f t="shared" ref="L7:P7" si="5">D7</f>
        <v>0.00005559855935</v>
      </c>
      <c r="M7" s="5">
        <f t="shared" si="5"/>
        <v>0.0002639891591</v>
      </c>
      <c r="N7" s="5">
        <f t="shared" si="5"/>
        <v>0.001874890356</v>
      </c>
      <c r="O7" s="5">
        <f t="shared" si="5"/>
        <v>0.001803040268</v>
      </c>
      <c r="P7" s="5">
        <f t="shared" si="5"/>
        <v>-0.0002277851315</v>
      </c>
    </row>
    <row r="8" ht="15.75" customHeight="1">
      <c r="C8" s="4" t="s">
        <v>6</v>
      </c>
      <c r="D8" s="5">
        <f>'Choice Model'!AU7</f>
        <v>-0.003286366816</v>
      </c>
      <c r="E8" s="5">
        <f>'Choice Model'!AV7</f>
        <v>0.05277641817</v>
      </c>
      <c r="F8" s="5">
        <f>'Choice Model'!AW7</f>
        <v>0.01101394827</v>
      </c>
      <c r="G8" s="5">
        <f>'Choice Model'!AX7</f>
        <v>-0.9795400478</v>
      </c>
      <c r="H8" s="5">
        <f>'Choice Model'!AY7</f>
        <v>0.06084702288</v>
      </c>
      <c r="K8" s="4" t="s">
        <v>6</v>
      </c>
      <c r="L8" s="5">
        <f t="shared" ref="L8:P8" si="6">D8</f>
        <v>-0.003286366816</v>
      </c>
      <c r="M8" s="5">
        <f t="shared" si="6"/>
        <v>0.05277641817</v>
      </c>
      <c r="N8" s="5">
        <f t="shared" si="6"/>
        <v>0.01101394827</v>
      </c>
      <c r="O8" s="5">
        <f t="shared" si="6"/>
        <v>-0.9795400478</v>
      </c>
      <c r="P8" s="5">
        <f t="shared" si="6"/>
        <v>0.06084702288</v>
      </c>
    </row>
    <row r="9" ht="15.75" customHeight="1">
      <c r="C9" s="4" t="s">
        <v>7</v>
      </c>
      <c r="D9" s="5">
        <f>'Choice Model'!AU8</f>
        <v>0.2826681246</v>
      </c>
      <c r="E9" s="5">
        <f>'Choice Model'!AV8</f>
        <v>-0.0197810309</v>
      </c>
      <c r="F9" s="5">
        <f>'Choice Model'!AW8</f>
        <v>0.1595736276</v>
      </c>
      <c r="G9" s="5">
        <f>'Choice Model'!AX8</f>
        <v>0.1852791241</v>
      </c>
      <c r="H9" s="5">
        <f>'Choice Model'!AY8</f>
        <v>0.004609065308</v>
      </c>
      <c r="K9" s="4" t="s">
        <v>7</v>
      </c>
      <c r="L9" s="5">
        <f t="shared" ref="L9:P9" si="7">D9</f>
        <v>0.2826681246</v>
      </c>
      <c r="M9" s="5">
        <f t="shared" si="7"/>
        <v>-0.0197810309</v>
      </c>
      <c r="N9" s="5">
        <f t="shared" si="7"/>
        <v>0.1595736276</v>
      </c>
      <c r="O9" s="5">
        <f t="shared" si="7"/>
        <v>0.1852791241</v>
      </c>
      <c r="P9" s="5">
        <f t="shared" si="7"/>
        <v>0.004609065308</v>
      </c>
    </row>
    <row r="10" ht="15.75" customHeight="1">
      <c r="C10" s="4" t="s">
        <v>8</v>
      </c>
      <c r="D10" s="5">
        <f>'Choice Model'!AU9</f>
        <v>-0.03486792931</v>
      </c>
      <c r="E10" s="5">
        <f>'Choice Model'!AV9</f>
        <v>0.805927752</v>
      </c>
      <c r="F10" s="5">
        <f>'Choice Model'!AW9</f>
        <v>1.513811112</v>
      </c>
      <c r="G10" s="5">
        <f>'Choice Model'!AX9</f>
        <v>1.526134256</v>
      </c>
      <c r="H10" s="5">
        <f>'Choice Model'!AY9</f>
        <v>0.9441334362</v>
      </c>
      <c r="K10" s="4" t="s">
        <v>8</v>
      </c>
      <c r="L10" s="5">
        <f t="shared" ref="L10:P10" si="8">D10</f>
        <v>-0.03486792931</v>
      </c>
      <c r="M10" s="5">
        <f t="shared" si="8"/>
        <v>0.805927752</v>
      </c>
      <c r="N10" s="5">
        <f t="shared" si="8"/>
        <v>1.513811112</v>
      </c>
      <c r="O10" s="5">
        <f t="shared" si="8"/>
        <v>1.526134256</v>
      </c>
      <c r="P10" s="5">
        <f t="shared" si="8"/>
        <v>0.9441334362</v>
      </c>
    </row>
    <row r="11" ht="15.75" customHeight="1">
      <c r="C11" s="4" t="s">
        <v>9</v>
      </c>
      <c r="D11" s="5">
        <f>'Choice Model'!AU10</f>
        <v>0.1946451922</v>
      </c>
      <c r="E11" s="5">
        <f>'Choice Model'!AV10</f>
        <v>1.223531651</v>
      </c>
      <c r="F11" s="5">
        <f>'Choice Model'!AW10</f>
        <v>-0.6038081615</v>
      </c>
      <c r="G11" s="5">
        <f>'Choice Model'!AX10</f>
        <v>-0.04824245805</v>
      </c>
      <c r="H11" s="5">
        <f>'Choice Model'!AY10</f>
        <v>-0.003731068353</v>
      </c>
      <c r="K11" s="4" t="s">
        <v>9</v>
      </c>
      <c r="L11" s="5">
        <f t="shared" ref="L11:P11" si="9">D11</f>
        <v>0.1946451922</v>
      </c>
      <c r="M11" s="5">
        <f t="shared" si="9"/>
        <v>1.223531651</v>
      </c>
      <c r="N11" s="5">
        <f t="shared" si="9"/>
        <v>-0.6038081615</v>
      </c>
      <c r="O11" s="5">
        <f t="shared" si="9"/>
        <v>-0.04824245805</v>
      </c>
      <c r="P11" s="5">
        <f t="shared" si="9"/>
        <v>-0.003731068353</v>
      </c>
    </row>
    <row r="12" ht="15.75" customHeight="1"/>
    <row r="13" ht="15.75" customHeight="1"/>
    <row r="14" ht="15.75" customHeight="1"/>
    <row r="15" ht="66.75" customHeight="1">
      <c r="D15" s="3" t="str">
        <f t="shared" ref="D15:H15" si="10">D3</f>
        <v>Premium Brand</v>
      </c>
      <c r="E15" s="3" t="str">
        <f t="shared" si="10"/>
        <v>Competitor A</v>
      </c>
      <c r="F15" s="3" t="str">
        <f t="shared" si="10"/>
        <v>Competitor B</v>
      </c>
      <c r="G15" s="3" t="str">
        <f t="shared" si="10"/>
        <v>Competitor C</v>
      </c>
      <c r="H15" s="3" t="str">
        <f t="shared" si="10"/>
        <v>PRIVATE LABEL</v>
      </c>
      <c r="L15" s="3" t="str">
        <f t="shared" ref="L15:P15" si="11">L3</f>
        <v>Premium Brand</v>
      </c>
      <c r="M15" s="3" t="str">
        <f t="shared" si="11"/>
        <v>Competitor A</v>
      </c>
      <c r="N15" s="3" t="str">
        <f t="shared" si="11"/>
        <v>Competitor B</v>
      </c>
      <c r="O15" s="3" t="str">
        <f t="shared" si="11"/>
        <v>Competitor C</v>
      </c>
      <c r="P15" s="3" t="str">
        <f t="shared" si="11"/>
        <v>PRIVATE LABEL</v>
      </c>
    </row>
    <row r="16" ht="15.75" customHeight="1">
      <c r="C16" s="4" t="s">
        <v>2</v>
      </c>
      <c r="D16" s="6"/>
      <c r="E16" s="6"/>
      <c r="F16" s="6"/>
      <c r="G16" s="6"/>
      <c r="H16" s="6"/>
      <c r="K16" s="4" t="s">
        <v>2</v>
      </c>
      <c r="L16" s="6"/>
      <c r="M16" s="6"/>
      <c r="N16" s="6"/>
      <c r="O16" s="6"/>
      <c r="P16" s="6"/>
    </row>
    <row r="17" ht="15.75" customHeight="1">
      <c r="C17" s="4" t="s">
        <v>3</v>
      </c>
      <c r="D17" s="5">
        <f>'Choice Model'!$AT$162</f>
        <v>2.836413415</v>
      </c>
      <c r="E17" s="5">
        <f>'Choice Model'!$AT$162</f>
        <v>2.836413415</v>
      </c>
      <c r="F17" s="5">
        <f>'Choice Model'!$AT$162</f>
        <v>2.836413415</v>
      </c>
      <c r="G17" s="5">
        <f>'Choice Model'!$AT$162</f>
        <v>2.836413415</v>
      </c>
      <c r="H17" s="5">
        <f>'Choice Model'!$AT$162</f>
        <v>2.836413415</v>
      </c>
      <c r="K17" s="4" t="s">
        <v>3</v>
      </c>
      <c r="L17" s="5">
        <f>'Choice Model'!$AT$162</f>
        <v>2.836413415</v>
      </c>
      <c r="M17" s="5">
        <f>'Choice Model'!$AT$162</f>
        <v>2.836413415</v>
      </c>
      <c r="N17" s="5">
        <f>'Choice Model'!$AT$162</f>
        <v>2.836413415</v>
      </c>
      <c r="O17" s="5">
        <f>'Choice Model'!$AT$162</f>
        <v>2.836413415</v>
      </c>
      <c r="P17" s="5">
        <f>'Choice Model'!$AT$162</f>
        <v>2.836413415</v>
      </c>
    </row>
    <row r="18" ht="15.75" customHeight="1">
      <c r="C18" s="4" t="s">
        <v>4</v>
      </c>
      <c r="D18" s="7">
        <v>4.69</v>
      </c>
      <c r="E18" s="7">
        <v>6.99</v>
      </c>
      <c r="F18" s="7">
        <v>2.99</v>
      </c>
      <c r="G18" s="7">
        <v>5.49</v>
      </c>
      <c r="H18" s="7">
        <v>3.49</v>
      </c>
      <c r="K18" s="4" t="s">
        <v>4</v>
      </c>
      <c r="L18" s="7">
        <f>D18+0.5</f>
        <v>5.19</v>
      </c>
      <c r="M18" s="7">
        <v>5.99</v>
      </c>
      <c r="N18" s="7">
        <v>2.0</v>
      </c>
      <c r="O18" s="7">
        <v>4.0</v>
      </c>
      <c r="P18" s="7">
        <v>3.0</v>
      </c>
    </row>
    <row r="19" ht="15.75" customHeight="1">
      <c r="C19" s="4" t="s">
        <v>5</v>
      </c>
      <c r="D19" s="8">
        <f>'Choice Model'!G152</f>
        <v>602</v>
      </c>
      <c r="E19" s="8">
        <f>'Choice Model'!H152</f>
        <v>658</v>
      </c>
      <c r="F19" s="8">
        <f>'Choice Model'!I152</f>
        <v>893</v>
      </c>
      <c r="G19" s="8">
        <f>'Choice Model'!J152</f>
        <v>920</v>
      </c>
      <c r="H19" s="8">
        <f>'Choice Model'!K152</f>
        <v>931</v>
      </c>
      <c r="I19" s="9"/>
      <c r="J19" s="9"/>
      <c r="K19" s="9" t="s">
        <v>5</v>
      </c>
      <c r="L19" s="8">
        <f t="shared" ref="L19:P19" si="12">D19</f>
        <v>602</v>
      </c>
      <c r="M19" s="8">
        <f t="shared" si="12"/>
        <v>658</v>
      </c>
      <c r="N19" s="8">
        <f t="shared" si="12"/>
        <v>893</v>
      </c>
      <c r="O19" s="8">
        <f t="shared" si="12"/>
        <v>920</v>
      </c>
      <c r="P19" s="8">
        <f t="shared" si="12"/>
        <v>931</v>
      </c>
      <c r="Q19" s="9"/>
      <c r="R19" s="9"/>
      <c r="S19" s="9"/>
    </row>
    <row r="20" ht="15.75" customHeight="1">
      <c r="C20" s="4" t="s">
        <v>6</v>
      </c>
      <c r="D20" s="8">
        <f>'Choice Model'!L152</f>
        <v>4</v>
      </c>
      <c r="E20" s="8">
        <f>'Choice Model'!M152</f>
        <v>5</v>
      </c>
      <c r="F20" s="8">
        <f>'Choice Model'!N152</f>
        <v>1</v>
      </c>
      <c r="G20" s="8">
        <f>'Choice Model'!O152</f>
        <v>1</v>
      </c>
      <c r="H20" s="8">
        <f>'Choice Model'!P152</f>
        <v>2</v>
      </c>
      <c r="I20" s="9"/>
      <c r="J20" s="9"/>
      <c r="K20" s="9" t="s">
        <v>6</v>
      </c>
      <c r="L20" s="8">
        <f t="shared" ref="L20:P20" si="13">D20</f>
        <v>4</v>
      </c>
      <c r="M20" s="8">
        <f t="shared" si="13"/>
        <v>5</v>
      </c>
      <c r="N20" s="8">
        <f t="shared" si="13"/>
        <v>1</v>
      </c>
      <c r="O20" s="8">
        <f t="shared" si="13"/>
        <v>1</v>
      </c>
      <c r="P20" s="8">
        <f t="shared" si="13"/>
        <v>2</v>
      </c>
      <c r="Q20" s="9"/>
      <c r="R20" s="9"/>
      <c r="S20" s="9"/>
    </row>
    <row r="21" ht="15.75" customHeight="1">
      <c r="C21" s="4" t="s">
        <v>7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9"/>
      <c r="J21" s="9"/>
      <c r="K21" s="9" t="s">
        <v>7</v>
      </c>
      <c r="L21" s="8">
        <f t="shared" ref="L21:P21" si="14">D21</f>
        <v>0</v>
      </c>
      <c r="M21" s="8">
        <f t="shared" si="14"/>
        <v>0</v>
      </c>
      <c r="N21" s="8">
        <f t="shared" si="14"/>
        <v>0</v>
      </c>
      <c r="O21" s="8">
        <f t="shared" si="14"/>
        <v>0</v>
      </c>
      <c r="P21" s="8">
        <f t="shared" si="14"/>
        <v>0</v>
      </c>
      <c r="Q21" s="9"/>
      <c r="R21" s="9"/>
      <c r="S21" s="9"/>
    </row>
    <row r="22" ht="15.75" customHeight="1">
      <c r="C22" s="4" t="s">
        <v>8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I22" s="9"/>
      <c r="J22" s="9"/>
      <c r="K22" s="9" t="s">
        <v>8</v>
      </c>
      <c r="L22" s="8">
        <f t="shared" ref="L22:P22" si="15">D22</f>
        <v>0</v>
      </c>
      <c r="M22" s="8">
        <f t="shared" si="15"/>
        <v>0</v>
      </c>
      <c r="N22" s="8">
        <f t="shared" si="15"/>
        <v>0</v>
      </c>
      <c r="O22" s="8">
        <f t="shared" si="15"/>
        <v>0</v>
      </c>
      <c r="P22" s="8">
        <f t="shared" si="15"/>
        <v>0</v>
      </c>
      <c r="Q22" s="9"/>
      <c r="R22" s="9"/>
      <c r="S22" s="9"/>
    </row>
    <row r="23" ht="15.75" customHeight="1">
      <c r="C23" s="4" t="s">
        <v>9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9"/>
      <c r="J23" s="9"/>
      <c r="K23" s="9" t="s">
        <v>9</v>
      </c>
      <c r="L23" s="8">
        <f t="shared" ref="L23:P23" si="16">D23</f>
        <v>0</v>
      </c>
      <c r="M23" s="8">
        <f t="shared" si="16"/>
        <v>0</v>
      </c>
      <c r="N23" s="8">
        <f t="shared" si="16"/>
        <v>0</v>
      </c>
      <c r="O23" s="8">
        <f t="shared" si="16"/>
        <v>0</v>
      </c>
      <c r="P23" s="8">
        <f t="shared" si="16"/>
        <v>0</v>
      </c>
      <c r="Q23" s="9"/>
      <c r="R23" s="9"/>
      <c r="S23" s="9"/>
    </row>
    <row r="24" ht="15.75" customHeight="1"/>
    <row r="25" ht="15.75" customHeight="1"/>
    <row r="26" ht="15.75" customHeight="1">
      <c r="D26" s="3" t="str">
        <f t="shared" ref="D26:H26" si="17">D15</f>
        <v>Premium Brand</v>
      </c>
      <c r="E26" s="3" t="str">
        <f t="shared" si="17"/>
        <v>Competitor A</v>
      </c>
      <c r="F26" s="3" t="str">
        <f t="shared" si="17"/>
        <v>Competitor B</v>
      </c>
      <c r="G26" s="3" t="str">
        <f t="shared" si="17"/>
        <v>Competitor C</v>
      </c>
      <c r="H26" s="3" t="str">
        <f t="shared" si="17"/>
        <v>PRIVATE LABEL</v>
      </c>
      <c r="I26" s="10" t="s">
        <v>10</v>
      </c>
      <c r="L26" s="3" t="str">
        <f t="shared" ref="L26:P26" si="18">D26</f>
        <v>Premium Brand</v>
      </c>
      <c r="M26" s="3" t="str">
        <f t="shared" si="18"/>
        <v>Competitor A</v>
      </c>
      <c r="N26" s="3" t="str">
        <f t="shared" si="18"/>
        <v>Competitor B</v>
      </c>
      <c r="O26" s="3" t="str">
        <f t="shared" si="18"/>
        <v>Competitor C</v>
      </c>
      <c r="P26" s="3" t="str">
        <f t="shared" si="18"/>
        <v>PRIVATE LABEL</v>
      </c>
      <c r="Q26" s="10" t="s">
        <v>10</v>
      </c>
    </row>
    <row r="27" ht="15.75" customHeight="1">
      <c r="C27" s="11" t="s">
        <v>11</v>
      </c>
      <c r="D27" s="12">
        <f t="shared" ref="D27:H27" si="19">EXP(D$4+(D$5*D17)+(D$6*D18)+(D$7*D19+(D$8*D20)+(D$9*D21)+(D$10*D22)+(D$11+D23)))</f>
        <v>0.3192634571</v>
      </c>
      <c r="E27" s="12">
        <f t="shared" si="19"/>
        <v>0.6068663307</v>
      </c>
      <c r="F27" s="12">
        <f t="shared" si="19"/>
        <v>0.2930109538</v>
      </c>
      <c r="G27" s="12">
        <f t="shared" si="19"/>
        <v>0.1909508739</v>
      </c>
      <c r="H27" s="12">
        <f t="shared" si="19"/>
        <v>0.5111027106</v>
      </c>
      <c r="I27" s="12">
        <f>SUM(D27:H27)</f>
        <v>1.921194326</v>
      </c>
      <c r="K27" s="11" t="s">
        <v>11</v>
      </c>
      <c r="L27" s="12">
        <f t="shared" ref="L27:P27" si="20">EXP(L$4+(L$5*L17)+(L$6*L18)+(L$7*L19+(L$8*L20)+(L$9*L21)+(L$10*L22)+(L$11+L23)))</f>
        <v>0.2686699409</v>
      </c>
      <c r="M27" s="12">
        <f t="shared" si="20"/>
        <v>0.9449192907</v>
      </c>
      <c r="N27" s="12">
        <f t="shared" si="20"/>
        <v>0.5555376138</v>
      </c>
      <c r="O27" s="12">
        <f t="shared" si="20"/>
        <v>0.3304256405</v>
      </c>
      <c r="P27" s="12">
        <f t="shared" si="20"/>
        <v>0.5553596512</v>
      </c>
      <c r="Q27" s="12">
        <f>SUM(L27:P27)</f>
        <v>2.654912137</v>
      </c>
    </row>
    <row r="28" ht="15.75" customHeight="1">
      <c r="A28" s="13"/>
      <c r="B28" s="13"/>
      <c r="C28" s="14" t="s">
        <v>12</v>
      </c>
      <c r="D28" s="15">
        <f t="shared" ref="D28:H28" si="21">D27/$I$27</f>
        <v>0.1661796794</v>
      </c>
      <c r="E28" s="15">
        <f t="shared" si="21"/>
        <v>0.3158797225</v>
      </c>
      <c r="F28" s="15">
        <f t="shared" si="21"/>
        <v>0.1525150006</v>
      </c>
      <c r="G28" s="15">
        <f t="shared" si="21"/>
        <v>0.09939175404</v>
      </c>
      <c r="H28" s="15">
        <f t="shared" si="21"/>
        <v>0.2660338434</v>
      </c>
      <c r="I28" s="15"/>
      <c r="J28" s="13"/>
      <c r="K28" s="14" t="s">
        <v>12</v>
      </c>
      <c r="L28" s="15">
        <f>L27/Q27</f>
        <v>0.1011973003</v>
      </c>
      <c r="M28" s="15">
        <f>M27/Q27</f>
        <v>0.3559135828</v>
      </c>
      <c r="N28" s="15">
        <f>N27/Q27</f>
        <v>0.2092489639</v>
      </c>
      <c r="O28" s="15">
        <f>O27/Q27</f>
        <v>0.1244582206</v>
      </c>
      <c r="P28" s="15">
        <f>P27/Q27</f>
        <v>0.2091819324</v>
      </c>
      <c r="Q28" s="15"/>
    </row>
    <row r="29" ht="15.75" customHeight="1">
      <c r="C29" s="16"/>
      <c r="K29" s="16"/>
    </row>
    <row r="30" ht="15.75" customHeight="1">
      <c r="C30" s="16" t="s">
        <v>13</v>
      </c>
      <c r="D30" s="17">
        <f t="shared" ref="D30:H30" si="22">D28*$I$30</f>
        <v>4828.112338</v>
      </c>
      <c r="E30" s="17">
        <f t="shared" si="22"/>
        <v>9177.432474</v>
      </c>
      <c r="F30" s="18">
        <f t="shared" si="22"/>
        <v>4431.104688</v>
      </c>
      <c r="G30" s="18">
        <f t="shared" si="22"/>
        <v>2887.684919</v>
      </c>
      <c r="H30" s="18">
        <f t="shared" si="22"/>
        <v>7729.231918</v>
      </c>
      <c r="I30" s="18">
        <f>'Market Forecast Model'!BJ153</f>
        <v>29053.56634</v>
      </c>
      <c r="K30" s="16" t="s">
        <v>13</v>
      </c>
      <c r="L30" s="17">
        <f>L28*Q30</f>
        <v>3158.623249</v>
      </c>
      <c r="M30" s="17">
        <f>M28*Q30</f>
        <v>11108.96154</v>
      </c>
      <c r="N30" s="17">
        <f>N28*Q30</f>
        <v>6531.188479</v>
      </c>
      <c r="O30" s="17">
        <f>O28*Q30</f>
        <v>3884.655301</v>
      </c>
      <c r="P30" s="17">
        <f>P28*Q30</f>
        <v>6529.096259</v>
      </c>
      <c r="Q30" s="18">
        <f>Q31/52</f>
        <v>31212.52483</v>
      </c>
    </row>
    <row r="31" ht="15.75" customHeight="1">
      <c r="C31" s="16" t="s">
        <v>14</v>
      </c>
      <c r="D31" s="19">
        <f t="shared" ref="D31:I31" si="23">D30*52</f>
        <v>251061.8416</v>
      </c>
      <c r="E31" s="19">
        <f t="shared" si="23"/>
        <v>477226.4886</v>
      </c>
      <c r="F31" s="19">
        <f t="shared" si="23"/>
        <v>230417.4438</v>
      </c>
      <c r="G31" s="19">
        <f t="shared" si="23"/>
        <v>150159.6158</v>
      </c>
      <c r="H31" s="19">
        <f t="shared" si="23"/>
        <v>401920.0597</v>
      </c>
      <c r="I31" s="19">
        <f t="shared" si="23"/>
        <v>1510785.45</v>
      </c>
      <c r="K31" s="16" t="s">
        <v>14</v>
      </c>
      <c r="L31" s="19">
        <f t="shared" ref="L31:P31" si="24">L30*52</f>
        <v>164248.4089</v>
      </c>
      <c r="M31" s="19">
        <f t="shared" si="24"/>
        <v>577666</v>
      </c>
      <c r="N31" s="19">
        <f t="shared" si="24"/>
        <v>339621.8009</v>
      </c>
      <c r="O31" s="19">
        <f t="shared" si="24"/>
        <v>202002.0756</v>
      </c>
      <c r="P31" s="19">
        <f t="shared" si="24"/>
        <v>339513.0055</v>
      </c>
      <c r="Q31" s="19">
        <f>I31*(1+N34)</f>
        <v>1623051.291</v>
      </c>
    </row>
    <row r="32" ht="15.75" customHeight="1"/>
    <row r="33" ht="15.75" customHeight="1">
      <c r="L33" s="20" t="s">
        <v>15</v>
      </c>
      <c r="M33" s="20" t="s">
        <v>16</v>
      </c>
      <c r="N33" s="21" t="s">
        <v>17</v>
      </c>
    </row>
    <row r="34" ht="15.75" customHeight="1">
      <c r="L34" s="22">
        <f>-1.02/2</f>
        <v>-0.51</v>
      </c>
      <c r="M34" s="23">
        <f>-((SUMPRODUCT($F$39:$F$43,$G$39:$G$43))-(SUMPRODUCT($L$18:$P$18,$L$28:$P$28)))/(SUMPRODUCT($F$39:$F$43,$G$39:$G$43))</f>
        <v>-0.1457050708</v>
      </c>
      <c r="N34" s="24">
        <f>M34*L34</f>
        <v>0.07430958612</v>
      </c>
    </row>
    <row r="35" ht="15.75" customHeight="1"/>
    <row r="36" ht="15.75" customHeight="1">
      <c r="B36" s="25" t="s">
        <v>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ht="15.75" customHeight="1"/>
    <row r="38" ht="15.75" customHeight="1">
      <c r="E38" s="3" t="s">
        <v>19</v>
      </c>
      <c r="F38" s="3" t="s">
        <v>20</v>
      </c>
      <c r="G38" s="3" t="s">
        <v>21</v>
      </c>
      <c r="H38" s="3" t="s">
        <v>22</v>
      </c>
      <c r="I38" s="3" t="s">
        <v>23</v>
      </c>
      <c r="J38" s="3"/>
      <c r="K38" s="3" t="s">
        <v>24</v>
      </c>
    </row>
    <row r="39" ht="15.75" customHeight="1">
      <c r="D39" s="11" t="str">
        <f>D3</f>
        <v>Premium Brand</v>
      </c>
      <c r="E39" s="18">
        <f>D31</f>
        <v>251061.8416</v>
      </c>
      <c r="F39" s="24">
        <f t="shared" ref="F39:F43" si="25">E39/$E$44</f>
        <v>0.1661796794</v>
      </c>
      <c r="G39" s="26">
        <f>D18</f>
        <v>4.69</v>
      </c>
      <c r="H39" s="26"/>
      <c r="I39" s="27"/>
      <c r="K39" s="26">
        <f t="shared" ref="K39:K43" si="26">G39+0.25</f>
        <v>4.94</v>
      </c>
    </row>
    <row r="40" ht="15.75" customHeight="1">
      <c r="D40" s="11" t="str">
        <f>E3</f>
        <v>Competitor A</v>
      </c>
      <c r="E40" s="18">
        <f>E31</f>
        <v>477226.4886</v>
      </c>
      <c r="F40" s="24">
        <f t="shared" si="25"/>
        <v>0.3158797225</v>
      </c>
      <c r="G40" s="26">
        <f>E18</f>
        <v>6.99</v>
      </c>
      <c r="H40" s="26"/>
      <c r="I40" s="27"/>
      <c r="K40" s="26">
        <f t="shared" si="26"/>
        <v>7.24</v>
      </c>
    </row>
    <row r="41" ht="15.75" customHeight="1">
      <c r="D41" s="11" t="str">
        <f>F3</f>
        <v>Competitor B</v>
      </c>
      <c r="E41" s="18">
        <f>F31</f>
        <v>230417.4438</v>
      </c>
      <c r="F41" s="24">
        <f t="shared" si="25"/>
        <v>0.1525150006</v>
      </c>
      <c r="G41" s="26">
        <f>F18</f>
        <v>2.99</v>
      </c>
      <c r="H41" s="26"/>
      <c r="I41" s="27"/>
      <c r="K41" s="26">
        <f t="shared" si="26"/>
        <v>3.24</v>
      </c>
    </row>
    <row r="42" ht="15.75" customHeight="1">
      <c r="D42" s="11" t="str">
        <f>G3</f>
        <v>Competitor C</v>
      </c>
      <c r="E42" s="18">
        <f>G31</f>
        <v>150159.6158</v>
      </c>
      <c r="F42" s="24">
        <f t="shared" si="25"/>
        <v>0.09939175404</v>
      </c>
      <c r="G42" s="26">
        <f>G18</f>
        <v>5.49</v>
      </c>
      <c r="H42" s="26"/>
      <c r="I42" s="27"/>
      <c r="K42" s="26">
        <f t="shared" si="26"/>
        <v>5.74</v>
      </c>
    </row>
    <row r="43" ht="15.75" customHeight="1">
      <c r="D43" s="11" t="str">
        <f>H3</f>
        <v>PRIVATE LABEL</v>
      </c>
      <c r="E43" s="18">
        <f>H31</f>
        <v>401920.0597</v>
      </c>
      <c r="F43" s="24">
        <f t="shared" si="25"/>
        <v>0.2660338434</v>
      </c>
      <c r="G43" s="26">
        <f>H18</f>
        <v>3.49</v>
      </c>
      <c r="H43" s="26"/>
      <c r="I43" s="27"/>
      <c r="K43" s="26">
        <f t="shared" si="26"/>
        <v>3.74</v>
      </c>
    </row>
    <row r="44" ht="15.75" customHeight="1">
      <c r="E44" s="28">
        <f t="shared" ref="E44:F44" si="27">SUM(E39:E43)</f>
        <v>1510785.45</v>
      </c>
      <c r="F44" s="29">
        <f t="shared" si="27"/>
        <v>1</v>
      </c>
    </row>
    <row r="45" ht="15.75" customHeight="1"/>
    <row r="46" ht="15.75" customHeight="1"/>
    <row r="47" ht="15.75" customHeight="1"/>
    <row r="48" ht="15.75" customHeight="1"/>
    <row r="49" ht="16.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2:H2"/>
    <mergeCell ref="L2:P2"/>
    <mergeCell ref="B36:R36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9.0"/>
    <col customWidth="1" min="2" max="3" width="11.0"/>
    <col customWidth="1" min="4" max="4" width="11.11"/>
    <col customWidth="1" min="5" max="5" width="10.33"/>
    <col customWidth="1" min="6" max="9" width="11.0"/>
    <col customWidth="1" min="10" max="10" width="10.78"/>
    <col customWidth="1" min="11" max="21" width="11.0"/>
    <col customWidth="1" min="22" max="31" width="11.67"/>
    <col customWidth="1" min="32" max="36" width="11.0"/>
    <col customWidth="1" min="37" max="37" width="10.78"/>
    <col customWidth="1" min="38" max="44" width="11.0"/>
    <col customWidth="1" min="45" max="45" width="17.78"/>
    <col customWidth="1" min="46" max="46" width="11.67"/>
    <col customWidth="1" min="47" max="47" width="14.78"/>
    <col customWidth="1" min="48" max="49" width="12.44"/>
    <col customWidth="1" min="50" max="50" width="12.33"/>
    <col customWidth="1" min="51" max="51" width="14.44"/>
    <col customWidth="1" min="52" max="52" width="11.0"/>
    <col customWidth="1" min="53" max="54" width="13.11"/>
    <col customWidth="1" min="55" max="57" width="11.0"/>
    <col customWidth="1" min="58" max="59" width="11.78"/>
    <col customWidth="1" min="60" max="71" width="11.0"/>
    <col customWidth="1" min="72" max="73" width="11.44"/>
    <col customWidth="1" min="74" max="74" width="11.0"/>
    <col customWidth="1" min="75" max="75" width="12.67"/>
    <col customWidth="1" min="76" max="76" width="11.78"/>
    <col customWidth="1" min="77" max="77" width="14.0"/>
  </cols>
  <sheetData>
    <row r="1" ht="15.75" customHeight="1">
      <c r="A1" s="30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S1" s="31" t="s">
        <v>26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N1" s="32" t="s">
        <v>27</v>
      </c>
      <c r="BO1" s="2"/>
      <c r="BP1" s="2"/>
      <c r="BQ1" s="2"/>
      <c r="BR1" s="2"/>
      <c r="BS1" s="2"/>
      <c r="BT1" s="2"/>
      <c r="BU1" s="2"/>
      <c r="BV1" s="2"/>
      <c r="BW1" s="2"/>
    </row>
    <row r="2" ht="15.75" customHeight="1">
      <c r="B2" s="20" t="s">
        <v>4</v>
      </c>
      <c r="G2" s="20" t="s">
        <v>28</v>
      </c>
      <c r="L2" s="20" t="s">
        <v>6</v>
      </c>
      <c r="Q2" s="20" t="s">
        <v>7</v>
      </c>
      <c r="V2" s="20" t="s">
        <v>8</v>
      </c>
      <c r="AA2" s="20" t="s">
        <v>29</v>
      </c>
      <c r="AF2" s="20" t="s">
        <v>30</v>
      </c>
      <c r="AK2" s="33"/>
      <c r="AL2" s="20" t="s">
        <v>12</v>
      </c>
      <c r="AU2" s="21" t="str">
        <f t="shared" ref="AU2:AY2" si="1">AL3</f>
        <v>Premium Brand</v>
      </c>
      <c r="AV2" s="21" t="str">
        <f t="shared" si="1"/>
        <v>Competitor A</v>
      </c>
      <c r="AW2" s="21" t="str">
        <f t="shared" si="1"/>
        <v>Competitor B</v>
      </c>
      <c r="AX2" s="21" t="str">
        <f t="shared" si="1"/>
        <v>Competitor C</v>
      </c>
      <c r="AY2" s="21" t="str">
        <f t="shared" si="1"/>
        <v>PRIVATE LABEL</v>
      </c>
      <c r="BN2" s="34">
        <v>2.0</v>
      </c>
    </row>
    <row r="3" ht="15.75" customHeight="1">
      <c r="B3" s="4" t="str">
        <f>'Raw Data (Nielsen)'!B3</f>
        <v>Premium Brand</v>
      </c>
      <c r="C3" s="4" t="str">
        <f>'Raw Data (Nielsen)'!C3</f>
        <v>Competitor A</v>
      </c>
      <c r="D3" s="4" t="str">
        <f>'Raw Data (Nielsen)'!D3</f>
        <v>Competitor B</v>
      </c>
      <c r="E3" s="4" t="str">
        <f>'Raw Data (Nielsen)'!E3</f>
        <v>Competitor C</v>
      </c>
      <c r="F3" s="4" t="str">
        <f>'Raw Data (Nielsen)'!F3</f>
        <v>PRIVATE LABEL</v>
      </c>
      <c r="G3" s="4" t="str">
        <f t="shared" ref="G3:AJ3" si="2">B3</f>
        <v>Premium Brand</v>
      </c>
      <c r="H3" s="4" t="str">
        <f t="shared" si="2"/>
        <v>Competitor A</v>
      </c>
      <c r="I3" s="4" t="str">
        <f t="shared" si="2"/>
        <v>Competitor B</v>
      </c>
      <c r="J3" s="4" t="str">
        <f t="shared" si="2"/>
        <v>Competitor C</v>
      </c>
      <c r="K3" s="4" t="str">
        <f t="shared" si="2"/>
        <v>PRIVATE LABEL</v>
      </c>
      <c r="L3" s="4" t="str">
        <f t="shared" si="2"/>
        <v>Premium Brand</v>
      </c>
      <c r="M3" s="4" t="str">
        <f t="shared" si="2"/>
        <v>Competitor A</v>
      </c>
      <c r="N3" s="4" t="str">
        <f t="shared" si="2"/>
        <v>Competitor B</v>
      </c>
      <c r="O3" s="4" t="str">
        <f t="shared" si="2"/>
        <v>Competitor C</v>
      </c>
      <c r="P3" s="4" t="str">
        <f t="shared" si="2"/>
        <v>PRIVATE LABEL</v>
      </c>
      <c r="Q3" s="4" t="str">
        <f t="shared" si="2"/>
        <v>Premium Brand</v>
      </c>
      <c r="R3" s="4" t="str">
        <f t="shared" si="2"/>
        <v>Competitor A</v>
      </c>
      <c r="S3" s="4" t="str">
        <f t="shared" si="2"/>
        <v>Competitor B</v>
      </c>
      <c r="T3" s="4" t="str">
        <f t="shared" si="2"/>
        <v>Competitor C</v>
      </c>
      <c r="U3" s="4" t="str">
        <f t="shared" si="2"/>
        <v>PRIVATE LABEL</v>
      </c>
      <c r="V3" s="4" t="str">
        <f t="shared" si="2"/>
        <v>Premium Brand</v>
      </c>
      <c r="W3" s="4" t="str">
        <f t="shared" si="2"/>
        <v>Competitor A</v>
      </c>
      <c r="X3" s="4" t="str">
        <f t="shared" si="2"/>
        <v>Competitor B</v>
      </c>
      <c r="Y3" s="4" t="str">
        <f t="shared" si="2"/>
        <v>Competitor C</v>
      </c>
      <c r="Z3" s="4" t="str">
        <f t="shared" si="2"/>
        <v>PRIVATE LABEL</v>
      </c>
      <c r="AA3" s="4" t="str">
        <f t="shared" si="2"/>
        <v>Premium Brand</v>
      </c>
      <c r="AB3" s="4" t="str">
        <f t="shared" si="2"/>
        <v>Competitor A</v>
      </c>
      <c r="AC3" s="4" t="str">
        <f t="shared" si="2"/>
        <v>Competitor B</v>
      </c>
      <c r="AD3" s="4" t="str">
        <f t="shared" si="2"/>
        <v>Competitor C</v>
      </c>
      <c r="AE3" s="4" t="str">
        <f t="shared" si="2"/>
        <v>PRIVATE LABEL</v>
      </c>
      <c r="AF3" s="4" t="str">
        <f t="shared" si="2"/>
        <v>Premium Brand</v>
      </c>
      <c r="AG3" s="4" t="str">
        <f t="shared" si="2"/>
        <v>Competitor A</v>
      </c>
      <c r="AH3" s="4" t="str">
        <f t="shared" si="2"/>
        <v>Competitor B</v>
      </c>
      <c r="AI3" s="4" t="str">
        <f t="shared" si="2"/>
        <v>Competitor C</v>
      </c>
      <c r="AJ3" s="4" t="str">
        <f t="shared" si="2"/>
        <v>PRIVATE LABEL</v>
      </c>
      <c r="AK3" s="33" t="s">
        <v>31</v>
      </c>
      <c r="AL3" s="4" t="str">
        <f t="shared" ref="AL3:AP3" si="3">AF3</f>
        <v>Premium Brand</v>
      </c>
      <c r="AM3" s="4" t="str">
        <f t="shared" si="3"/>
        <v>Competitor A</v>
      </c>
      <c r="AN3" s="4" t="str">
        <f t="shared" si="3"/>
        <v>Competitor B</v>
      </c>
      <c r="AO3" s="4" t="str">
        <f t="shared" si="3"/>
        <v>Competitor C</v>
      </c>
      <c r="AP3" s="4" t="str">
        <f t="shared" si="3"/>
        <v>PRIVATE LABEL</v>
      </c>
      <c r="AT3" s="4" t="s">
        <v>2</v>
      </c>
      <c r="AU3" s="35">
        <v>0.06978966523398757</v>
      </c>
      <c r="AV3" s="35">
        <v>0.9312721782675156</v>
      </c>
      <c r="AW3" s="35">
        <v>-0.5020348405772226</v>
      </c>
      <c r="AX3" s="35">
        <v>-0.06583921114481922</v>
      </c>
      <c r="AY3" s="35">
        <v>0.009621197306073357</v>
      </c>
      <c r="BN3" s="4" t="s">
        <v>32</v>
      </c>
      <c r="BO3" s="4" t="s">
        <v>33</v>
      </c>
    </row>
    <row r="4" ht="15.75" customHeight="1">
      <c r="A4" s="4" t="s">
        <v>34</v>
      </c>
      <c r="B4" s="36">
        <f>'Raw Data (Nielsen)'!B14</f>
        <v>4.98</v>
      </c>
      <c r="C4" s="36">
        <f>'Raw Data (Nielsen)'!C14</f>
        <v>5.98</v>
      </c>
      <c r="D4" s="36">
        <f>'Raw Data (Nielsen)'!D14</f>
        <v>2.99</v>
      </c>
      <c r="E4" s="36">
        <f>'Raw Data (Nielsen)'!E14</f>
        <v>5.55</v>
      </c>
      <c r="F4" s="36">
        <f>'Raw Data (Nielsen)'!F14</f>
        <v>3.29</v>
      </c>
      <c r="G4" s="37">
        <f>'Raw Data (Nielsen)'!G14</f>
        <v>757</v>
      </c>
      <c r="H4" s="37">
        <f>'Raw Data (Nielsen)'!H14</f>
        <v>702</v>
      </c>
      <c r="I4" s="37">
        <f>'Raw Data (Nielsen)'!I14</f>
        <v>316</v>
      </c>
      <c r="J4" s="38">
        <f>'Raw Data (Nielsen)'!J14</f>
        <v>943</v>
      </c>
      <c r="K4" s="37">
        <f>'Raw Data (Nielsen)'!K14</f>
        <v>614</v>
      </c>
      <c r="L4" s="4">
        <f>'Raw Data (Nielsen)'!AF14</f>
        <v>2</v>
      </c>
      <c r="M4" s="4">
        <f>'Raw Data (Nielsen)'!AG14</f>
        <v>4</v>
      </c>
      <c r="N4" s="4">
        <f>'Raw Data (Nielsen)'!AH14</f>
        <v>1</v>
      </c>
      <c r="O4" s="4">
        <f>'Raw Data (Nielsen)'!AI14</f>
        <v>1</v>
      </c>
      <c r="P4" s="4">
        <f>'Raw Data (Nielsen)'!AJ14</f>
        <v>3</v>
      </c>
      <c r="Q4" s="39">
        <f>IFERROR('Raw Data (Nielsen)'!V14/AF4,0)</f>
        <v>0</v>
      </c>
      <c r="R4" s="39">
        <f>IFERROR('Raw Data (Nielsen)'!W14/AG4,0)</f>
        <v>0</v>
      </c>
      <c r="S4" s="39">
        <f>IFERROR('Raw Data (Nielsen)'!X14/AH4,0)</f>
        <v>0</v>
      </c>
      <c r="T4" s="39">
        <f>IFERROR('Raw Data (Nielsen)'!Y14/AI4,0)</f>
        <v>0</v>
      </c>
      <c r="U4" s="39">
        <f>IFERROR('Raw Data (Nielsen)'!Z14/AJ4,0)</f>
        <v>0</v>
      </c>
      <c r="V4" s="40">
        <f>IFERROR('Raw Data (Nielsen)'!AA14/AF4,0)</f>
        <v>0</v>
      </c>
      <c r="W4" s="40">
        <f>IFERROR('Raw Data (Nielsen)'!AB14/AG4,0)</f>
        <v>0</v>
      </c>
      <c r="X4" s="40">
        <f>IFERROR('Raw Data (Nielsen)'!AC14/AH4,0)</f>
        <v>0</v>
      </c>
      <c r="Y4" s="40">
        <f>IFERROR('Raw Data (Nielsen)'!AD14/AI4,0)</f>
        <v>0</v>
      </c>
      <c r="Z4" s="40">
        <f>IFERROR('Raw Data (Nielsen)'!AE14/AJ4,0)</f>
        <v>0.05231118448</v>
      </c>
      <c r="AA4" s="39">
        <f>IFERROR('Raw Data (Nielsen)'!Q14/AF4,0)</f>
        <v>0</v>
      </c>
      <c r="AB4" s="39">
        <f>IFERROR('Raw Data (Nielsen)'!R14/AG4,0)</f>
        <v>0</v>
      </c>
      <c r="AC4" s="39">
        <f>IFERROR('Raw Data (Nielsen)'!S14/AH4,0)</f>
        <v>0</v>
      </c>
      <c r="AD4" s="39">
        <f>IFERROR('Raw Data (Nielsen)'!T14/AI4,0)</f>
        <v>0</v>
      </c>
      <c r="AE4" s="39">
        <f>IFERROR('Raw Data (Nielsen)'!U14/AJ4,0)</f>
        <v>0</v>
      </c>
      <c r="AF4" s="41">
        <f>'Raw Data (Nielsen)'!L14</f>
        <v>3879</v>
      </c>
      <c r="AG4" s="41">
        <f>'Raw Data (Nielsen)'!M14</f>
        <v>13118</v>
      </c>
      <c r="AH4" s="41">
        <f>'Raw Data (Nielsen)'!N14</f>
        <v>1247</v>
      </c>
      <c r="AI4" s="41">
        <f>'Raw Data (Nielsen)'!O14</f>
        <v>4088</v>
      </c>
      <c r="AJ4" s="41">
        <f>'Raw Data (Nielsen)'!P14</f>
        <v>9692</v>
      </c>
      <c r="AK4" s="42">
        <f t="shared" ref="AK4:AK152" si="5">SUM(AF4:AJ4)</f>
        <v>32024</v>
      </c>
      <c r="AL4" s="43">
        <f t="shared" ref="AL4:AP4" si="4">AF4/$AK4</f>
        <v>0.1211279041</v>
      </c>
      <c r="AM4" s="43">
        <f t="shared" si="4"/>
        <v>0.4096302773</v>
      </c>
      <c r="AN4" s="43">
        <f t="shared" si="4"/>
        <v>0.03893954534</v>
      </c>
      <c r="AO4" s="43">
        <f t="shared" si="4"/>
        <v>0.1276542593</v>
      </c>
      <c r="AP4" s="43">
        <f t="shared" si="4"/>
        <v>0.302648014</v>
      </c>
      <c r="AT4" s="4" t="s">
        <v>3</v>
      </c>
      <c r="AU4" s="35">
        <v>0.06764219723247053</v>
      </c>
      <c r="AV4" s="35">
        <v>0.0011533304933168667</v>
      </c>
      <c r="AW4" s="35">
        <v>0.04410831618296254</v>
      </c>
      <c r="AX4" s="35">
        <v>-0.07066210579491969</v>
      </c>
      <c r="AY4" s="35">
        <v>0.0016871224991444236</v>
      </c>
      <c r="BA4" s="20" t="s">
        <v>35</v>
      </c>
      <c r="BM4" s="4" t="s">
        <v>34</v>
      </c>
      <c r="BN4" s="44">
        <f t="shared" ref="BN4:BN152" si="7">OFFSET(AL4,0,$BN$2)</f>
        <v>0.03893954534</v>
      </c>
      <c r="BO4" s="44">
        <f t="shared" ref="BO4:BO152" si="8">OFFSET(BA14,0,$BN$2)</f>
        <v>0.04159674837</v>
      </c>
    </row>
    <row r="5" ht="15.75" customHeight="1">
      <c r="A5" s="4" t="s">
        <v>36</v>
      </c>
      <c r="B5" s="36">
        <f>'Raw Data (Nielsen)'!B15</f>
        <v>4.98</v>
      </c>
      <c r="C5" s="36">
        <f>'Raw Data (Nielsen)'!C15</f>
        <v>5.99</v>
      </c>
      <c r="D5" s="36">
        <f>'Raw Data (Nielsen)'!D15</f>
        <v>2.99</v>
      </c>
      <c r="E5" s="36">
        <f>'Raw Data (Nielsen)'!E15</f>
        <v>5.56</v>
      </c>
      <c r="F5" s="36">
        <f>'Raw Data (Nielsen)'!F15</f>
        <v>3.29</v>
      </c>
      <c r="G5" s="37">
        <f>'Raw Data (Nielsen)'!G15</f>
        <v>804</v>
      </c>
      <c r="H5" s="38">
        <f>'Raw Data (Nielsen)'!H15</f>
        <v>747</v>
      </c>
      <c r="I5" s="37">
        <f>'Raw Data (Nielsen)'!I15</f>
        <v>328</v>
      </c>
      <c r="J5" s="38">
        <f>'Raw Data (Nielsen)'!J15</f>
        <v>962</v>
      </c>
      <c r="K5" s="37">
        <f>'Raw Data (Nielsen)'!K15</f>
        <v>622</v>
      </c>
      <c r="L5" s="4">
        <f>'Raw Data (Nielsen)'!AF15</f>
        <v>2</v>
      </c>
      <c r="M5" s="4">
        <f>'Raw Data (Nielsen)'!AG15</f>
        <v>5</v>
      </c>
      <c r="N5" s="4">
        <f>'Raw Data (Nielsen)'!AH15</f>
        <v>1</v>
      </c>
      <c r="O5" s="4">
        <f>'Raw Data (Nielsen)'!AI15</f>
        <v>1</v>
      </c>
      <c r="P5" s="4">
        <f>'Raw Data (Nielsen)'!AJ15</f>
        <v>3</v>
      </c>
      <c r="Q5" s="39">
        <f>IFERROR('Raw Data (Nielsen)'!V15/AF5,0)</f>
        <v>0</v>
      </c>
      <c r="R5" s="39">
        <f>IFERROR('Raw Data (Nielsen)'!W15/AG5,0)</f>
        <v>0</v>
      </c>
      <c r="S5" s="39">
        <f>IFERROR('Raw Data (Nielsen)'!X15/AH5,0)</f>
        <v>0</v>
      </c>
      <c r="T5" s="39">
        <f>IFERROR('Raw Data (Nielsen)'!Y15/AI5,0)</f>
        <v>0</v>
      </c>
      <c r="U5" s="39">
        <f>IFERROR('Raw Data (Nielsen)'!Z15/AJ5,0)</f>
        <v>0</v>
      </c>
      <c r="V5" s="40">
        <f>IFERROR('Raw Data (Nielsen)'!AA15/AF5,0)</f>
        <v>0</v>
      </c>
      <c r="W5" s="40">
        <f>IFERROR('Raw Data (Nielsen)'!AB15/AG5,0)</f>
        <v>0</v>
      </c>
      <c r="X5" s="40">
        <f>IFERROR('Raw Data (Nielsen)'!AC15/AH5,0)</f>
        <v>0</v>
      </c>
      <c r="Y5" s="40">
        <f>IFERROR('Raw Data (Nielsen)'!AD15/AI5,0)</f>
        <v>0</v>
      </c>
      <c r="Z5" s="40">
        <f>IFERROR('Raw Data (Nielsen)'!AE15/AJ5,0)</f>
        <v>0.03035397404</v>
      </c>
      <c r="AA5" s="39">
        <f>IFERROR('Raw Data (Nielsen)'!Q15/AF5,0)</f>
        <v>0</v>
      </c>
      <c r="AB5" s="39">
        <f>IFERROR('Raw Data (Nielsen)'!R15/AG5,0)</f>
        <v>0</v>
      </c>
      <c r="AC5" s="39">
        <f>IFERROR('Raw Data (Nielsen)'!S15/AH5,0)</f>
        <v>0</v>
      </c>
      <c r="AD5" s="39">
        <f>IFERROR('Raw Data (Nielsen)'!T15/AI5,0)</f>
        <v>0</v>
      </c>
      <c r="AE5" s="39">
        <f>IFERROR('Raw Data (Nielsen)'!U15/AJ5,0)</f>
        <v>0</v>
      </c>
      <c r="AF5" s="41">
        <f>'Raw Data (Nielsen)'!L15</f>
        <v>4254</v>
      </c>
      <c r="AG5" s="41">
        <f>'Raw Data (Nielsen)'!M15</f>
        <v>15567</v>
      </c>
      <c r="AH5" s="41">
        <f>'Raw Data (Nielsen)'!N15</f>
        <v>1419</v>
      </c>
      <c r="AI5" s="41">
        <f>'Raw Data (Nielsen)'!O15</f>
        <v>4548</v>
      </c>
      <c r="AJ5" s="41">
        <f>'Raw Data (Nielsen)'!P15</f>
        <v>10707</v>
      </c>
      <c r="AK5" s="42">
        <f t="shared" si="5"/>
        <v>36495</v>
      </c>
      <c r="AL5" s="43">
        <f t="shared" ref="AL5:AP5" si="6">AF5/$AK5</f>
        <v>0.1165639129</v>
      </c>
      <c r="AM5" s="43">
        <f t="shared" si="6"/>
        <v>0.4265515824</v>
      </c>
      <c r="AN5" s="43">
        <f t="shared" si="6"/>
        <v>0.03888203864</v>
      </c>
      <c r="AO5" s="43">
        <f t="shared" si="6"/>
        <v>0.1246198109</v>
      </c>
      <c r="AP5" s="43">
        <f t="shared" si="6"/>
        <v>0.2933826552</v>
      </c>
      <c r="AT5" s="4" t="s">
        <v>4</v>
      </c>
      <c r="AU5" s="35">
        <v>-0.3450660109428612</v>
      </c>
      <c r="AV5" s="35">
        <v>-0.44279096341860785</v>
      </c>
      <c r="AW5" s="35">
        <v>-0.646188207060079</v>
      </c>
      <c r="AX5" s="35">
        <v>-0.36803050513275665</v>
      </c>
      <c r="AY5" s="35">
        <v>-0.16948031633540978</v>
      </c>
      <c r="BA5" s="45">
        <f>SUM(BF14:BJ162)</f>
        <v>-8935377.301</v>
      </c>
      <c r="BB5" s="41"/>
      <c r="BM5" s="4" t="s">
        <v>36</v>
      </c>
      <c r="BN5" s="44">
        <f t="shared" si="7"/>
        <v>0.03888203864</v>
      </c>
      <c r="BO5" s="44">
        <f t="shared" si="8"/>
        <v>0.04154616949</v>
      </c>
    </row>
    <row r="6" ht="15.75" customHeight="1">
      <c r="A6" s="4" t="s">
        <v>37</v>
      </c>
      <c r="B6" s="36">
        <f>'Raw Data (Nielsen)'!B16</f>
        <v>4.98</v>
      </c>
      <c r="C6" s="36">
        <f>'Raw Data (Nielsen)'!C16</f>
        <v>6</v>
      </c>
      <c r="D6" s="36">
        <f>'Raw Data (Nielsen)'!D16</f>
        <v>2.99</v>
      </c>
      <c r="E6" s="36">
        <f>'Raw Data (Nielsen)'!E16</f>
        <v>5.56</v>
      </c>
      <c r="F6" s="36">
        <f>'Raw Data (Nielsen)'!F16</f>
        <v>3.29</v>
      </c>
      <c r="G6" s="37">
        <f>'Raw Data (Nielsen)'!G16</f>
        <v>792</v>
      </c>
      <c r="H6" s="37">
        <f>'Raw Data (Nielsen)'!H16</f>
        <v>514</v>
      </c>
      <c r="I6" s="37">
        <f>'Raw Data (Nielsen)'!I16</f>
        <v>370</v>
      </c>
      <c r="J6" s="38">
        <f>'Raw Data (Nielsen)'!J16</f>
        <v>963</v>
      </c>
      <c r="K6" s="37">
        <f>'Raw Data (Nielsen)'!K16</f>
        <v>627</v>
      </c>
      <c r="L6" s="4">
        <f>'Raw Data (Nielsen)'!AF16</f>
        <v>2</v>
      </c>
      <c r="M6" s="4">
        <f>'Raw Data (Nielsen)'!AG16</f>
        <v>6</v>
      </c>
      <c r="N6" s="4">
        <f>'Raw Data (Nielsen)'!AH16</f>
        <v>1</v>
      </c>
      <c r="O6" s="4">
        <f>'Raw Data (Nielsen)'!AI16</f>
        <v>1</v>
      </c>
      <c r="P6" s="4">
        <f>'Raw Data (Nielsen)'!AJ16</f>
        <v>3</v>
      </c>
      <c r="Q6" s="39">
        <f>IFERROR('Raw Data (Nielsen)'!V16/AF6,0)</f>
        <v>0</v>
      </c>
      <c r="R6" s="39">
        <f>IFERROR('Raw Data (Nielsen)'!W16/AG6,0)</f>
        <v>0</v>
      </c>
      <c r="S6" s="39">
        <f>IFERROR('Raw Data (Nielsen)'!X16/AH6,0)</f>
        <v>0</v>
      </c>
      <c r="T6" s="39">
        <f>IFERROR('Raw Data (Nielsen)'!Y16/AI6,0)</f>
        <v>0</v>
      </c>
      <c r="U6" s="39">
        <f>IFERROR('Raw Data (Nielsen)'!Z16/AJ6,0)</f>
        <v>0</v>
      </c>
      <c r="V6" s="40">
        <f>IFERROR('Raw Data (Nielsen)'!AA16/AF6,0)</f>
        <v>0</v>
      </c>
      <c r="W6" s="40">
        <f>IFERROR('Raw Data (Nielsen)'!AB16/AG6,0)</f>
        <v>0</v>
      </c>
      <c r="X6" s="40">
        <f>IFERROR('Raw Data (Nielsen)'!AC16/AH6,0)</f>
        <v>0</v>
      </c>
      <c r="Y6" s="40">
        <f>IFERROR('Raw Data (Nielsen)'!AD16/AI6,0)</f>
        <v>0</v>
      </c>
      <c r="Z6" s="40">
        <f>IFERROR('Raw Data (Nielsen)'!AE16/AJ6,0)</f>
        <v>0.03049804141</v>
      </c>
      <c r="AA6" s="39">
        <f>IFERROR('Raw Data (Nielsen)'!Q16/AF6,0)</f>
        <v>0</v>
      </c>
      <c r="AB6" s="39">
        <f>IFERROR('Raw Data (Nielsen)'!R16/AG6,0)</f>
        <v>0</v>
      </c>
      <c r="AC6" s="39">
        <f>IFERROR('Raw Data (Nielsen)'!S16/AH6,0)</f>
        <v>0</v>
      </c>
      <c r="AD6" s="39">
        <f>IFERROR('Raw Data (Nielsen)'!T16/AI6,0)</f>
        <v>0</v>
      </c>
      <c r="AE6" s="39">
        <f>IFERROR('Raw Data (Nielsen)'!U16/AJ6,0)</f>
        <v>0</v>
      </c>
      <c r="AF6" s="41">
        <f>'Raw Data (Nielsen)'!L16</f>
        <v>4108</v>
      </c>
      <c r="AG6" s="41">
        <f>'Raw Data (Nielsen)'!M16</f>
        <v>15249</v>
      </c>
      <c r="AH6" s="41">
        <f>'Raw Data (Nielsen)'!N16</f>
        <v>1528</v>
      </c>
      <c r="AI6" s="41">
        <f>'Raw Data (Nielsen)'!O16</f>
        <v>4349</v>
      </c>
      <c r="AJ6" s="41">
        <f>'Raw Data (Nielsen)'!P16</f>
        <v>10722</v>
      </c>
      <c r="AK6" s="42">
        <f t="shared" si="5"/>
        <v>35956</v>
      </c>
      <c r="AL6" s="43">
        <f t="shared" ref="AL6:AP6" si="9">AF6/$AK6</f>
        <v>0.1142507509</v>
      </c>
      <c r="AM6" s="43">
        <f t="shared" si="9"/>
        <v>0.4241016798</v>
      </c>
      <c r="AN6" s="43">
        <f t="shared" si="9"/>
        <v>0.04249638447</v>
      </c>
      <c r="AO6" s="43">
        <f t="shared" si="9"/>
        <v>0.1209533875</v>
      </c>
      <c r="AP6" s="43">
        <f t="shared" si="9"/>
        <v>0.2981977973</v>
      </c>
      <c r="AT6" s="4" t="s">
        <v>5</v>
      </c>
      <c r="AU6" s="35">
        <v>5.5598559345418526E-5</v>
      </c>
      <c r="AV6" s="35">
        <v>2.6398915913966413E-4</v>
      </c>
      <c r="AW6" s="35">
        <v>0.0018748903557017742</v>
      </c>
      <c r="AX6" s="35">
        <v>0.0018030402677475382</v>
      </c>
      <c r="AY6" s="35">
        <v>-2.2778513151747165E-4</v>
      </c>
      <c r="BM6" s="4" t="s">
        <v>37</v>
      </c>
      <c r="BN6" s="44">
        <f t="shared" si="7"/>
        <v>0.04249638447</v>
      </c>
      <c r="BO6" s="44">
        <f t="shared" si="8"/>
        <v>0.0451026802</v>
      </c>
    </row>
    <row r="7" ht="15.75" customHeight="1">
      <c r="A7" s="4" t="s">
        <v>38</v>
      </c>
      <c r="B7" s="36">
        <f>'Raw Data (Nielsen)'!B17</f>
        <v>4.99</v>
      </c>
      <c r="C7" s="36">
        <f>'Raw Data (Nielsen)'!C17</f>
        <v>6.04</v>
      </c>
      <c r="D7" s="36">
        <f>'Raw Data (Nielsen)'!D17</f>
        <v>2.99</v>
      </c>
      <c r="E7" s="36">
        <f>'Raw Data (Nielsen)'!E17</f>
        <v>5.56</v>
      </c>
      <c r="F7" s="36">
        <f>'Raw Data (Nielsen)'!F17</f>
        <v>3.29</v>
      </c>
      <c r="G7" s="37">
        <f>'Raw Data (Nielsen)'!G17</f>
        <v>763</v>
      </c>
      <c r="H7" s="37">
        <f>'Raw Data (Nielsen)'!H17</f>
        <v>633</v>
      </c>
      <c r="I7" s="37">
        <f>'Raw Data (Nielsen)'!I17</f>
        <v>615</v>
      </c>
      <c r="J7" s="38">
        <f>'Raw Data (Nielsen)'!J17</f>
        <v>950</v>
      </c>
      <c r="K7" s="37">
        <f>'Raw Data (Nielsen)'!K17</f>
        <v>606</v>
      </c>
      <c r="L7" s="4">
        <f>'Raw Data (Nielsen)'!AF17</f>
        <v>2</v>
      </c>
      <c r="M7" s="4">
        <f>'Raw Data (Nielsen)'!AG17</f>
        <v>6</v>
      </c>
      <c r="N7" s="4">
        <f>'Raw Data (Nielsen)'!AH17</f>
        <v>1</v>
      </c>
      <c r="O7" s="4">
        <f>'Raw Data (Nielsen)'!AI17</f>
        <v>1</v>
      </c>
      <c r="P7" s="4">
        <f>'Raw Data (Nielsen)'!AJ17</f>
        <v>3</v>
      </c>
      <c r="Q7" s="39">
        <f>IFERROR('Raw Data (Nielsen)'!V17/AF7,0)</f>
        <v>0</v>
      </c>
      <c r="R7" s="39">
        <f>IFERROR('Raw Data (Nielsen)'!W17/AG7,0)</f>
        <v>0</v>
      </c>
      <c r="S7" s="39">
        <f>IFERROR('Raw Data (Nielsen)'!X17/AH7,0)</f>
        <v>0</v>
      </c>
      <c r="T7" s="39">
        <f>IFERROR('Raw Data (Nielsen)'!Y17/AI7,0)</f>
        <v>0</v>
      </c>
      <c r="U7" s="39">
        <f>IFERROR('Raw Data (Nielsen)'!Z17/AJ7,0)</f>
        <v>0</v>
      </c>
      <c r="V7" s="40">
        <f>IFERROR('Raw Data (Nielsen)'!AA17/AF7,0)</f>
        <v>0.02863376057</v>
      </c>
      <c r="W7" s="40">
        <f>IFERROR('Raw Data (Nielsen)'!AB17/AG7,0)</f>
        <v>0.03233036745</v>
      </c>
      <c r="X7" s="40">
        <f>IFERROR('Raw Data (Nielsen)'!AC17/AH7,0)</f>
        <v>0</v>
      </c>
      <c r="Y7" s="40">
        <f>IFERROR('Raw Data (Nielsen)'!AD17/AI7,0)</f>
        <v>0.02859433458</v>
      </c>
      <c r="Z7" s="40">
        <f>IFERROR('Raw Data (Nielsen)'!AE17/AJ7,0)</f>
        <v>0.04564085521</v>
      </c>
      <c r="AA7" s="39">
        <f>IFERROR('Raw Data (Nielsen)'!Q17/AF7,0)</f>
        <v>0</v>
      </c>
      <c r="AB7" s="39">
        <f>IFERROR('Raw Data (Nielsen)'!R17/AG7,0)</f>
        <v>0</v>
      </c>
      <c r="AC7" s="39">
        <f>IFERROR('Raw Data (Nielsen)'!S17/AH7,0)</f>
        <v>0</v>
      </c>
      <c r="AD7" s="39">
        <f>IFERROR('Raw Data (Nielsen)'!T17/AI7,0)</f>
        <v>0</v>
      </c>
      <c r="AE7" s="39">
        <f>IFERROR('Raw Data (Nielsen)'!U17/AJ7,0)</f>
        <v>0</v>
      </c>
      <c r="AF7" s="41">
        <f>'Raw Data (Nielsen)'!L17</f>
        <v>3667</v>
      </c>
      <c r="AG7" s="41">
        <f>'Raw Data (Nielsen)'!M17</f>
        <v>14723</v>
      </c>
      <c r="AH7" s="41">
        <f>'Raw Data (Nielsen)'!N17</f>
        <v>2186</v>
      </c>
      <c r="AI7" s="41">
        <f>'Raw Data (Nielsen)'!O17</f>
        <v>3742</v>
      </c>
      <c r="AJ7" s="41">
        <f>'Raw Data (Nielsen)'!P17</f>
        <v>9027</v>
      </c>
      <c r="AK7" s="42">
        <f t="shared" si="5"/>
        <v>33345</v>
      </c>
      <c r="AL7" s="43">
        <f t="shared" ref="AL7:AP7" si="10">AF7/$AK7</f>
        <v>0.10997151</v>
      </c>
      <c r="AM7" s="43">
        <f t="shared" si="10"/>
        <v>0.4415354626</v>
      </c>
      <c r="AN7" s="43">
        <f t="shared" si="10"/>
        <v>0.06555705503</v>
      </c>
      <c r="AO7" s="43">
        <f t="shared" si="10"/>
        <v>0.1122207227</v>
      </c>
      <c r="AP7" s="43">
        <f t="shared" si="10"/>
        <v>0.2707152497</v>
      </c>
      <c r="AT7" s="4" t="s">
        <v>6</v>
      </c>
      <c r="AU7" s="35">
        <v>-0.0032863668164002328</v>
      </c>
      <c r="AV7" s="35">
        <v>0.05277641816854562</v>
      </c>
      <c r="AW7" s="35">
        <v>0.011013948265921518</v>
      </c>
      <c r="AX7" s="35">
        <v>-0.9795400477508716</v>
      </c>
      <c r="AY7" s="35">
        <v>0.06084702287976143</v>
      </c>
      <c r="BM7" s="4" t="s">
        <v>38</v>
      </c>
      <c r="BN7" s="44">
        <f t="shared" si="7"/>
        <v>0.06555705503</v>
      </c>
      <c r="BO7" s="44">
        <f t="shared" si="8"/>
        <v>0.06796362791</v>
      </c>
    </row>
    <row r="8" ht="15.75" customHeight="1">
      <c r="A8" s="4" t="s">
        <v>39</v>
      </c>
      <c r="B8" s="36">
        <f>'Raw Data (Nielsen)'!B18</f>
        <v>4.99</v>
      </c>
      <c r="C8" s="36">
        <f>'Raw Data (Nielsen)'!C18</f>
        <v>6.06</v>
      </c>
      <c r="D8" s="36">
        <f>'Raw Data (Nielsen)'!D18</f>
        <v>2.98</v>
      </c>
      <c r="E8" s="36">
        <f>'Raw Data (Nielsen)'!E18</f>
        <v>5.56</v>
      </c>
      <c r="F8" s="36">
        <f>'Raw Data (Nielsen)'!F18</f>
        <v>3.3</v>
      </c>
      <c r="G8" s="37">
        <f>'Raw Data (Nielsen)'!G18</f>
        <v>765</v>
      </c>
      <c r="H8" s="37">
        <f>'Raw Data (Nielsen)'!H18</f>
        <v>698</v>
      </c>
      <c r="I8" s="37">
        <f>'Raw Data (Nielsen)'!I18</f>
        <v>697</v>
      </c>
      <c r="J8" s="38">
        <f>'Raw Data (Nielsen)'!J18</f>
        <v>978</v>
      </c>
      <c r="K8" s="37">
        <f>'Raw Data (Nielsen)'!K18</f>
        <v>617</v>
      </c>
      <c r="L8" s="4">
        <f>'Raw Data (Nielsen)'!AF18</f>
        <v>2</v>
      </c>
      <c r="M8" s="4">
        <f>'Raw Data (Nielsen)'!AG18</f>
        <v>6</v>
      </c>
      <c r="N8" s="4">
        <f>'Raw Data (Nielsen)'!AH18</f>
        <v>1</v>
      </c>
      <c r="O8" s="4">
        <f>'Raw Data (Nielsen)'!AI18</f>
        <v>1</v>
      </c>
      <c r="P8" s="4">
        <f>'Raw Data (Nielsen)'!AJ18</f>
        <v>3</v>
      </c>
      <c r="Q8" s="39">
        <f>IFERROR('Raw Data (Nielsen)'!V18/AF8,0)</f>
        <v>0</v>
      </c>
      <c r="R8" s="39">
        <f>IFERROR('Raw Data (Nielsen)'!W18/AG8,0)</f>
        <v>0</v>
      </c>
      <c r="S8" s="39">
        <f>IFERROR('Raw Data (Nielsen)'!X18/AH8,0)</f>
        <v>0</v>
      </c>
      <c r="T8" s="39">
        <f>IFERROR('Raw Data (Nielsen)'!Y18/AI8,0)</f>
        <v>0</v>
      </c>
      <c r="U8" s="39">
        <f>IFERROR('Raw Data (Nielsen)'!Z18/AJ8,0)</f>
        <v>0</v>
      </c>
      <c r="V8" s="40">
        <f>IFERROR('Raw Data (Nielsen)'!AA18/AF8,0)</f>
        <v>0.02696514882</v>
      </c>
      <c r="W8" s="40">
        <f>IFERROR('Raw Data (Nielsen)'!AB18/AG8,0)</f>
        <v>0.02403164856</v>
      </c>
      <c r="X8" s="40">
        <f>IFERROR('Raw Data (Nielsen)'!AC18/AH8,0)</f>
        <v>0</v>
      </c>
      <c r="Y8" s="40">
        <f>IFERROR('Raw Data (Nielsen)'!AD18/AI8,0)</f>
        <v>0.02513017885</v>
      </c>
      <c r="Z8" s="40">
        <f>IFERROR('Raw Data (Nielsen)'!AE18/AJ8,0)</f>
        <v>0.08990713338</v>
      </c>
      <c r="AA8" s="39">
        <f>IFERROR('Raw Data (Nielsen)'!Q18/AF8,0)</f>
        <v>0</v>
      </c>
      <c r="AB8" s="39">
        <f>IFERROR('Raw Data (Nielsen)'!R18/AG8,0)</f>
        <v>0</v>
      </c>
      <c r="AC8" s="39">
        <f>IFERROR('Raw Data (Nielsen)'!S18/AH8,0)</f>
        <v>0</v>
      </c>
      <c r="AD8" s="39">
        <f>IFERROR('Raw Data (Nielsen)'!T18/AI8,0)</f>
        <v>0</v>
      </c>
      <c r="AE8" s="39">
        <f>IFERROR('Raw Data (Nielsen)'!U18/AJ8,0)</f>
        <v>0</v>
      </c>
      <c r="AF8" s="41">
        <f>'Raw Data (Nielsen)'!L18</f>
        <v>3931</v>
      </c>
      <c r="AG8" s="41">
        <f>'Raw Data (Nielsen)'!M18</f>
        <v>16936</v>
      </c>
      <c r="AH8" s="41">
        <f>'Raw Data (Nielsen)'!N18</f>
        <v>2738</v>
      </c>
      <c r="AI8" s="41">
        <f>'Raw Data (Nielsen)'!O18</f>
        <v>4417</v>
      </c>
      <c r="AJ8" s="41">
        <f>'Raw Data (Nielsen)'!P18</f>
        <v>9799</v>
      </c>
      <c r="AK8" s="42">
        <f t="shared" si="5"/>
        <v>37821</v>
      </c>
      <c r="AL8" s="43">
        <f t="shared" ref="AL8:AP8" si="11">AF8/$AK8</f>
        <v>0.1039369662</v>
      </c>
      <c r="AM8" s="43">
        <f t="shared" si="11"/>
        <v>0.4477935538</v>
      </c>
      <c r="AN8" s="43">
        <f t="shared" si="11"/>
        <v>0.07239364374</v>
      </c>
      <c r="AO8" s="43">
        <f t="shared" si="11"/>
        <v>0.1167869702</v>
      </c>
      <c r="AP8" s="43">
        <f t="shared" si="11"/>
        <v>0.259088866</v>
      </c>
      <c r="AT8" s="4" t="s">
        <v>7</v>
      </c>
      <c r="AU8" s="35">
        <v>0.28266812457429175</v>
      </c>
      <c r="AV8" s="35">
        <v>-0.019781030903632247</v>
      </c>
      <c r="AW8" s="35">
        <v>0.15957362760553825</v>
      </c>
      <c r="AX8" s="35">
        <v>0.1852791241372972</v>
      </c>
      <c r="AY8" s="35">
        <v>0.004609065307983176</v>
      </c>
      <c r="BM8" s="4" t="s">
        <v>39</v>
      </c>
      <c r="BN8" s="44">
        <f t="shared" si="7"/>
        <v>0.07239364374</v>
      </c>
      <c r="BO8" s="44">
        <f t="shared" si="8"/>
        <v>0.07763966419</v>
      </c>
    </row>
    <row r="9" ht="15.75" customHeight="1">
      <c r="A9" s="4" t="s">
        <v>40</v>
      </c>
      <c r="B9" s="36">
        <f>'Raw Data (Nielsen)'!B19</f>
        <v>4.99</v>
      </c>
      <c r="C9" s="36">
        <f>'Raw Data (Nielsen)'!C19</f>
        <v>5.04</v>
      </c>
      <c r="D9" s="36">
        <f>'Raw Data (Nielsen)'!D19</f>
        <v>2.98</v>
      </c>
      <c r="E9" s="36">
        <f>'Raw Data (Nielsen)'!E19</f>
        <v>5.56</v>
      </c>
      <c r="F9" s="36">
        <f>'Raw Data (Nielsen)'!F19</f>
        <v>3.3</v>
      </c>
      <c r="G9" s="37">
        <f>'Raw Data (Nielsen)'!G19</f>
        <v>765</v>
      </c>
      <c r="H9" s="38">
        <f>'Raw Data (Nielsen)'!H19</f>
        <v>775</v>
      </c>
      <c r="I9" s="37">
        <f>'Raw Data (Nielsen)'!I19</f>
        <v>740</v>
      </c>
      <c r="J9" s="38">
        <f>'Raw Data (Nielsen)'!J19</f>
        <v>960</v>
      </c>
      <c r="K9" s="37">
        <f>'Raw Data (Nielsen)'!K19</f>
        <v>623</v>
      </c>
      <c r="L9" s="4">
        <f>'Raw Data (Nielsen)'!AF19</f>
        <v>2</v>
      </c>
      <c r="M9" s="4">
        <f>'Raw Data (Nielsen)'!AG19</f>
        <v>6</v>
      </c>
      <c r="N9" s="4">
        <f>'Raw Data (Nielsen)'!AH19</f>
        <v>1</v>
      </c>
      <c r="O9" s="4">
        <f>'Raw Data (Nielsen)'!AI19</f>
        <v>1</v>
      </c>
      <c r="P9" s="4">
        <f>'Raw Data (Nielsen)'!AJ19</f>
        <v>3</v>
      </c>
      <c r="Q9" s="39">
        <f>IFERROR('Raw Data (Nielsen)'!V19/AF9,0)</f>
        <v>0</v>
      </c>
      <c r="R9" s="39">
        <f>IFERROR('Raw Data (Nielsen)'!W19/AG9,0)</f>
        <v>0.3493124953</v>
      </c>
      <c r="S9" s="39">
        <f>IFERROR('Raw Data (Nielsen)'!X19/AH9,0)</f>
        <v>0</v>
      </c>
      <c r="T9" s="39">
        <f>IFERROR('Raw Data (Nielsen)'!Y19/AI9,0)</f>
        <v>0</v>
      </c>
      <c r="U9" s="39">
        <f>IFERROR('Raw Data (Nielsen)'!Z19/AJ9,0)</f>
        <v>0</v>
      </c>
      <c r="V9" s="40">
        <f>IFERROR('Raw Data (Nielsen)'!AA19/AF9,0)</f>
        <v>0.0156581741</v>
      </c>
      <c r="W9" s="40">
        <f>IFERROR('Raw Data (Nielsen)'!AB19/AG9,0)</f>
        <v>0.008415358028</v>
      </c>
      <c r="X9" s="40">
        <f>IFERROR('Raw Data (Nielsen)'!AC19/AH9,0)</f>
        <v>0</v>
      </c>
      <c r="Y9" s="40">
        <f>IFERROR('Raw Data (Nielsen)'!AD19/AI9,0)</f>
        <v>0.002716720178</v>
      </c>
      <c r="Z9" s="40">
        <f>IFERROR('Raw Data (Nielsen)'!AE19/AJ9,0)</f>
        <v>0.0700020803</v>
      </c>
      <c r="AA9" s="39">
        <f>IFERROR('Raw Data (Nielsen)'!Q19/AF9,0)</f>
        <v>0</v>
      </c>
      <c r="AB9" s="39">
        <f>IFERROR('Raw Data (Nielsen)'!R19/AG9,0)</f>
        <v>0.006273949959</v>
      </c>
      <c r="AC9" s="39">
        <f>IFERROR('Raw Data (Nielsen)'!S19/AH9,0)</f>
        <v>0</v>
      </c>
      <c r="AD9" s="39">
        <f>IFERROR('Raw Data (Nielsen)'!T19/AI9,0)</f>
        <v>0</v>
      </c>
      <c r="AE9" s="39">
        <f>IFERROR('Raw Data (Nielsen)'!U19/AJ9,0)</f>
        <v>0</v>
      </c>
      <c r="AF9" s="41">
        <f>'Raw Data (Nielsen)'!L19</f>
        <v>3768</v>
      </c>
      <c r="AG9" s="41">
        <f>'Raw Data (Nielsen)'!M19</f>
        <v>26618</v>
      </c>
      <c r="AH9" s="41">
        <f>'Raw Data (Nielsen)'!N19</f>
        <v>3050</v>
      </c>
      <c r="AI9" s="41">
        <f>'Raw Data (Nielsen)'!O19</f>
        <v>4049</v>
      </c>
      <c r="AJ9" s="41">
        <f>'Raw Data (Nielsen)'!P19</f>
        <v>9614</v>
      </c>
      <c r="AK9" s="42">
        <f t="shared" si="5"/>
        <v>47099</v>
      </c>
      <c r="AL9" s="43">
        <f t="shared" ref="AL9:AP9" si="12">AF9/$AK9</f>
        <v>0.08000169855</v>
      </c>
      <c r="AM9" s="43">
        <f t="shared" si="12"/>
        <v>0.5651500032</v>
      </c>
      <c r="AN9" s="43">
        <f t="shared" si="12"/>
        <v>0.06475721353</v>
      </c>
      <c r="AO9" s="43">
        <f t="shared" si="12"/>
        <v>0.08596785494</v>
      </c>
      <c r="AP9" s="43">
        <f t="shared" si="12"/>
        <v>0.2041232298</v>
      </c>
      <c r="AT9" s="4" t="s">
        <v>8</v>
      </c>
      <c r="AU9" s="35">
        <v>-0.034867929313422676</v>
      </c>
      <c r="AV9" s="35">
        <v>0.8059277520123143</v>
      </c>
      <c r="AW9" s="35">
        <v>1.5138111123221425</v>
      </c>
      <c r="AX9" s="35">
        <v>1.5261342561790638</v>
      </c>
      <c r="AY9" s="35">
        <v>0.9441334362224276</v>
      </c>
      <c r="BM9" s="4" t="s">
        <v>40</v>
      </c>
      <c r="BN9" s="44">
        <f t="shared" si="7"/>
        <v>0.06475721353</v>
      </c>
      <c r="BO9" s="44">
        <f t="shared" si="8"/>
        <v>0.06783107495</v>
      </c>
    </row>
    <row r="10" ht="15.75" customHeight="1">
      <c r="A10" s="4" t="s">
        <v>41</v>
      </c>
      <c r="B10" s="36">
        <f>'Raw Data (Nielsen)'!B20</f>
        <v>4.99</v>
      </c>
      <c r="C10" s="36">
        <f>'Raw Data (Nielsen)'!C20</f>
        <v>5.98</v>
      </c>
      <c r="D10" s="36">
        <f>'Raw Data (Nielsen)'!D20</f>
        <v>2.99</v>
      </c>
      <c r="E10" s="36">
        <f>'Raw Data (Nielsen)'!E20</f>
        <v>5.56</v>
      </c>
      <c r="F10" s="36">
        <f>'Raw Data (Nielsen)'!F20</f>
        <v>3.3</v>
      </c>
      <c r="G10" s="37">
        <f>'Raw Data (Nielsen)'!G20</f>
        <v>793</v>
      </c>
      <c r="H10" s="37">
        <f>'Raw Data (Nielsen)'!H20</f>
        <v>761</v>
      </c>
      <c r="I10" s="38">
        <f>'Raw Data (Nielsen)'!I20</f>
        <v>830</v>
      </c>
      <c r="J10" s="38">
        <f>'Raw Data (Nielsen)'!J20</f>
        <v>979</v>
      </c>
      <c r="K10" s="37">
        <f>'Raw Data (Nielsen)'!K20</f>
        <v>629</v>
      </c>
      <c r="L10" s="4">
        <f>'Raw Data (Nielsen)'!AF20</f>
        <v>2</v>
      </c>
      <c r="M10" s="4">
        <f>'Raw Data (Nielsen)'!AG20</f>
        <v>6</v>
      </c>
      <c r="N10" s="4">
        <f>'Raw Data (Nielsen)'!AH20</f>
        <v>1</v>
      </c>
      <c r="O10" s="4">
        <f>'Raw Data (Nielsen)'!AI20</f>
        <v>1</v>
      </c>
      <c r="P10" s="4">
        <f>'Raw Data (Nielsen)'!AJ20</f>
        <v>3</v>
      </c>
      <c r="Q10" s="39">
        <f>IFERROR('Raw Data (Nielsen)'!V20/AF10,0)</f>
        <v>0</v>
      </c>
      <c r="R10" s="39">
        <f>IFERROR('Raw Data (Nielsen)'!W20/AG10,0)</f>
        <v>0</v>
      </c>
      <c r="S10" s="39">
        <f>IFERROR('Raw Data (Nielsen)'!X20/AH10,0)</f>
        <v>0</v>
      </c>
      <c r="T10" s="39">
        <f>IFERROR('Raw Data (Nielsen)'!Y20/AI10,0)</f>
        <v>0</v>
      </c>
      <c r="U10" s="39">
        <f>IFERROR('Raw Data (Nielsen)'!Z20/AJ10,0)</f>
        <v>0</v>
      </c>
      <c r="V10" s="40">
        <f>IFERROR('Raw Data (Nielsen)'!AA20/AF10,0)</f>
        <v>0.01699575106</v>
      </c>
      <c r="W10" s="40">
        <f>IFERROR('Raw Data (Nielsen)'!AB20/AG10,0)</f>
        <v>0.01741201376</v>
      </c>
      <c r="X10" s="40">
        <f>IFERROR('Raw Data (Nielsen)'!AC20/AH10,0)</f>
        <v>0</v>
      </c>
      <c r="Y10" s="40">
        <f>IFERROR('Raw Data (Nielsen)'!AD20/AI10,0)</f>
        <v>0.01625301999</v>
      </c>
      <c r="Z10" s="40">
        <f>IFERROR('Raw Data (Nielsen)'!AE20/AJ10,0)</f>
        <v>0.06865010591</v>
      </c>
      <c r="AA10" s="39">
        <f>IFERROR('Raw Data (Nielsen)'!Q20/AF10,0)</f>
        <v>0</v>
      </c>
      <c r="AB10" s="39">
        <f>IFERROR('Raw Data (Nielsen)'!R20/AG10,0)</f>
        <v>0</v>
      </c>
      <c r="AC10" s="39">
        <f>IFERROR('Raw Data (Nielsen)'!S20/AH10,0)</f>
        <v>0</v>
      </c>
      <c r="AD10" s="39">
        <f>IFERROR('Raw Data (Nielsen)'!T20/AI10,0)</f>
        <v>0</v>
      </c>
      <c r="AE10" s="39">
        <f>IFERROR('Raw Data (Nielsen)'!U20/AJ10,0)</f>
        <v>0</v>
      </c>
      <c r="AF10" s="41">
        <f>'Raw Data (Nielsen)'!L20</f>
        <v>4001</v>
      </c>
      <c r="AG10" s="41">
        <f>'Raw Data (Nielsen)'!M20</f>
        <v>18895</v>
      </c>
      <c r="AH10" s="41">
        <f>'Raw Data (Nielsen)'!N20</f>
        <v>4034</v>
      </c>
      <c r="AI10" s="41">
        <f>'Raw Data (Nielsen)'!O20</f>
        <v>4553</v>
      </c>
      <c r="AJ10" s="41">
        <f>'Raw Data (Nielsen)'!P20</f>
        <v>10386</v>
      </c>
      <c r="AK10" s="42">
        <f t="shared" si="5"/>
        <v>41869</v>
      </c>
      <c r="AL10" s="43">
        <f t="shared" ref="AL10:AP10" si="13">AF10/$AK10</f>
        <v>0.09555996083</v>
      </c>
      <c r="AM10" s="43">
        <f t="shared" si="13"/>
        <v>0.4512885428</v>
      </c>
      <c r="AN10" s="43">
        <f t="shared" si="13"/>
        <v>0.09634813346</v>
      </c>
      <c r="AO10" s="43">
        <f t="shared" si="13"/>
        <v>0.1087439394</v>
      </c>
      <c r="AP10" s="43">
        <f t="shared" si="13"/>
        <v>0.2480594234</v>
      </c>
      <c r="AT10" s="4" t="s">
        <v>9</v>
      </c>
      <c r="AU10" s="35">
        <v>0.19464519215338016</v>
      </c>
      <c r="AV10" s="35">
        <v>1.223531651175458</v>
      </c>
      <c r="AW10" s="35">
        <v>-0.603808161507718</v>
      </c>
      <c r="AX10" s="35">
        <v>-0.04824245804845621</v>
      </c>
      <c r="AY10" s="35">
        <v>-0.003731068352727667</v>
      </c>
      <c r="BM10" s="4" t="s">
        <v>41</v>
      </c>
      <c r="BN10" s="44">
        <f t="shared" si="7"/>
        <v>0.09634813346</v>
      </c>
      <c r="BO10" s="44">
        <f t="shared" si="8"/>
        <v>0.09585004728</v>
      </c>
    </row>
    <row r="11" ht="15.75" customHeight="1">
      <c r="A11" s="4" t="s">
        <v>42</v>
      </c>
      <c r="B11" s="36">
        <f>'Raw Data (Nielsen)'!B21</f>
        <v>4.99</v>
      </c>
      <c r="C11" s="36">
        <f>'Raw Data (Nielsen)'!C21</f>
        <v>5.99</v>
      </c>
      <c r="D11" s="36">
        <f>'Raw Data (Nielsen)'!D21</f>
        <v>2.99</v>
      </c>
      <c r="E11" s="36">
        <f>'Raw Data (Nielsen)'!E21</f>
        <v>5.56</v>
      </c>
      <c r="F11" s="36">
        <f>'Raw Data (Nielsen)'!F21</f>
        <v>2.99</v>
      </c>
      <c r="G11" s="37">
        <f>'Raw Data (Nielsen)'!G21</f>
        <v>774</v>
      </c>
      <c r="H11" s="38">
        <f>'Raw Data (Nielsen)'!H21</f>
        <v>758</v>
      </c>
      <c r="I11" s="37">
        <f>'Raw Data (Nielsen)'!I21</f>
        <v>800</v>
      </c>
      <c r="J11" s="38">
        <f>'Raw Data (Nielsen)'!J21</f>
        <v>987</v>
      </c>
      <c r="K11" s="37">
        <f>'Raw Data (Nielsen)'!K21</f>
        <v>644</v>
      </c>
      <c r="L11" s="4">
        <f>'Raw Data (Nielsen)'!AF21</f>
        <v>2</v>
      </c>
      <c r="M11" s="4">
        <f>'Raw Data (Nielsen)'!AG21</f>
        <v>6</v>
      </c>
      <c r="N11" s="4">
        <f>'Raw Data (Nielsen)'!AH21</f>
        <v>1</v>
      </c>
      <c r="O11" s="4">
        <f>'Raw Data (Nielsen)'!AI21</f>
        <v>1</v>
      </c>
      <c r="P11" s="4">
        <f>'Raw Data (Nielsen)'!AJ21</f>
        <v>3</v>
      </c>
      <c r="Q11" s="39">
        <f>IFERROR('Raw Data (Nielsen)'!V21/AF11,0)</f>
        <v>0</v>
      </c>
      <c r="R11" s="39">
        <f>IFERROR('Raw Data (Nielsen)'!W21/AG11,0)</f>
        <v>0</v>
      </c>
      <c r="S11" s="39">
        <f>IFERROR('Raw Data (Nielsen)'!X21/AH11,0)</f>
        <v>0</v>
      </c>
      <c r="T11" s="39">
        <f>IFERROR('Raw Data (Nielsen)'!Y21/AI11,0)</f>
        <v>0</v>
      </c>
      <c r="U11" s="39">
        <f>IFERROR('Raw Data (Nielsen)'!Z21/AJ11,0)</f>
        <v>0.7001026826</v>
      </c>
      <c r="V11" s="40">
        <f>IFERROR('Raw Data (Nielsen)'!AA21/AF11,0)</f>
        <v>0.0200617284</v>
      </c>
      <c r="W11" s="40">
        <f>IFERROR('Raw Data (Nielsen)'!AB21/AG11,0)</f>
        <v>0.01921249868</v>
      </c>
      <c r="X11" s="40">
        <f>IFERROR('Raw Data (Nielsen)'!AC21/AH11,0)</f>
        <v>0</v>
      </c>
      <c r="Y11" s="40">
        <f>IFERROR('Raw Data (Nielsen)'!AD21/AI11,0)</f>
        <v>0.03055493148</v>
      </c>
      <c r="Z11" s="40">
        <f>IFERROR('Raw Data (Nielsen)'!AE21/AJ11,0)</f>
        <v>0.0008342959825</v>
      </c>
      <c r="AA11" s="39">
        <f>IFERROR('Raw Data (Nielsen)'!Q21/AF11,0)</f>
        <v>0</v>
      </c>
      <c r="AB11" s="39">
        <f>IFERROR('Raw Data (Nielsen)'!R21/AG11,0)</f>
        <v>0</v>
      </c>
      <c r="AC11" s="39">
        <f>IFERROR('Raw Data (Nielsen)'!S21/AH11,0)</f>
        <v>0</v>
      </c>
      <c r="AD11" s="39">
        <f>IFERROR('Raw Data (Nielsen)'!T21/AI11,0)</f>
        <v>0</v>
      </c>
      <c r="AE11" s="39">
        <f>IFERROR('Raw Data (Nielsen)'!U21/AJ11,0)</f>
        <v>0.04742651778</v>
      </c>
      <c r="AF11" s="41">
        <f>'Raw Data (Nielsen)'!L21</f>
        <v>3888</v>
      </c>
      <c r="AG11" s="41">
        <f>'Raw Data (Nielsen)'!M21</f>
        <v>18946</v>
      </c>
      <c r="AH11" s="41">
        <f>'Raw Data (Nielsen)'!N21</f>
        <v>3462</v>
      </c>
      <c r="AI11" s="41">
        <f>'Raw Data (Nielsen)'!O21</f>
        <v>4451</v>
      </c>
      <c r="AJ11" s="41">
        <f>'Raw Data (Nielsen)'!P21</f>
        <v>15582</v>
      </c>
      <c r="AK11" s="42">
        <f t="shared" si="5"/>
        <v>46329</v>
      </c>
      <c r="AL11" s="43">
        <f t="shared" ref="AL11:AP11" si="14">AF11/$AK11</f>
        <v>0.08392151784</v>
      </c>
      <c r="AM11" s="43">
        <f t="shared" si="14"/>
        <v>0.4089447214</v>
      </c>
      <c r="AN11" s="43">
        <f t="shared" si="14"/>
        <v>0.07472641326</v>
      </c>
      <c r="AO11" s="43">
        <f t="shared" si="14"/>
        <v>0.09607373351</v>
      </c>
      <c r="AP11" s="43">
        <f t="shared" si="14"/>
        <v>0.3363336139</v>
      </c>
      <c r="BM11" s="4" t="s">
        <v>42</v>
      </c>
      <c r="BN11" s="44">
        <f t="shared" si="7"/>
        <v>0.07472641326</v>
      </c>
      <c r="BO11" s="44">
        <f t="shared" si="8"/>
        <v>0.09008292602</v>
      </c>
    </row>
    <row r="12" ht="15.75" customHeight="1">
      <c r="A12" s="4" t="s">
        <v>43</v>
      </c>
      <c r="B12" s="36">
        <f>'Raw Data (Nielsen)'!B22</f>
        <v>4.99</v>
      </c>
      <c r="C12" s="36">
        <f>'Raw Data (Nielsen)'!C22</f>
        <v>5.99</v>
      </c>
      <c r="D12" s="36">
        <f>'Raw Data (Nielsen)'!D22</f>
        <v>2.99</v>
      </c>
      <c r="E12" s="36">
        <f>'Raw Data (Nielsen)'!E22</f>
        <v>5.56</v>
      </c>
      <c r="F12" s="36">
        <f>'Raw Data (Nielsen)'!F22</f>
        <v>2.99</v>
      </c>
      <c r="G12" s="37">
        <f>'Raw Data (Nielsen)'!G22</f>
        <v>774</v>
      </c>
      <c r="H12" s="38">
        <f>'Raw Data (Nielsen)'!H22</f>
        <v>916</v>
      </c>
      <c r="I12" s="37">
        <f>'Raw Data (Nielsen)'!I22</f>
        <v>834</v>
      </c>
      <c r="J12" s="38">
        <f>'Raw Data (Nielsen)'!J22</f>
        <v>993</v>
      </c>
      <c r="K12" s="37">
        <f>'Raw Data (Nielsen)'!K22</f>
        <v>645</v>
      </c>
      <c r="L12" s="4">
        <f>'Raw Data (Nielsen)'!AF22</f>
        <v>2</v>
      </c>
      <c r="M12" s="4">
        <f>'Raw Data (Nielsen)'!AG22</f>
        <v>6</v>
      </c>
      <c r="N12" s="4">
        <f>'Raw Data (Nielsen)'!AH22</f>
        <v>1</v>
      </c>
      <c r="O12" s="4">
        <f>'Raw Data (Nielsen)'!AI22</f>
        <v>1</v>
      </c>
      <c r="P12" s="4">
        <f>'Raw Data (Nielsen)'!AJ22</f>
        <v>3</v>
      </c>
      <c r="Q12" s="39">
        <f>IFERROR('Raw Data (Nielsen)'!V22/AF12,0)</f>
        <v>0</v>
      </c>
      <c r="R12" s="39">
        <f>IFERROR('Raw Data (Nielsen)'!W22/AG12,0)</f>
        <v>0</v>
      </c>
      <c r="S12" s="39">
        <f>IFERROR('Raw Data (Nielsen)'!X22/AH12,0)</f>
        <v>0</v>
      </c>
      <c r="T12" s="39">
        <f>IFERROR('Raw Data (Nielsen)'!Y22/AI12,0)</f>
        <v>0</v>
      </c>
      <c r="U12" s="39">
        <f>IFERROR('Raw Data (Nielsen)'!Z22/AJ12,0)</f>
        <v>0.7035196131</v>
      </c>
      <c r="V12" s="40">
        <f>IFERROR('Raw Data (Nielsen)'!AA22/AF12,0)</f>
        <v>0.03118908382</v>
      </c>
      <c r="W12" s="40">
        <f>IFERROR('Raw Data (Nielsen)'!AB22/AG12,0)</f>
        <v>0.01715193224</v>
      </c>
      <c r="X12" s="40">
        <f>IFERROR('Raw Data (Nielsen)'!AC22/AH12,0)</f>
        <v>0</v>
      </c>
      <c r="Y12" s="40">
        <f>IFERROR('Raw Data (Nielsen)'!AD22/AI12,0)</f>
        <v>0.02205558006</v>
      </c>
      <c r="Z12" s="40">
        <f>IFERROR('Raw Data (Nielsen)'!AE22/AJ12,0)</f>
        <v>0.001343363783</v>
      </c>
      <c r="AA12" s="39">
        <f>IFERROR('Raw Data (Nielsen)'!Q22/AF12,0)</f>
        <v>0</v>
      </c>
      <c r="AB12" s="39">
        <f>IFERROR('Raw Data (Nielsen)'!R22/AG12,0)</f>
        <v>0</v>
      </c>
      <c r="AC12" s="39">
        <f>IFERROR('Raw Data (Nielsen)'!S22/AH12,0)</f>
        <v>0</v>
      </c>
      <c r="AD12" s="39">
        <f>IFERROR('Raw Data (Nielsen)'!T22/AI12,0)</f>
        <v>0</v>
      </c>
      <c r="AE12" s="39">
        <f>IFERROR('Raw Data (Nielsen)'!U22/AJ12,0)</f>
        <v>0.04567436862</v>
      </c>
      <c r="AF12" s="41">
        <f>'Raw Data (Nielsen)'!L22</f>
        <v>4104</v>
      </c>
      <c r="AG12" s="41">
        <f>'Raw Data (Nielsen)'!M22</f>
        <v>18890</v>
      </c>
      <c r="AH12" s="41">
        <f>'Raw Data (Nielsen)'!N22</f>
        <v>3843</v>
      </c>
      <c r="AI12" s="41">
        <f>'Raw Data (Nielsen)'!O22</f>
        <v>4534</v>
      </c>
      <c r="AJ12" s="41">
        <f>'Raw Data (Nielsen)'!P22</f>
        <v>14888</v>
      </c>
      <c r="AK12" s="42">
        <f t="shared" si="5"/>
        <v>46259</v>
      </c>
      <c r="AL12" s="43">
        <f t="shared" ref="AL12:AP12" si="15">AF12/$AK12</f>
        <v>0.08871787112</v>
      </c>
      <c r="AM12" s="43">
        <f t="shared" si="15"/>
        <v>0.4083529692</v>
      </c>
      <c r="AN12" s="43">
        <f t="shared" si="15"/>
        <v>0.0830757258</v>
      </c>
      <c r="AO12" s="43">
        <f t="shared" si="15"/>
        <v>0.09801335956</v>
      </c>
      <c r="AP12" s="43">
        <f t="shared" si="15"/>
        <v>0.3218400744</v>
      </c>
      <c r="AU12" s="46" t="s">
        <v>44</v>
      </c>
      <c r="AV12" s="47"/>
      <c r="AW12" s="47"/>
      <c r="AX12" s="47"/>
      <c r="AY12" s="47"/>
      <c r="AZ12" s="48"/>
      <c r="BA12" s="49"/>
      <c r="BB12" s="50"/>
      <c r="BC12" s="51" t="s">
        <v>12</v>
      </c>
      <c r="BD12" s="50"/>
      <c r="BE12" s="48"/>
      <c r="BF12" s="49"/>
      <c r="BG12" s="50"/>
      <c r="BH12" s="51" t="s">
        <v>45</v>
      </c>
      <c r="BI12" s="50"/>
      <c r="BJ12" s="48"/>
      <c r="BM12" s="4" t="s">
        <v>43</v>
      </c>
      <c r="BN12" s="44">
        <f t="shared" si="7"/>
        <v>0.0830757258</v>
      </c>
      <c r="BO12" s="44">
        <f t="shared" si="8"/>
        <v>0.09395340105</v>
      </c>
    </row>
    <row r="13" ht="15.75" customHeight="1">
      <c r="A13" s="4" t="s">
        <v>46</v>
      </c>
      <c r="B13" s="36">
        <f>'Raw Data (Nielsen)'!B23</f>
        <v>4.99</v>
      </c>
      <c r="C13" s="36">
        <f>'Raw Data (Nielsen)'!C23</f>
        <v>5</v>
      </c>
      <c r="D13" s="36">
        <f>'Raw Data (Nielsen)'!D23</f>
        <v>2.99</v>
      </c>
      <c r="E13" s="36">
        <f>'Raw Data (Nielsen)'!E23</f>
        <v>5.56</v>
      </c>
      <c r="F13" s="36">
        <f>'Raw Data (Nielsen)'!F23</f>
        <v>3.29</v>
      </c>
      <c r="G13" s="37">
        <f>'Raw Data (Nielsen)'!G23</f>
        <v>787</v>
      </c>
      <c r="H13" s="37">
        <f>'Raw Data (Nielsen)'!H23</f>
        <v>987</v>
      </c>
      <c r="I13" s="37">
        <f>'Raw Data (Nielsen)'!I23</f>
        <v>864</v>
      </c>
      <c r="J13" s="38">
        <f>'Raw Data (Nielsen)'!J23</f>
        <v>964</v>
      </c>
      <c r="K13" s="37">
        <f>'Raw Data (Nielsen)'!K23</f>
        <v>956</v>
      </c>
      <c r="L13" s="4">
        <f>'Raw Data (Nielsen)'!AF23</f>
        <v>2</v>
      </c>
      <c r="M13" s="4">
        <f>'Raw Data (Nielsen)'!AG23</f>
        <v>6</v>
      </c>
      <c r="N13" s="4">
        <f>'Raw Data (Nielsen)'!AH23</f>
        <v>1</v>
      </c>
      <c r="O13" s="4">
        <f>'Raw Data (Nielsen)'!AI23</f>
        <v>1</v>
      </c>
      <c r="P13" s="4">
        <f>'Raw Data (Nielsen)'!AJ23</f>
        <v>3</v>
      </c>
      <c r="Q13" s="39">
        <f>IFERROR('Raw Data (Nielsen)'!V23/AF13,0)</f>
        <v>0</v>
      </c>
      <c r="R13" s="39">
        <f>IFERROR('Raw Data (Nielsen)'!W23/AG13,0)</f>
        <v>0.7905699626</v>
      </c>
      <c r="S13" s="39">
        <f>IFERROR('Raw Data (Nielsen)'!X23/AH13,0)</f>
        <v>0</v>
      </c>
      <c r="T13" s="39">
        <f>IFERROR('Raw Data (Nielsen)'!Y23/AI13,0)</f>
        <v>0</v>
      </c>
      <c r="U13" s="39">
        <f>IFERROR('Raw Data (Nielsen)'!Z23/AJ13,0)</f>
        <v>0</v>
      </c>
      <c r="V13" s="40">
        <f>IFERROR('Raw Data (Nielsen)'!AA23/AF13,0)</f>
        <v>0.01859454238</v>
      </c>
      <c r="W13" s="40">
        <f>IFERROR('Raw Data (Nielsen)'!AB23/AG13,0)</f>
        <v>0</v>
      </c>
      <c r="X13" s="40">
        <f>IFERROR('Raw Data (Nielsen)'!AC23/AH13,0)</f>
        <v>0</v>
      </c>
      <c r="Y13" s="40">
        <f>IFERROR('Raw Data (Nielsen)'!AD23/AI13,0)</f>
        <v>0.004978662873</v>
      </c>
      <c r="Z13" s="40">
        <f>IFERROR('Raw Data (Nielsen)'!AE23/AJ13,0)</f>
        <v>0.07114285714</v>
      </c>
      <c r="AA13" s="39">
        <f>IFERROR('Raw Data (Nielsen)'!Q23/AF13,0)</f>
        <v>0</v>
      </c>
      <c r="AB13" s="39">
        <f>IFERROR('Raw Data (Nielsen)'!R23/AG13,0)</f>
        <v>0.1944806546</v>
      </c>
      <c r="AC13" s="39">
        <f>IFERROR('Raw Data (Nielsen)'!S23/AH13,0)</f>
        <v>0</v>
      </c>
      <c r="AD13" s="39">
        <f>IFERROR('Raw Data (Nielsen)'!T23/AI13,0)</f>
        <v>0</v>
      </c>
      <c r="AE13" s="39">
        <f>IFERROR('Raw Data (Nielsen)'!U23/AJ13,0)</f>
        <v>0</v>
      </c>
      <c r="AF13" s="41">
        <f>'Raw Data (Nielsen)'!L23</f>
        <v>4141</v>
      </c>
      <c r="AG13" s="41">
        <f>'Raw Data (Nielsen)'!M23</f>
        <v>36055</v>
      </c>
      <c r="AH13" s="41">
        <f>'Raw Data (Nielsen)'!N23</f>
        <v>4142</v>
      </c>
      <c r="AI13" s="41">
        <f>'Raw Data (Nielsen)'!O23</f>
        <v>4218</v>
      </c>
      <c r="AJ13" s="41">
        <f>'Raw Data (Nielsen)'!P23</f>
        <v>10500</v>
      </c>
      <c r="AK13" s="42">
        <f t="shared" si="5"/>
        <v>59056</v>
      </c>
      <c r="AL13" s="43">
        <f t="shared" ref="AL13:AP13" si="16">AF13/$AK13</f>
        <v>0.07011988621</v>
      </c>
      <c r="AM13" s="43">
        <f t="shared" si="16"/>
        <v>0.6105222162</v>
      </c>
      <c r="AN13" s="43">
        <f t="shared" si="16"/>
        <v>0.07013681929</v>
      </c>
      <c r="AO13" s="43">
        <f t="shared" si="16"/>
        <v>0.07142373341</v>
      </c>
      <c r="AP13" s="43">
        <f t="shared" si="16"/>
        <v>0.1777973449</v>
      </c>
      <c r="AS13" s="4" t="s">
        <v>47</v>
      </c>
      <c r="AT13" s="52" t="s">
        <v>3</v>
      </c>
      <c r="AU13" s="4" t="str">
        <f t="shared" ref="AU13:AY13" si="17">AU2</f>
        <v>Premium Brand</v>
      </c>
      <c r="AV13" s="4" t="str">
        <f t="shared" si="17"/>
        <v>Competitor A</v>
      </c>
      <c r="AW13" s="4" t="str">
        <f t="shared" si="17"/>
        <v>Competitor B</v>
      </c>
      <c r="AX13" s="4" t="str">
        <f t="shared" si="17"/>
        <v>Competitor C</v>
      </c>
      <c r="AY13" s="4" t="str">
        <f t="shared" si="17"/>
        <v>PRIVATE LABEL</v>
      </c>
      <c r="BA13" s="4" t="str">
        <f t="shared" ref="BA13:BE13" si="18">AU13</f>
        <v>Premium Brand</v>
      </c>
      <c r="BB13" s="4" t="str">
        <f t="shared" si="18"/>
        <v>Competitor A</v>
      </c>
      <c r="BC13" s="4" t="str">
        <f t="shared" si="18"/>
        <v>Competitor B</v>
      </c>
      <c r="BD13" s="4" t="str">
        <f t="shared" si="18"/>
        <v>Competitor C</v>
      </c>
      <c r="BE13" s="4" t="str">
        <f t="shared" si="18"/>
        <v>PRIVATE LABEL</v>
      </c>
      <c r="BF13" s="4" t="str">
        <f t="shared" ref="BF13:BJ13" si="19">BA13</f>
        <v>Premium Brand</v>
      </c>
      <c r="BG13" s="4" t="str">
        <f t="shared" si="19"/>
        <v>Competitor A</v>
      </c>
      <c r="BH13" s="4" t="str">
        <f t="shared" si="19"/>
        <v>Competitor B</v>
      </c>
      <c r="BI13" s="4" t="str">
        <f t="shared" si="19"/>
        <v>Competitor C</v>
      </c>
      <c r="BJ13" s="4" t="str">
        <f t="shared" si="19"/>
        <v>PRIVATE LABEL</v>
      </c>
      <c r="BM13" s="4" t="s">
        <v>46</v>
      </c>
      <c r="BN13" s="44">
        <f t="shared" si="7"/>
        <v>0.07013681929</v>
      </c>
      <c r="BO13" s="44">
        <f t="shared" si="8"/>
        <v>0.07389907489</v>
      </c>
    </row>
    <row r="14" ht="15.75" customHeight="1">
      <c r="A14" s="4" t="s">
        <v>48</v>
      </c>
      <c r="B14" s="36">
        <f>'Raw Data (Nielsen)'!B24</f>
        <v>4.99</v>
      </c>
      <c r="C14" s="36">
        <f>'Raw Data (Nielsen)'!C24</f>
        <v>5.98</v>
      </c>
      <c r="D14" s="36">
        <f>'Raw Data (Nielsen)'!D24</f>
        <v>2.99</v>
      </c>
      <c r="E14" s="36">
        <f>'Raw Data (Nielsen)'!E24</f>
        <v>5.56</v>
      </c>
      <c r="F14" s="36">
        <f>'Raw Data (Nielsen)'!F24</f>
        <v>3.31</v>
      </c>
      <c r="G14" s="37">
        <f>'Raw Data (Nielsen)'!G24</f>
        <v>824</v>
      </c>
      <c r="H14" s="37">
        <f>'Raw Data (Nielsen)'!H24</f>
        <v>947</v>
      </c>
      <c r="I14" s="37">
        <f>'Raw Data (Nielsen)'!I24</f>
        <v>870</v>
      </c>
      <c r="J14" s="38">
        <f>'Raw Data (Nielsen)'!J24</f>
        <v>991</v>
      </c>
      <c r="K14" s="37">
        <f>'Raw Data (Nielsen)'!K24</f>
        <v>975</v>
      </c>
      <c r="L14" s="4">
        <f>'Raw Data (Nielsen)'!AF24</f>
        <v>2</v>
      </c>
      <c r="M14" s="4">
        <f>'Raw Data (Nielsen)'!AG24</f>
        <v>6</v>
      </c>
      <c r="N14" s="4">
        <f>'Raw Data (Nielsen)'!AH24</f>
        <v>1</v>
      </c>
      <c r="O14" s="4">
        <f>'Raw Data (Nielsen)'!AI24</f>
        <v>1</v>
      </c>
      <c r="P14" s="4">
        <f>'Raw Data (Nielsen)'!AJ24</f>
        <v>3</v>
      </c>
      <c r="Q14" s="39">
        <f>IFERROR('Raw Data (Nielsen)'!V24/AF14,0)</f>
        <v>0</v>
      </c>
      <c r="R14" s="39">
        <f>IFERROR('Raw Data (Nielsen)'!W24/AG14,0)</f>
        <v>0</v>
      </c>
      <c r="S14" s="39">
        <f>IFERROR('Raw Data (Nielsen)'!X24/AH14,0)</f>
        <v>0</v>
      </c>
      <c r="T14" s="39">
        <f>IFERROR('Raw Data (Nielsen)'!Y24/AI14,0)</f>
        <v>0</v>
      </c>
      <c r="U14" s="39">
        <f>IFERROR('Raw Data (Nielsen)'!Z24/AJ14,0)</f>
        <v>0</v>
      </c>
      <c r="V14" s="40">
        <f>IFERROR('Raw Data (Nielsen)'!AA24/AF14,0)</f>
        <v>0.02447552448</v>
      </c>
      <c r="W14" s="40">
        <f>IFERROR('Raw Data (Nielsen)'!AB24/AG14,0)</f>
        <v>0.04998189062</v>
      </c>
      <c r="X14" s="40">
        <f>IFERROR('Raw Data (Nielsen)'!AC24/AH14,0)</f>
        <v>0</v>
      </c>
      <c r="Y14" s="40">
        <f>IFERROR('Raw Data (Nielsen)'!AD24/AI14,0)</f>
        <v>0.01735270379</v>
      </c>
      <c r="Z14" s="40">
        <f>IFERROR('Raw Data (Nielsen)'!AE24/AJ14,0)</f>
        <v>0.07902966782</v>
      </c>
      <c r="AA14" s="39">
        <f>IFERROR('Raw Data (Nielsen)'!Q24/AF14,0)</f>
        <v>0</v>
      </c>
      <c r="AB14" s="39">
        <f>IFERROR('Raw Data (Nielsen)'!R24/AG14,0)</f>
        <v>0</v>
      </c>
      <c r="AC14" s="39">
        <f>IFERROR('Raw Data (Nielsen)'!S24/AH14,0)</f>
        <v>0</v>
      </c>
      <c r="AD14" s="39">
        <f>IFERROR('Raw Data (Nielsen)'!T24/AI14,0)</f>
        <v>0</v>
      </c>
      <c r="AE14" s="39">
        <f>IFERROR('Raw Data (Nielsen)'!U24/AJ14,0)</f>
        <v>0</v>
      </c>
      <c r="AF14" s="41">
        <f>'Raw Data (Nielsen)'!L24</f>
        <v>4576</v>
      </c>
      <c r="AG14" s="41">
        <f>'Raw Data (Nielsen)'!M24</f>
        <v>22088</v>
      </c>
      <c r="AH14" s="41">
        <f>'Raw Data (Nielsen)'!N24</f>
        <v>4611</v>
      </c>
      <c r="AI14" s="41">
        <f>'Raw Data (Nielsen)'!O24</f>
        <v>4956</v>
      </c>
      <c r="AJ14" s="41">
        <f>'Raw Data (Nielsen)'!P24</f>
        <v>11831</v>
      </c>
      <c r="AK14" s="42">
        <f t="shared" si="5"/>
        <v>48062</v>
      </c>
      <c r="AL14" s="43">
        <f t="shared" ref="AL14:AP14" si="20">AF14/$AK14</f>
        <v>0.09521035329</v>
      </c>
      <c r="AM14" s="43">
        <f t="shared" si="20"/>
        <v>0.4595730515</v>
      </c>
      <c r="AN14" s="43">
        <f t="shared" si="20"/>
        <v>0.09593857934</v>
      </c>
      <c r="AO14" s="43">
        <f t="shared" si="20"/>
        <v>0.1031168075</v>
      </c>
      <c r="AP14" s="43">
        <f t="shared" si="20"/>
        <v>0.2461612084</v>
      </c>
      <c r="AS14" s="4" t="s">
        <v>34</v>
      </c>
      <c r="AT14" s="53">
        <v>0.0</v>
      </c>
      <c r="AU14" s="54">
        <f t="shared" ref="AU14:AY14" si="21">EXP(AU$3+(AU$4*$AT14)+(AU$5*B4)+(AU$6*G4)+(AU$7*L4)+(AU$8*Q4)+(AU$9*V4)+(AU$10+AA4))</f>
        <v>0.2420820644</v>
      </c>
      <c r="AV14" s="54">
        <f t="shared" si="21"/>
        <v>0.9078645646</v>
      </c>
      <c r="AW14" s="54">
        <f t="shared" si="21"/>
        <v>0.08764449813</v>
      </c>
      <c r="AX14" s="54">
        <f t="shared" si="21"/>
        <v>0.2378954356</v>
      </c>
      <c r="AY14" s="54">
        <f t="shared" si="21"/>
        <v>0.6315170265</v>
      </c>
      <c r="AZ14" s="54">
        <f t="shared" ref="AZ14:AZ162" si="26">SUM(AU14:AY14)</f>
        <v>2.107003589</v>
      </c>
      <c r="BA14" s="55">
        <f t="shared" ref="BA14:BE14" si="22">AU14/$AZ14</f>
        <v>0.1148939971</v>
      </c>
      <c r="BB14" s="55">
        <f t="shared" si="22"/>
        <v>0.430879458</v>
      </c>
      <c r="BC14" s="55">
        <f t="shared" si="22"/>
        <v>0.04159674837</v>
      </c>
      <c r="BD14" s="55">
        <f t="shared" si="22"/>
        <v>0.1129069912</v>
      </c>
      <c r="BE14" s="55">
        <f t="shared" si="22"/>
        <v>0.2997228053</v>
      </c>
      <c r="BF14" s="28">
        <f t="shared" ref="BF14:BJ14" si="23">LN(BA14)*AF4</f>
        <v>-8393.168172</v>
      </c>
      <c r="BG14" s="28">
        <f t="shared" si="23"/>
        <v>-11044.39718</v>
      </c>
      <c r="BH14" s="28">
        <f t="shared" si="23"/>
        <v>-3965.127399</v>
      </c>
      <c r="BI14" s="28">
        <f t="shared" si="23"/>
        <v>-8916.708343</v>
      </c>
      <c r="BJ14" s="28">
        <f t="shared" si="23"/>
        <v>-11677.8638</v>
      </c>
      <c r="BM14" s="4" t="s">
        <v>48</v>
      </c>
      <c r="BN14" s="44">
        <f t="shared" si="7"/>
        <v>0.09593857934</v>
      </c>
      <c r="BO14" s="44">
        <f t="shared" si="8"/>
        <v>0.1010209289</v>
      </c>
    </row>
    <row r="15" ht="15.75" customHeight="1">
      <c r="A15" s="4" t="s">
        <v>49</v>
      </c>
      <c r="B15" s="36">
        <f>'Raw Data (Nielsen)'!B25</f>
        <v>4.99</v>
      </c>
      <c r="C15" s="36">
        <f>'Raw Data (Nielsen)'!C25</f>
        <v>4.99</v>
      </c>
      <c r="D15" s="36">
        <f>'Raw Data (Nielsen)'!D25</f>
        <v>2.99</v>
      </c>
      <c r="E15" s="36">
        <f>'Raw Data (Nielsen)'!E25</f>
        <v>5.56</v>
      </c>
      <c r="F15" s="36">
        <f>'Raw Data (Nielsen)'!F25</f>
        <v>3.3</v>
      </c>
      <c r="G15" s="37">
        <f>'Raw Data (Nielsen)'!G25</f>
        <v>815</v>
      </c>
      <c r="H15" s="38">
        <f>'Raw Data (Nielsen)'!H25</f>
        <v>989</v>
      </c>
      <c r="I15" s="37">
        <f>'Raw Data (Nielsen)'!I25</f>
        <v>854</v>
      </c>
      <c r="J15" s="38">
        <f>'Raw Data (Nielsen)'!J25</f>
        <v>972</v>
      </c>
      <c r="K15" s="37">
        <f>'Raw Data (Nielsen)'!K25</f>
        <v>956</v>
      </c>
      <c r="L15" s="4">
        <f>'Raw Data (Nielsen)'!AF25</f>
        <v>2</v>
      </c>
      <c r="M15" s="4">
        <f>'Raw Data (Nielsen)'!AG25</f>
        <v>6</v>
      </c>
      <c r="N15" s="4">
        <f>'Raw Data (Nielsen)'!AH25</f>
        <v>1</v>
      </c>
      <c r="O15" s="4">
        <f>'Raw Data (Nielsen)'!AI25</f>
        <v>1</v>
      </c>
      <c r="P15" s="4">
        <f>'Raw Data (Nielsen)'!AJ25</f>
        <v>3</v>
      </c>
      <c r="Q15" s="39">
        <f>IFERROR('Raw Data (Nielsen)'!V25/AF15,0)</f>
        <v>0</v>
      </c>
      <c r="R15" s="39">
        <f>IFERROR('Raw Data (Nielsen)'!W25/AG15,0)</f>
        <v>0.6588576009</v>
      </c>
      <c r="S15" s="39">
        <f>IFERROR('Raw Data (Nielsen)'!X25/AH15,0)</f>
        <v>0</v>
      </c>
      <c r="T15" s="39">
        <f>IFERROR('Raw Data (Nielsen)'!Y25/AI15,0)</f>
        <v>0</v>
      </c>
      <c r="U15" s="39">
        <f>IFERROR('Raw Data (Nielsen)'!Z25/AJ15,0)</f>
        <v>0</v>
      </c>
      <c r="V15" s="40">
        <f>IFERROR('Raw Data (Nielsen)'!AA25/AF15,0)</f>
        <v>0.02753468517</v>
      </c>
      <c r="W15" s="40">
        <f>IFERROR('Raw Data (Nielsen)'!AB25/AG15,0)</f>
        <v>0</v>
      </c>
      <c r="X15" s="40">
        <f>IFERROR('Raw Data (Nielsen)'!AC25/AH15,0)</f>
        <v>0</v>
      </c>
      <c r="Y15" s="40">
        <f>IFERROR('Raw Data (Nielsen)'!AD25/AI15,0)</f>
        <v>0.0357568534</v>
      </c>
      <c r="Z15" s="40">
        <f>IFERROR('Raw Data (Nielsen)'!AE25/AJ15,0)</f>
        <v>0.08174178762</v>
      </c>
      <c r="AA15" s="39">
        <f>IFERROR('Raw Data (Nielsen)'!Q25/AF15,0)</f>
        <v>0</v>
      </c>
      <c r="AB15" s="39">
        <f>IFERROR('Raw Data (Nielsen)'!R25/AG15,0)</f>
        <v>0.3264810074</v>
      </c>
      <c r="AC15" s="39">
        <f>IFERROR('Raw Data (Nielsen)'!S25/AH15,0)</f>
        <v>0</v>
      </c>
      <c r="AD15" s="39">
        <f>IFERROR('Raw Data (Nielsen)'!T25/AI15,0)</f>
        <v>0</v>
      </c>
      <c r="AE15" s="39">
        <f>IFERROR('Raw Data (Nielsen)'!U25/AJ15,0)</f>
        <v>0</v>
      </c>
      <c r="AF15" s="41">
        <f>'Raw Data (Nielsen)'!L25</f>
        <v>4685</v>
      </c>
      <c r="AG15" s="41">
        <f>'Raw Data (Nielsen)'!M25</f>
        <v>38673</v>
      </c>
      <c r="AH15" s="41">
        <f>'Raw Data (Nielsen)'!N25</f>
        <v>4122</v>
      </c>
      <c r="AI15" s="41">
        <f>'Raw Data (Nielsen)'!O25</f>
        <v>4195</v>
      </c>
      <c r="AJ15" s="41">
        <f>'Raw Data (Nielsen)'!P25</f>
        <v>10472</v>
      </c>
      <c r="AK15" s="42">
        <f t="shared" si="5"/>
        <v>62147</v>
      </c>
      <c r="AL15" s="43">
        <f t="shared" ref="AL15:AP15" si="24">AF15/$AK15</f>
        <v>0.07538577888</v>
      </c>
      <c r="AM15" s="43">
        <f t="shared" si="24"/>
        <v>0.6222826524</v>
      </c>
      <c r="AN15" s="43">
        <f t="shared" si="24"/>
        <v>0.06632661271</v>
      </c>
      <c r="AO15" s="43">
        <f t="shared" si="24"/>
        <v>0.06750124704</v>
      </c>
      <c r="AP15" s="43">
        <f t="shared" si="24"/>
        <v>0.1685037089</v>
      </c>
      <c r="AS15" s="4" t="s">
        <v>36</v>
      </c>
      <c r="AT15" s="53">
        <f t="shared" ref="AT15:AT163" si="30">AT14+(7/365.25)</f>
        <v>0.01916495551</v>
      </c>
      <c r="AU15" s="54">
        <f t="shared" ref="AU15:AY15" si="25">EXP(AU$3+(AU$4*$AT15)+(AU$5*B5)+(AU$6*G5)+(AU$7*L5)+(AU$8*Q5)+(AU$9*V5)+(AU$10+AA5))</f>
        <v>0.2430303347</v>
      </c>
      <c r="AV15" s="54">
        <f t="shared" si="25"/>
        <v>0.9642449249</v>
      </c>
      <c r="AW15" s="54">
        <f t="shared" si="25"/>
        <v>0.08971454043</v>
      </c>
      <c r="AX15" s="54">
        <f t="shared" si="25"/>
        <v>0.244950085</v>
      </c>
      <c r="AY15" s="54">
        <f t="shared" si="25"/>
        <v>0.6174539059</v>
      </c>
      <c r="AZ15" s="54">
        <f t="shared" si="26"/>
        <v>2.159393791</v>
      </c>
      <c r="BA15" s="55">
        <f t="shared" ref="BA15:BE15" si="27">AU15/$AZ15</f>
        <v>0.11254563</v>
      </c>
      <c r="BB15" s="55">
        <f t="shared" si="27"/>
        <v>0.4465350085</v>
      </c>
      <c r="BC15" s="55">
        <f t="shared" si="27"/>
        <v>0.04154616949</v>
      </c>
      <c r="BD15" s="55">
        <f t="shared" si="27"/>
        <v>0.1134346528</v>
      </c>
      <c r="BE15" s="55">
        <f t="shared" si="27"/>
        <v>0.2859385391</v>
      </c>
      <c r="BF15" s="28">
        <f t="shared" ref="BF15:BJ15" si="28">LN(BA15)*AF5</f>
        <v>-9292.422878</v>
      </c>
      <c r="BG15" s="28">
        <f t="shared" si="28"/>
        <v>-12550.69878</v>
      </c>
      <c r="BH15" s="28">
        <f t="shared" si="28"/>
        <v>-4513.767982</v>
      </c>
      <c r="BI15" s="28">
        <f t="shared" si="28"/>
        <v>-9898.850954</v>
      </c>
      <c r="BJ15" s="28">
        <f t="shared" si="28"/>
        <v>-13404.93262</v>
      </c>
      <c r="BM15" s="4" t="s">
        <v>49</v>
      </c>
      <c r="BN15" s="44">
        <f t="shared" si="7"/>
        <v>0.06632661271</v>
      </c>
      <c r="BO15" s="44">
        <f t="shared" si="8"/>
        <v>0.06634234662</v>
      </c>
    </row>
    <row r="16" ht="15.75" customHeight="1">
      <c r="A16" s="4" t="s">
        <v>50</v>
      </c>
      <c r="B16" s="36">
        <f>'Raw Data (Nielsen)'!B26</f>
        <v>4.99</v>
      </c>
      <c r="C16" s="36">
        <f>'Raw Data (Nielsen)'!C26</f>
        <v>5.97</v>
      </c>
      <c r="D16" s="36">
        <f>'Raw Data (Nielsen)'!D26</f>
        <v>2.99</v>
      </c>
      <c r="E16" s="36">
        <f>'Raw Data (Nielsen)'!E26</f>
        <v>5.56</v>
      </c>
      <c r="F16" s="36">
        <f>'Raw Data (Nielsen)'!F26</f>
        <v>3.31</v>
      </c>
      <c r="G16" s="37">
        <f>'Raw Data (Nielsen)'!G26</f>
        <v>844</v>
      </c>
      <c r="H16" s="38">
        <f>'Raw Data (Nielsen)'!H26</f>
        <v>777</v>
      </c>
      <c r="I16" s="38">
        <f>'Raw Data (Nielsen)'!I26</f>
        <v>862</v>
      </c>
      <c r="J16" s="38">
        <f>'Raw Data (Nielsen)'!J26</f>
        <v>1007</v>
      </c>
      <c r="K16" s="37">
        <f>'Raw Data (Nielsen)'!K26</f>
        <v>964</v>
      </c>
      <c r="L16" s="4">
        <f>'Raw Data (Nielsen)'!AF26</f>
        <v>2</v>
      </c>
      <c r="M16" s="4">
        <f>'Raw Data (Nielsen)'!AG26</f>
        <v>6</v>
      </c>
      <c r="N16" s="4">
        <f>'Raw Data (Nielsen)'!AH26</f>
        <v>1</v>
      </c>
      <c r="O16" s="4">
        <f>'Raw Data (Nielsen)'!AI26</f>
        <v>1</v>
      </c>
      <c r="P16" s="4">
        <f>'Raw Data (Nielsen)'!AJ26</f>
        <v>2</v>
      </c>
      <c r="Q16" s="39">
        <f>IFERROR('Raw Data (Nielsen)'!V26/AF16,0)</f>
        <v>0</v>
      </c>
      <c r="R16" s="39">
        <f>IFERROR('Raw Data (Nielsen)'!W26/AG16,0)</f>
        <v>0</v>
      </c>
      <c r="S16" s="39">
        <f>IFERROR('Raw Data (Nielsen)'!X26/AH16,0)</f>
        <v>0</v>
      </c>
      <c r="T16" s="39">
        <f>IFERROR('Raw Data (Nielsen)'!Y26/AI16,0)</f>
        <v>0</v>
      </c>
      <c r="U16" s="39">
        <f>IFERROR('Raw Data (Nielsen)'!Z26/AJ16,0)</f>
        <v>0</v>
      </c>
      <c r="V16" s="40">
        <f>IFERROR('Raw Data (Nielsen)'!AA26/AF16,0)</f>
        <v>0.03072033898</v>
      </c>
      <c r="W16" s="40">
        <f>IFERROR('Raw Data (Nielsen)'!AB26/AG16,0)</f>
        <v>0.0688207375</v>
      </c>
      <c r="X16" s="40">
        <f>IFERROR('Raw Data (Nielsen)'!AC26/AH16,0)</f>
        <v>0</v>
      </c>
      <c r="Y16" s="40">
        <f>IFERROR('Raw Data (Nielsen)'!AD26/AI16,0)</f>
        <v>0.02707692308</v>
      </c>
      <c r="Z16" s="40">
        <f>IFERROR('Raw Data (Nielsen)'!AE26/AJ16,0)</f>
        <v>0.06623273815</v>
      </c>
      <c r="AA16" s="39">
        <f>IFERROR('Raw Data (Nielsen)'!Q26/AF16,0)</f>
        <v>0</v>
      </c>
      <c r="AB16" s="39">
        <f>IFERROR('Raw Data (Nielsen)'!R26/AG16,0)</f>
        <v>0</v>
      </c>
      <c r="AC16" s="39">
        <f>IFERROR('Raw Data (Nielsen)'!S26/AH16,0)</f>
        <v>0</v>
      </c>
      <c r="AD16" s="39">
        <f>IFERROR('Raw Data (Nielsen)'!T26/AI16,0)</f>
        <v>0</v>
      </c>
      <c r="AE16" s="39">
        <f>IFERROR('Raw Data (Nielsen)'!U26/AJ16,0)</f>
        <v>0</v>
      </c>
      <c r="AF16" s="41">
        <f>'Raw Data (Nielsen)'!L26</f>
        <v>5664</v>
      </c>
      <c r="AG16" s="41">
        <f>'Raw Data (Nielsen)'!M26</f>
        <v>21912</v>
      </c>
      <c r="AH16" s="41">
        <f>'Raw Data (Nielsen)'!N26</f>
        <v>4625</v>
      </c>
      <c r="AI16" s="41">
        <f>'Raw Data (Nielsen)'!O26</f>
        <v>4875</v>
      </c>
      <c r="AJ16" s="41">
        <f>'Raw Data (Nielsen)'!P26</f>
        <v>11369</v>
      </c>
      <c r="AK16" s="42">
        <f t="shared" si="5"/>
        <v>48445</v>
      </c>
      <c r="AL16" s="43">
        <f t="shared" ref="AL16:AP16" si="29">AF16/$AK16</f>
        <v>0.1169160904</v>
      </c>
      <c r="AM16" s="43">
        <f t="shared" si="29"/>
        <v>0.4523067396</v>
      </c>
      <c r="AN16" s="43">
        <f t="shared" si="29"/>
        <v>0.09546908866</v>
      </c>
      <c r="AO16" s="43">
        <f t="shared" si="29"/>
        <v>0.1006295799</v>
      </c>
      <c r="AP16" s="43">
        <f t="shared" si="29"/>
        <v>0.2346785014</v>
      </c>
      <c r="AS16" s="4" t="s">
        <v>37</v>
      </c>
      <c r="AT16" s="53">
        <f t="shared" si="30"/>
        <v>0.03832991102</v>
      </c>
      <c r="AU16" s="54">
        <f t="shared" ref="AU16:AY16" si="31">EXP(AU$3+(AU$4*$AT16)+(AU$5*B6)+(AU$6*G6)+(AU$7*L6)+(AU$8*Q6)+(AU$9*V6)+(AU$10+AA6))</f>
        <v>0.2431832919</v>
      </c>
      <c r="AV16" s="54">
        <f t="shared" si="31"/>
        <v>0.9516587092</v>
      </c>
      <c r="AW16" s="54">
        <f t="shared" si="31"/>
        <v>0.0971468339</v>
      </c>
      <c r="AX16" s="54">
        <f t="shared" si="31"/>
        <v>0.2450600443</v>
      </c>
      <c r="AY16" s="54">
        <f t="shared" si="31"/>
        <v>0.6168549125</v>
      </c>
      <c r="AZ16" s="54">
        <f t="shared" si="26"/>
        <v>2.153903792</v>
      </c>
      <c r="BA16" s="55">
        <f t="shared" ref="BA16:BE16" si="32">AU16/$AZ16</f>
        <v>0.112903507</v>
      </c>
      <c r="BB16" s="55">
        <f t="shared" si="32"/>
        <v>0.44182972</v>
      </c>
      <c r="BC16" s="55">
        <f t="shared" si="32"/>
        <v>0.0451026802</v>
      </c>
      <c r="BD16" s="55">
        <f t="shared" si="32"/>
        <v>0.113774833</v>
      </c>
      <c r="BE16" s="55">
        <f t="shared" si="32"/>
        <v>0.2863892597</v>
      </c>
      <c r="BF16" s="28">
        <f t="shared" ref="BF16:BJ16" si="33">LN(BA16)*AF6</f>
        <v>-8960.458929</v>
      </c>
      <c r="BG16" s="28">
        <f t="shared" si="33"/>
        <v>-12455.85165</v>
      </c>
      <c r="BH16" s="28">
        <f t="shared" si="33"/>
        <v>-4734.98719</v>
      </c>
      <c r="BI16" s="28">
        <f t="shared" si="33"/>
        <v>-9452.699073</v>
      </c>
      <c r="BJ16" s="28">
        <f t="shared" si="33"/>
        <v>-13406.82467</v>
      </c>
      <c r="BM16" s="4" t="s">
        <v>50</v>
      </c>
      <c r="BN16" s="44">
        <f t="shared" si="7"/>
        <v>0.09546908866</v>
      </c>
      <c r="BO16" s="44">
        <f t="shared" si="8"/>
        <v>0.1021571118</v>
      </c>
    </row>
    <row r="17" ht="15.75" customHeight="1">
      <c r="A17" s="4" t="s">
        <v>51</v>
      </c>
      <c r="B17" s="36">
        <f>'Raw Data (Nielsen)'!B27</f>
        <v>4.99</v>
      </c>
      <c r="C17" s="36">
        <f>'Raw Data (Nielsen)'!C27</f>
        <v>5.99</v>
      </c>
      <c r="D17" s="36">
        <f>'Raw Data (Nielsen)'!D27</f>
        <v>2.99</v>
      </c>
      <c r="E17" s="36">
        <f>'Raw Data (Nielsen)'!E27</f>
        <v>5.56</v>
      </c>
      <c r="F17" s="36">
        <f>'Raw Data (Nielsen)'!F27</f>
        <v>3.31</v>
      </c>
      <c r="G17" s="37">
        <f>'Raw Data (Nielsen)'!G27</f>
        <v>841</v>
      </c>
      <c r="H17" s="38">
        <f>'Raw Data (Nielsen)'!H27</f>
        <v>946</v>
      </c>
      <c r="I17" s="37">
        <f>'Raw Data (Nielsen)'!I27</f>
        <v>854</v>
      </c>
      <c r="J17" s="38">
        <f>'Raw Data (Nielsen)'!J27</f>
        <v>1005</v>
      </c>
      <c r="K17" s="37">
        <f>'Raw Data (Nielsen)'!K27</f>
        <v>974</v>
      </c>
      <c r="L17" s="4">
        <f>'Raw Data (Nielsen)'!AF27</f>
        <v>2</v>
      </c>
      <c r="M17" s="4">
        <f>'Raw Data (Nielsen)'!AG27</f>
        <v>6</v>
      </c>
      <c r="N17" s="4">
        <f>'Raw Data (Nielsen)'!AH27</f>
        <v>1</v>
      </c>
      <c r="O17" s="4">
        <f>'Raw Data (Nielsen)'!AI27</f>
        <v>1</v>
      </c>
      <c r="P17" s="4">
        <f>'Raw Data (Nielsen)'!AJ27</f>
        <v>2</v>
      </c>
      <c r="Q17" s="39">
        <f>IFERROR('Raw Data (Nielsen)'!V27/AF17,0)</f>
        <v>0</v>
      </c>
      <c r="R17" s="39">
        <f>IFERROR('Raw Data (Nielsen)'!W27/AG17,0)</f>
        <v>0</v>
      </c>
      <c r="S17" s="39">
        <f>IFERROR('Raw Data (Nielsen)'!X27/AH17,0)</f>
        <v>0</v>
      </c>
      <c r="T17" s="39">
        <f>IFERROR('Raw Data (Nielsen)'!Y27/AI17,0)</f>
        <v>0</v>
      </c>
      <c r="U17" s="39">
        <f>IFERROR('Raw Data (Nielsen)'!Z27/AJ17,0)</f>
        <v>0</v>
      </c>
      <c r="V17" s="40">
        <f>IFERROR('Raw Data (Nielsen)'!AA27/AF17,0)</f>
        <v>0.02395672334</v>
      </c>
      <c r="W17" s="40">
        <f>IFERROR('Raw Data (Nielsen)'!AB27/AG17,0)</f>
        <v>0.02091330245</v>
      </c>
      <c r="X17" s="40">
        <f>IFERROR('Raw Data (Nielsen)'!AC27/AH17,0)</f>
        <v>0</v>
      </c>
      <c r="Y17" s="40">
        <f>IFERROR('Raw Data (Nielsen)'!AD27/AI17,0)</f>
        <v>0.02707275804</v>
      </c>
      <c r="Z17" s="40">
        <f>IFERROR('Raw Data (Nielsen)'!AE27/AJ17,0)</f>
        <v>0.0688738521</v>
      </c>
      <c r="AA17" s="39">
        <f>IFERROR('Raw Data (Nielsen)'!Q27/AF17,0)</f>
        <v>0</v>
      </c>
      <c r="AB17" s="39">
        <f>IFERROR('Raw Data (Nielsen)'!R27/AG17,0)</f>
        <v>0</v>
      </c>
      <c r="AC17" s="39">
        <f>IFERROR('Raw Data (Nielsen)'!S27/AH17,0)</f>
        <v>0</v>
      </c>
      <c r="AD17" s="39">
        <f>IFERROR('Raw Data (Nielsen)'!T27/AI17,0)</f>
        <v>0</v>
      </c>
      <c r="AE17" s="39">
        <f>IFERROR('Raw Data (Nielsen)'!U27/AJ17,0)</f>
        <v>0</v>
      </c>
      <c r="AF17" s="41">
        <f>'Raw Data (Nielsen)'!L27</f>
        <v>5176</v>
      </c>
      <c r="AG17" s="41">
        <f>'Raw Data (Nielsen)'!M27</f>
        <v>22665</v>
      </c>
      <c r="AH17" s="41">
        <f>'Raw Data (Nielsen)'!N27</f>
        <v>4632</v>
      </c>
      <c r="AI17" s="41">
        <f>'Raw Data (Nielsen)'!O27</f>
        <v>5319</v>
      </c>
      <c r="AJ17" s="41">
        <f>'Raw Data (Nielsen)'!P27</f>
        <v>12414</v>
      </c>
      <c r="AK17" s="42">
        <f t="shared" si="5"/>
        <v>50206</v>
      </c>
      <c r="AL17" s="43">
        <f t="shared" ref="AL17:AP17" si="34">AF17/$AK17</f>
        <v>0.1030952476</v>
      </c>
      <c r="AM17" s="43">
        <f t="shared" si="34"/>
        <v>0.4514400669</v>
      </c>
      <c r="AN17" s="43">
        <f t="shared" si="34"/>
        <v>0.09225988926</v>
      </c>
      <c r="AO17" s="43">
        <f t="shared" si="34"/>
        <v>0.1059435127</v>
      </c>
      <c r="AP17" s="43">
        <f t="shared" si="34"/>
        <v>0.2472612835</v>
      </c>
      <c r="AS17" s="4" t="s">
        <v>38</v>
      </c>
      <c r="AT17" s="53">
        <f t="shared" si="30"/>
        <v>0.05749486653</v>
      </c>
      <c r="AU17" s="54">
        <f t="shared" ref="AU17:AY17" si="35">EXP(AU$3+(AU$4*$AT17)+(AU$5*B7)+(AU$6*G7)+(AU$7*L7)+(AU$8*Q7)+(AU$9*V7)+(AU$10+AA7))</f>
        <v>0.2420272657</v>
      </c>
      <c r="AV17" s="54">
        <f t="shared" si="35"/>
        <v>0.990279857</v>
      </c>
      <c r="AW17" s="54">
        <f t="shared" si="35"/>
        <v>0.153917548</v>
      </c>
      <c r="AX17" s="54">
        <f t="shared" si="35"/>
        <v>0.2497219985</v>
      </c>
      <c r="AY17" s="54">
        <f t="shared" si="35"/>
        <v>0.6287580374</v>
      </c>
      <c r="AZ17" s="54">
        <f t="shared" si="26"/>
        <v>2.264704707</v>
      </c>
      <c r="BA17" s="55">
        <f t="shared" ref="BA17:BE17" si="36">AU17/$AZ17</f>
        <v>0.1068692377</v>
      </c>
      <c r="BB17" s="55">
        <f t="shared" si="36"/>
        <v>0.4372666574</v>
      </c>
      <c r="BC17" s="55">
        <f t="shared" si="36"/>
        <v>0.06796362791</v>
      </c>
      <c r="BD17" s="55">
        <f t="shared" si="36"/>
        <v>0.1102669137</v>
      </c>
      <c r="BE17" s="55">
        <f t="shared" si="36"/>
        <v>0.2776335632</v>
      </c>
      <c r="BF17" s="28">
        <f t="shared" ref="BF17:BJ17" si="37">LN(BA17)*AF7</f>
        <v>-8199.959369</v>
      </c>
      <c r="BG17" s="28">
        <f t="shared" si="37"/>
        <v>-12179.04331</v>
      </c>
      <c r="BH17" s="28">
        <f t="shared" si="37"/>
        <v>-5877.678765</v>
      </c>
      <c r="BI17" s="28">
        <f t="shared" si="37"/>
        <v>-8250.553804</v>
      </c>
      <c r="BJ17" s="28">
        <f t="shared" si="37"/>
        <v>-11567.67761</v>
      </c>
      <c r="BM17" s="4" t="s">
        <v>51</v>
      </c>
      <c r="BN17" s="44">
        <f t="shared" si="7"/>
        <v>0.09225988926</v>
      </c>
      <c r="BO17" s="44">
        <f t="shared" si="8"/>
        <v>0.1010325341</v>
      </c>
    </row>
    <row r="18" ht="15.75" customHeight="1">
      <c r="A18" s="4" t="s">
        <v>52</v>
      </c>
      <c r="B18" s="36">
        <f>'Raw Data (Nielsen)'!B28</f>
        <v>4.99</v>
      </c>
      <c r="C18" s="36">
        <f>'Raw Data (Nielsen)'!C28</f>
        <v>5</v>
      </c>
      <c r="D18" s="36">
        <f>'Raw Data (Nielsen)'!D28</f>
        <v>2.99</v>
      </c>
      <c r="E18" s="36">
        <f>'Raw Data (Nielsen)'!E28</f>
        <v>5.56</v>
      </c>
      <c r="F18" s="36">
        <f>'Raw Data (Nielsen)'!F28</f>
        <v>3.25</v>
      </c>
      <c r="G18" s="37">
        <f>'Raw Data (Nielsen)'!G28</f>
        <v>830</v>
      </c>
      <c r="H18" s="38">
        <f>'Raw Data (Nielsen)'!H28</f>
        <v>997</v>
      </c>
      <c r="I18" s="37">
        <f>'Raw Data (Nielsen)'!I28</f>
        <v>854</v>
      </c>
      <c r="J18" s="38">
        <f>'Raw Data (Nielsen)'!J28</f>
        <v>982</v>
      </c>
      <c r="K18" s="37">
        <f>'Raw Data (Nielsen)'!K28</f>
        <v>977</v>
      </c>
      <c r="L18" s="4">
        <f>'Raw Data (Nielsen)'!AF28</f>
        <v>2</v>
      </c>
      <c r="M18" s="4">
        <f>'Raw Data (Nielsen)'!AG28</f>
        <v>6</v>
      </c>
      <c r="N18" s="4">
        <f>'Raw Data (Nielsen)'!AH28</f>
        <v>1</v>
      </c>
      <c r="O18" s="4">
        <f>'Raw Data (Nielsen)'!AI28</f>
        <v>1</v>
      </c>
      <c r="P18" s="4">
        <f>'Raw Data (Nielsen)'!AJ28</f>
        <v>2</v>
      </c>
      <c r="Q18" s="39">
        <f>IFERROR('Raw Data (Nielsen)'!V28/AF18,0)</f>
        <v>0</v>
      </c>
      <c r="R18" s="39">
        <f>IFERROR('Raw Data (Nielsen)'!W28/AG18,0)</f>
        <v>0.2594932183</v>
      </c>
      <c r="S18" s="39">
        <f>IFERROR('Raw Data (Nielsen)'!X28/AH18,0)</f>
        <v>0</v>
      </c>
      <c r="T18" s="39">
        <f>IFERROR('Raw Data (Nielsen)'!Y28/AI18,0)</f>
        <v>0</v>
      </c>
      <c r="U18" s="39">
        <f>IFERROR('Raw Data (Nielsen)'!Z28/AJ18,0)</f>
        <v>0</v>
      </c>
      <c r="V18" s="40">
        <f>IFERROR('Raw Data (Nielsen)'!AA28/AF18,0)</f>
        <v>0.05813055234</v>
      </c>
      <c r="W18" s="40">
        <f>IFERROR('Raw Data (Nielsen)'!AB28/AG18,0)</f>
        <v>0.1430240042</v>
      </c>
      <c r="X18" s="40">
        <f>IFERROR('Raw Data (Nielsen)'!AC28/AH18,0)</f>
        <v>0</v>
      </c>
      <c r="Y18" s="40">
        <f>IFERROR('Raw Data (Nielsen)'!AD28/AI18,0)</f>
        <v>0.03264639869</v>
      </c>
      <c r="Z18" s="40">
        <f>IFERROR('Raw Data (Nielsen)'!AE28/AJ18,0)</f>
        <v>0.07734213151</v>
      </c>
      <c r="AA18" s="39">
        <f>IFERROR('Raw Data (Nielsen)'!Q28/AF18,0)</f>
        <v>0</v>
      </c>
      <c r="AB18" s="39">
        <f>IFERROR('Raw Data (Nielsen)'!R28/AG18,0)</f>
        <v>0.08567137851</v>
      </c>
      <c r="AC18" s="39">
        <f>IFERROR('Raw Data (Nielsen)'!S28/AH18,0)</f>
        <v>0</v>
      </c>
      <c r="AD18" s="39">
        <f>IFERROR('Raw Data (Nielsen)'!T28/AI18,0)</f>
        <v>0</v>
      </c>
      <c r="AE18" s="39">
        <f>IFERROR('Raw Data (Nielsen)'!U28/AJ18,0)</f>
        <v>0</v>
      </c>
      <c r="AF18" s="41">
        <f>'Raw Data (Nielsen)'!L28</f>
        <v>5178</v>
      </c>
      <c r="AG18" s="41">
        <f>'Raw Data (Nielsen)'!M28</f>
        <v>41951</v>
      </c>
      <c r="AH18" s="41">
        <f>'Raw Data (Nielsen)'!N28</f>
        <v>4441</v>
      </c>
      <c r="AI18" s="41">
        <f>'Raw Data (Nielsen)'!O28</f>
        <v>4901</v>
      </c>
      <c r="AJ18" s="41">
        <f>'Raw Data (Nielsen)'!P28</f>
        <v>13033</v>
      </c>
      <c r="AK18" s="42">
        <f t="shared" si="5"/>
        <v>69504</v>
      </c>
      <c r="AL18" s="43">
        <f t="shared" ref="AL18:AP18" si="38">AF18/$AK18</f>
        <v>0.07449930939</v>
      </c>
      <c r="AM18" s="43">
        <f t="shared" si="38"/>
        <v>0.6035767726</v>
      </c>
      <c r="AN18" s="43">
        <f t="shared" si="38"/>
        <v>0.06389560313</v>
      </c>
      <c r="AO18" s="43">
        <f t="shared" si="38"/>
        <v>0.07051392726</v>
      </c>
      <c r="AP18" s="43">
        <f t="shared" si="38"/>
        <v>0.1875143877</v>
      </c>
      <c r="AS18" s="4" t="s">
        <v>39</v>
      </c>
      <c r="AT18" s="53">
        <f t="shared" si="30"/>
        <v>0.07665982204</v>
      </c>
      <c r="AU18" s="54">
        <f t="shared" ref="AU18:AY18" si="39">EXP(AU$3+(AU$4*$AT18)+(AU$5*B8)+(AU$6*G8)+(AU$7*L8)+(AU$8*Q8)+(AU$9*V8)+(AU$10+AA8))</f>
        <v>0.2423822744</v>
      </c>
      <c r="AV18" s="54">
        <f t="shared" si="39"/>
        <v>0.9919026812</v>
      </c>
      <c r="AW18" s="54">
        <f t="shared" si="39"/>
        <v>0.1808133496</v>
      </c>
      <c r="AX18" s="54">
        <f t="shared" si="39"/>
        <v>0.2609144087</v>
      </c>
      <c r="AY18" s="54">
        <f t="shared" si="39"/>
        <v>0.6528658501</v>
      </c>
      <c r="AZ18" s="54">
        <f t="shared" si="26"/>
        <v>2.328878564</v>
      </c>
      <c r="BA18" s="55">
        <f t="shared" ref="BA18:BE18" si="40">AU18/$AZ18</f>
        <v>0.1040768197</v>
      </c>
      <c r="BB18" s="55">
        <f t="shared" si="40"/>
        <v>0.4259142991</v>
      </c>
      <c r="BC18" s="55">
        <f t="shared" si="40"/>
        <v>0.07763966419</v>
      </c>
      <c r="BD18" s="55">
        <f t="shared" si="40"/>
        <v>0.1120343554</v>
      </c>
      <c r="BE18" s="55">
        <f t="shared" si="40"/>
        <v>0.2803348617</v>
      </c>
      <c r="BF18" s="28">
        <f t="shared" ref="BF18:BJ18" si="41">LN(BA18)*AF8</f>
        <v>-8894.382813</v>
      </c>
      <c r="BG18" s="28">
        <f t="shared" si="41"/>
        <v>-14455.16609</v>
      </c>
      <c r="BH18" s="28">
        <f t="shared" si="41"/>
        <v>-6997.443204</v>
      </c>
      <c r="BI18" s="28">
        <f t="shared" si="41"/>
        <v>-9668.590869</v>
      </c>
      <c r="BJ18" s="28">
        <f t="shared" si="41"/>
        <v>-12462.0787</v>
      </c>
      <c r="BM18" s="4" t="s">
        <v>52</v>
      </c>
      <c r="BN18" s="44">
        <f t="shared" si="7"/>
        <v>0.06389560313</v>
      </c>
      <c r="BO18" s="44">
        <f t="shared" si="8"/>
        <v>0.0722953406</v>
      </c>
    </row>
    <row r="19" ht="15.75" customHeight="1">
      <c r="A19" s="4" t="s">
        <v>53</v>
      </c>
      <c r="B19" s="36">
        <f>'Raw Data (Nielsen)'!B29</f>
        <v>3.51</v>
      </c>
      <c r="C19" s="36">
        <f>'Raw Data (Nielsen)'!C29</f>
        <v>5.98</v>
      </c>
      <c r="D19" s="36">
        <f>'Raw Data (Nielsen)'!D29</f>
        <v>2.99</v>
      </c>
      <c r="E19" s="36">
        <f>'Raw Data (Nielsen)'!E29</f>
        <v>5.56</v>
      </c>
      <c r="F19" s="36">
        <f>'Raw Data (Nielsen)'!F29</f>
        <v>3</v>
      </c>
      <c r="G19" s="37">
        <f>'Raw Data (Nielsen)'!G29</f>
        <v>919</v>
      </c>
      <c r="H19" s="38">
        <f>'Raw Data (Nielsen)'!H29</f>
        <v>946</v>
      </c>
      <c r="I19" s="38">
        <f>'Raw Data (Nielsen)'!I29</f>
        <v>858</v>
      </c>
      <c r="J19" s="38">
        <f>'Raw Data (Nielsen)'!J29</f>
        <v>1002</v>
      </c>
      <c r="K19" s="37">
        <f>'Raw Data (Nielsen)'!K29</f>
        <v>971</v>
      </c>
      <c r="L19" s="4">
        <f>'Raw Data (Nielsen)'!AF29</f>
        <v>2</v>
      </c>
      <c r="M19" s="4">
        <f>'Raw Data (Nielsen)'!AG29</f>
        <v>5</v>
      </c>
      <c r="N19" s="4">
        <f>'Raw Data (Nielsen)'!AH29</f>
        <v>1</v>
      </c>
      <c r="O19" s="4">
        <f>'Raw Data (Nielsen)'!AI29</f>
        <v>1</v>
      </c>
      <c r="P19" s="4">
        <f>'Raw Data (Nielsen)'!AJ29</f>
        <v>2</v>
      </c>
      <c r="Q19" s="39">
        <f>IFERROR('Raw Data (Nielsen)'!V29/AF19,0)</f>
        <v>0.9664212968</v>
      </c>
      <c r="R19" s="39">
        <f>IFERROR('Raw Data (Nielsen)'!W29/AG19,0)</f>
        <v>0</v>
      </c>
      <c r="S19" s="39">
        <f>IFERROR('Raw Data (Nielsen)'!X29/AH19,0)</f>
        <v>0</v>
      </c>
      <c r="T19" s="39">
        <f>IFERROR('Raw Data (Nielsen)'!Y29/AI19,0)</f>
        <v>0</v>
      </c>
      <c r="U19" s="39">
        <f>IFERROR('Raw Data (Nielsen)'!Z29/AJ19,0)</f>
        <v>0</v>
      </c>
      <c r="V19" s="40">
        <f>IFERROR('Raw Data (Nielsen)'!AA29/AF19,0)</f>
        <v>0</v>
      </c>
      <c r="W19" s="40">
        <f>IFERROR('Raw Data (Nielsen)'!AB29/AG19,0)</f>
        <v>0.05202312139</v>
      </c>
      <c r="X19" s="40">
        <f>IFERROR('Raw Data (Nielsen)'!AC29/AH19,0)</f>
        <v>0</v>
      </c>
      <c r="Y19" s="40">
        <f>IFERROR('Raw Data (Nielsen)'!AD29/AI19,0)</f>
        <v>0.03402751952</v>
      </c>
      <c r="Z19" s="40">
        <f>IFERROR('Raw Data (Nielsen)'!AE29/AJ19,0)</f>
        <v>0.08496081602</v>
      </c>
      <c r="AA19" s="39">
        <f>IFERROR('Raw Data (Nielsen)'!Q29/AF19,0)</f>
        <v>0.02672179086</v>
      </c>
      <c r="AB19" s="39">
        <f>IFERROR('Raw Data (Nielsen)'!R29/AG19,0)</f>
        <v>0</v>
      </c>
      <c r="AC19" s="39">
        <f>IFERROR('Raw Data (Nielsen)'!S29/AH19,0)</f>
        <v>0</v>
      </c>
      <c r="AD19" s="39">
        <f>IFERROR('Raw Data (Nielsen)'!T29/AI19,0)</f>
        <v>0</v>
      </c>
      <c r="AE19" s="39">
        <f>IFERROR('Raw Data (Nielsen)'!U29/AJ19,0)</f>
        <v>0</v>
      </c>
      <c r="AF19" s="41">
        <f>'Raw Data (Nielsen)'!L29</f>
        <v>9917</v>
      </c>
      <c r="AG19" s="41">
        <f>'Raw Data (Nielsen)'!M29</f>
        <v>23528</v>
      </c>
      <c r="AH19" s="41">
        <f>'Raw Data (Nielsen)'!N29</f>
        <v>4871</v>
      </c>
      <c r="AI19" s="41">
        <f>'Raw Data (Nielsen)'!O29</f>
        <v>5378</v>
      </c>
      <c r="AJ19" s="41">
        <f>'Raw Data (Nielsen)'!P29</f>
        <v>16078</v>
      </c>
      <c r="AK19" s="42">
        <f t="shared" si="5"/>
        <v>59772</v>
      </c>
      <c r="AL19" s="43">
        <f t="shared" ref="AL19:AP19" si="42">AF19/$AK19</f>
        <v>0.1659138058</v>
      </c>
      <c r="AM19" s="43">
        <f t="shared" si="42"/>
        <v>0.393629124</v>
      </c>
      <c r="AN19" s="43">
        <f t="shared" si="42"/>
        <v>0.08149300676</v>
      </c>
      <c r="AO19" s="43">
        <f t="shared" si="42"/>
        <v>0.08997523924</v>
      </c>
      <c r="AP19" s="43">
        <f t="shared" si="42"/>
        <v>0.2689888242</v>
      </c>
      <c r="AS19" s="4" t="s">
        <v>40</v>
      </c>
      <c r="AT19" s="53">
        <f t="shared" si="30"/>
        <v>0.09582477755</v>
      </c>
      <c r="AU19" s="54">
        <f t="shared" ref="AU19:AY19" si="43">EXP(AU$3+(AU$4*$AT19)+(AU$5*B9)+(AU$6*G9)+(AU$7*L9)+(AU$8*Q9)+(AU$9*V9)+(AU$10+AA9))</f>
        <v>0.242792395</v>
      </c>
      <c r="AV19" s="54">
        <f t="shared" si="43"/>
        <v>1.569323066</v>
      </c>
      <c r="AW19" s="54">
        <f t="shared" si="43"/>
        <v>0.1961600487</v>
      </c>
      <c r="AX19" s="54">
        <f t="shared" si="43"/>
        <v>0.2437583851</v>
      </c>
      <c r="AY19" s="54">
        <f t="shared" si="43"/>
        <v>0.639856715</v>
      </c>
      <c r="AZ19" s="54">
        <f t="shared" si="26"/>
        <v>2.891890609</v>
      </c>
      <c r="BA19" s="55">
        <f t="shared" ref="BA19:BE19" si="44">AU19/$AZ19</f>
        <v>0.08395628595</v>
      </c>
      <c r="BB19" s="55">
        <f t="shared" si="44"/>
        <v>0.5426633568</v>
      </c>
      <c r="BC19" s="55">
        <f t="shared" si="44"/>
        <v>0.06783107495</v>
      </c>
      <c r="BD19" s="55">
        <f t="shared" si="44"/>
        <v>0.08429032008</v>
      </c>
      <c r="BE19" s="55">
        <f t="shared" si="44"/>
        <v>0.2212589622</v>
      </c>
      <c r="BF19" s="28">
        <f t="shared" ref="BF19:BJ19" si="45">LN(BA19)*AF9</f>
        <v>-9335.065591</v>
      </c>
      <c r="BG19" s="28">
        <f t="shared" si="45"/>
        <v>-16270.68159</v>
      </c>
      <c r="BH19" s="28">
        <f t="shared" si="45"/>
        <v>-8206.741312</v>
      </c>
      <c r="BI19" s="28">
        <f t="shared" si="45"/>
        <v>-10015.15391</v>
      </c>
      <c r="BJ19" s="28">
        <f t="shared" si="45"/>
        <v>-14501.96419</v>
      </c>
      <c r="BM19" s="4" t="s">
        <v>53</v>
      </c>
      <c r="BN19" s="44">
        <f t="shared" si="7"/>
        <v>0.08149300676</v>
      </c>
      <c r="BO19" s="44">
        <f t="shared" si="8"/>
        <v>0.08968881768</v>
      </c>
    </row>
    <row r="20" ht="15.75" customHeight="1">
      <c r="A20" s="4" t="s">
        <v>54</v>
      </c>
      <c r="B20" s="36">
        <f>'Raw Data (Nielsen)'!B30</f>
        <v>3.41</v>
      </c>
      <c r="C20" s="36">
        <f>'Raw Data (Nielsen)'!C30</f>
        <v>5.99</v>
      </c>
      <c r="D20" s="36">
        <f>'Raw Data (Nielsen)'!D30</f>
        <v>2.99</v>
      </c>
      <c r="E20" s="36">
        <f>'Raw Data (Nielsen)'!E30</f>
        <v>5.56</v>
      </c>
      <c r="F20" s="36">
        <f>'Raw Data (Nielsen)'!F30</f>
        <v>3.02</v>
      </c>
      <c r="G20" s="37">
        <f>'Raw Data (Nielsen)'!G30</f>
        <v>953</v>
      </c>
      <c r="H20" s="38">
        <f>'Raw Data (Nielsen)'!H30</f>
        <v>930</v>
      </c>
      <c r="I20" s="37">
        <f>'Raw Data (Nielsen)'!I30</f>
        <v>871</v>
      </c>
      <c r="J20" s="38">
        <f>'Raw Data (Nielsen)'!J30</f>
        <v>1007</v>
      </c>
      <c r="K20" s="37">
        <f>'Raw Data (Nielsen)'!K30</f>
        <v>969</v>
      </c>
      <c r="L20" s="4">
        <f>'Raw Data (Nielsen)'!AF30</f>
        <v>2</v>
      </c>
      <c r="M20" s="4">
        <f>'Raw Data (Nielsen)'!AG30</f>
        <v>5</v>
      </c>
      <c r="N20" s="4">
        <f>'Raw Data (Nielsen)'!AH30</f>
        <v>1</v>
      </c>
      <c r="O20" s="4">
        <f>'Raw Data (Nielsen)'!AI30</f>
        <v>1</v>
      </c>
      <c r="P20" s="4">
        <f>'Raw Data (Nielsen)'!AJ30</f>
        <v>2</v>
      </c>
      <c r="Q20" s="39">
        <f>IFERROR('Raw Data (Nielsen)'!V30/AF20,0)</f>
        <v>0.7310839094</v>
      </c>
      <c r="R20" s="39">
        <f>IFERROR('Raw Data (Nielsen)'!W30/AG20,0)</f>
        <v>0</v>
      </c>
      <c r="S20" s="39">
        <f>IFERROR('Raw Data (Nielsen)'!X30/AH20,0)</f>
        <v>0</v>
      </c>
      <c r="T20" s="39">
        <f>IFERROR('Raw Data (Nielsen)'!Y30/AI20,0)</f>
        <v>0</v>
      </c>
      <c r="U20" s="39">
        <f>IFERROR('Raw Data (Nielsen)'!Z30/AJ20,0)</f>
        <v>0</v>
      </c>
      <c r="V20" s="40">
        <f>IFERROR('Raw Data (Nielsen)'!AA30/AF20,0)</f>
        <v>0</v>
      </c>
      <c r="W20" s="40">
        <f>IFERROR('Raw Data (Nielsen)'!AB30/AG20,0)</f>
        <v>0.04456913462</v>
      </c>
      <c r="X20" s="40">
        <f>IFERROR('Raw Data (Nielsen)'!AC30/AH20,0)</f>
        <v>0</v>
      </c>
      <c r="Y20" s="40">
        <f>IFERROR('Raw Data (Nielsen)'!AD30/AI20,0)</f>
        <v>0.03724137931</v>
      </c>
      <c r="Z20" s="40">
        <f>IFERROR('Raw Data (Nielsen)'!AE30/AJ20,0)</f>
        <v>0.0428640011</v>
      </c>
      <c r="AA20" s="39">
        <f>IFERROR('Raw Data (Nielsen)'!Q30/AF20,0)</f>
        <v>0.2609247162</v>
      </c>
      <c r="AB20" s="39">
        <f>IFERROR('Raw Data (Nielsen)'!R30/AG20,0)</f>
        <v>0</v>
      </c>
      <c r="AC20" s="39">
        <f>IFERROR('Raw Data (Nielsen)'!S30/AH20,0)</f>
        <v>0</v>
      </c>
      <c r="AD20" s="39">
        <f>IFERROR('Raw Data (Nielsen)'!T30/AI20,0)</f>
        <v>0</v>
      </c>
      <c r="AE20" s="39">
        <f>IFERROR('Raw Data (Nielsen)'!U30/AJ20,0)</f>
        <v>0</v>
      </c>
      <c r="AF20" s="41">
        <f>'Raw Data (Nielsen)'!L30</f>
        <v>15767</v>
      </c>
      <c r="AG20" s="41">
        <f>'Raw Data (Nielsen)'!M30</f>
        <v>21921</v>
      </c>
      <c r="AH20" s="41">
        <f>'Raw Data (Nielsen)'!N30</f>
        <v>4819</v>
      </c>
      <c r="AI20" s="41">
        <f>'Raw Data (Nielsen)'!O30</f>
        <v>5075</v>
      </c>
      <c r="AJ20" s="41">
        <f>'Raw Data (Nielsen)'!P30</f>
        <v>14581</v>
      </c>
      <c r="AK20" s="42">
        <f t="shared" si="5"/>
        <v>62163</v>
      </c>
      <c r="AL20" s="43">
        <f t="shared" ref="AL20:AP20" si="46">AF20/$AK20</f>
        <v>0.2536396249</v>
      </c>
      <c r="AM20" s="43">
        <f t="shared" si="46"/>
        <v>0.352637421</v>
      </c>
      <c r="AN20" s="43">
        <f t="shared" si="46"/>
        <v>0.07752199862</v>
      </c>
      <c r="AO20" s="43">
        <f t="shared" si="46"/>
        <v>0.08164020398</v>
      </c>
      <c r="AP20" s="43">
        <f t="shared" si="46"/>
        <v>0.2345607516</v>
      </c>
      <c r="AS20" s="4" t="s">
        <v>41</v>
      </c>
      <c r="AT20" s="53">
        <f t="shared" si="30"/>
        <v>0.1149897331</v>
      </c>
      <c r="AU20" s="54">
        <f t="shared" ref="AU20:AY20" si="47">EXP(AU$3+(AU$4*$AT20)+(AU$5*B10)+(AU$6*G10)+(AU$7*L10)+(AU$8*Q10)+(AU$9*V10)+(AU$10+AA10))</f>
        <v>0.2434747442</v>
      </c>
      <c r="AV20" s="54">
        <f t="shared" si="47"/>
        <v>1.039389554</v>
      </c>
      <c r="AW20" s="54">
        <f t="shared" si="47"/>
        <v>0.2309161101</v>
      </c>
      <c r="AX20" s="54">
        <f t="shared" si="47"/>
        <v>0.2571704898</v>
      </c>
      <c r="AY20" s="54">
        <f t="shared" si="47"/>
        <v>0.6381883423</v>
      </c>
      <c r="AZ20" s="54">
        <f t="shared" si="26"/>
        <v>2.40913924</v>
      </c>
      <c r="BA20" s="55">
        <f t="shared" ref="BA20:BE20" si="48">AU20/$AZ20</f>
        <v>0.1010629606</v>
      </c>
      <c r="BB20" s="55">
        <f t="shared" si="48"/>
        <v>0.4314360651</v>
      </c>
      <c r="BC20" s="55">
        <f t="shared" si="48"/>
        <v>0.09585004728</v>
      </c>
      <c r="BD20" s="55">
        <f t="shared" si="48"/>
        <v>0.1067478731</v>
      </c>
      <c r="BE20" s="55">
        <f t="shared" si="48"/>
        <v>0.264903054</v>
      </c>
      <c r="BF20" s="28">
        <f t="shared" ref="BF20:BJ20" si="49">LN(BA20)*AF10</f>
        <v>-9170.338347</v>
      </c>
      <c r="BG20" s="28">
        <f t="shared" si="49"/>
        <v>-15883.81625</v>
      </c>
      <c r="BH20" s="28">
        <f t="shared" si="49"/>
        <v>-9459.610256</v>
      </c>
      <c r="BI20" s="28">
        <f t="shared" si="49"/>
        <v>-10186.36112</v>
      </c>
      <c r="BJ20" s="28">
        <f t="shared" si="49"/>
        <v>-13796.6726</v>
      </c>
      <c r="BM20" s="4" t="s">
        <v>54</v>
      </c>
      <c r="BN20" s="44">
        <f t="shared" si="7"/>
        <v>0.07752199862</v>
      </c>
      <c r="BO20" s="44">
        <f t="shared" si="8"/>
        <v>0.08883669955</v>
      </c>
    </row>
    <row r="21" ht="15.75" customHeight="1">
      <c r="A21" s="4" t="s">
        <v>55</v>
      </c>
      <c r="B21" s="36">
        <f>'Raw Data (Nielsen)'!B31</f>
        <v>3.5</v>
      </c>
      <c r="C21" s="36">
        <f>'Raw Data (Nielsen)'!C31</f>
        <v>5</v>
      </c>
      <c r="D21" s="36">
        <f>'Raw Data (Nielsen)'!D31</f>
        <v>2.99</v>
      </c>
      <c r="E21" s="36">
        <f>'Raw Data (Nielsen)'!E31</f>
        <v>5.17</v>
      </c>
      <c r="F21" s="36">
        <f>'Raw Data (Nielsen)'!F31</f>
        <v>3.31</v>
      </c>
      <c r="G21" s="37">
        <f>'Raw Data (Nielsen)'!G31</f>
        <v>933</v>
      </c>
      <c r="H21" s="38">
        <f>'Raw Data (Nielsen)'!H31</f>
        <v>989</v>
      </c>
      <c r="I21" s="37">
        <f>'Raw Data (Nielsen)'!I31</f>
        <v>864</v>
      </c>
      <c r="J21" s="38">
        <f>'Raw Data (Nielsen)'!J31</f>
        <v>1008</v>
      </c>
      <c r="K21" s="37">
        <f>'Raw Data (Nielsen)'!K31</f>
        <v>962</v>
      </c>
      <c r="L21" s="4">
        <f>'Raw Data (Nielsen)'!AF31</f>
        <v>2</v>
      </c>
      <c r="M21" s="4">
        <f>'Raw Data (Nielsen)'!AG31</f>
        <v>5</v>
      </c>
      <c r="N21" s="4">
        <f>'Raw Data (Nielsen)'!AH31</f>
        <v>1</v>
      </c>
      <c r="O21" s="4">
        <f>'Raw Data (Nielsen)'!AI31</f>
        <v>1</v>
      </c>
      <c r="P21" s="4">
        <f>'Raw Data (Nielsen)'!AJ31</f>
        <v>2</v>
      </c>
      <c r="Q21" s="39">
        <f>IFERROR('Raw Data (Nielsen)'!V31/AF21,0)</f>
        <v>0</v>
      </c>
      <c r="R21" s="39">
        <f>IFERROR('Raw Data (Nielsen)'!W31/AG21,0)</f>
        <v>0.1027641045</v>
      </c>
      <c r="S21" s="39">
        <f>IFERROR('Raw Data (Nielsen)'!X31/AH21,0)</f>
        <v>0</v>
      </c>
      <c r="T21" s="39">
        <f>IFERROR('Raw Data (Nielsen)'!Y31/AI21,0)</f>
        <v>0</v>
      </c>
      <c r="U21" s="39">
        <f>IFERROR('Raw Data (Nielsen)'!Z31/AJ21,0)</f>
        <v>0</v>
      </c>
      <c r="V21" s="40">
        <f>IFERROR('Raw Data (Nielsen)'!AA31/AF21,0)</f>
        <v>0.05101360997</v>
      </c>
      <c r="W21" s="40">
        <f>IFERROR('Raw Data (Nielsen)'!AB31/AG21,0)</f>
        <v>0.2126972107</v>
      </c>
      <c r="X21" s="40">
        <f>IFERROR('Raw Data (Nielsen)'!AC31/AH21,0)</f>
        <v>0</v>
      </c>
      <c r="Y21" s="40">
        <f>IFERROR('Raw Data (Nielsen)'!AD31/AI21,0)</f>
        <v>0.03843560351</v>
      </c>
      <c r="Z21" s="40">
        <f>IFERROR('Raw Data (Nielsen)'!AE31/AJ21,0)</f>
        <v>0.06228668942</v>
      </c>
      <c r="AA21" s="39">
        <f>IFERROR('Raw Data (Nielsen)'!Q31/AF21,0)</f>
        <v>0</v>
      </c>
      <c r="AB21" s="39">
        <f>IFERROR('Raw Data (Nielsen)'!R31/AG21,0)</f>
        <v>0.07762211284</v>
      </c>
      <c r="AC21" s="39">
        <f>IFERROR('Raw Data (Nielsen)'!S31/AH21,0)</f>
        <v>0</v>
      </c>
      <c r="AD21" s="39">
        <f>IFERROR('Raw Data (Nielsen)'!T31/AI21,0)</f>
        <v>0</v>
      </c>
      <c r="AE21" s="39">
        <f>IFERROR('Raw Data (Nielsen)'!U31/AJ21,0)</f>
        <v>0</v>
      </c>
      <c r="AF21" s="41">
        <f>'Raw Data (Nielsen)'!L31</f>
        <v>10507</v>
      </c>
      <c r="AG21" s="41">
        <f>'Raw Data (Nielsen)'!M31</f>
        <v>39615</v>
      </c>
      <c r="AH21" s="41">
        <f>'Raw Data (Nielsen)'!N31</f>
        <v>4634</v>
      </c>
      <c r="AI21" s="41">
        <f>'Raw Data (Nielsen)'!O31</f>
        <v>5932</v>
      </c>
      <c r="AJ21" s="41">
        <f>'Raw Data (Nielsen)'!P31</f>
        <v>11720</v>
      </c>
      <c r="AK21" s="42">
        <f t="shared" si="5"/>
        <v>72408</v>
      </c>
      <c r="AL21" s="43">
        <f t="shared" ref="AL21:AP21" si="50">AF21/$AK21</f>
        <v>0.1451082753</v>
      </c>
      <c r="AM21" s="43">
        <f t="shared" si="50"/>
        <v>0.5471080544</v>
      </c>
      <c r="AN21" s="43">
        <f t="shared" si="50"/>
        <v>0.06399845321</v>
      </c>
      <c r="AO21" s="43">
        <f t="shared" si="50"/>
        <v>0.08192464921</v>
      </c>
      <c r="AP21" s="43">
        <f t="shared" si="50"/>
        <v>0.1618605679</v>
      </c>
      <c r="AS21" s="4" t="s">
        <v>42</v>
      </c>
      <c r="AT21" s="53">
        <f t="shared" si="30"/>
        <v>0.1341546886</v>
      </c>
      <c r="AU21" s="54">
        <f t="shared" ref="AU21:AY21" si="51">EXP(AU$3+(AU$4*$AT21)+(AU$5*B11)+(AU$6*G11)+(AU$7*L11)+(AU$8*Q11)+(AU$9*V11)+(AU$10+AA11))</f>
        <v>0.2435071487</v>
      </c>
      <c r="AV21" s="54">
        <f t="shared" si="51"/>
        <v>1.035502546</v>
      </c>
      <c r="AW21" s="54">
        <f t="shared" si="51"/>
        <v>0.2184709619</v>
      </c>
      <c r="AX21" s="54">
        <f t="shared" si="51"/>
        <v>0.2663033234</v>
      </c>
      <c r="AY21" s="54">
        <f t="shared" si="51"/>
        <v>0.6614365529</v>
      </c>
      <c r="AZ21" s="54">
        <f t="shared" si="26"/>
        <v>2.425220533</v>
      </c>
      <c r="BA21" s="55">
        <f t="shared" ref="BA21:BE21" si="52">AU21/$AZ21</f>
        <v>0.100406188</v>
      </c>
      <c r="BB21" s="55">
        <f t="shared" si="52"/>
        <v>0.4269725298</v>
      </c>
      <c r="BC21" s="55">
        <f t="shared" si="52"/>
        <v>0.09008292602</v>
      </c>
      <c r="BD21" s="55">
        <f t="shared" si="52"/>
        <v>0.1098058176</v>
      </c>
      <c r="BE21" s="55">
        <f t="shared" si="52"/>
        <v>0.2727325387</v>
      </c>
      <c r="BF21" s="28">
        <f t="shared" ref="BF21:BJ21" si="53">LN(BA21)*AF11</f>
        <v>-8936.690241</v>
      </c>
      <c r="BG21" s="28">
        <f t="shared" si="53"/>
        <v>-16123.7205</v>
      </c>
      <c r="BH21" s="28">
        <f t="shared" si="53"/>
        <v>-8333.119278</v>
      </c>
      <c r="BI21" s="28">
        <f t="shared" si="53"/>
        <v>-9832.44491</v>
      </c>
      <c r="BJ21" s="28">
        <f t="shared" si="53"/>
        <v>-20245.1266</v>
      </c>
      <c r="BM21" s="4" t="s">
        <v>55</v>
      </c>
      <c r="BN21" s="44">
        <f t="shared" si="7"/>
        <v>0.06399845321</v>
      </c>
      <c r="BO21" s="44">
        <f t="shared" si="8"/>
        <v>0.06946705839</v>
      </c>
    </row>
    <row r="22" ht="15.75" customHeight="1">
      <c r="A22" s="4" t="s">
        <v>56</v>
      </c>
      <c r="B22" s="36">
        <f>'Raw Data (Nielsen)'!B32</f>
        <v>3.51</v>
      </c>
      <c r="C22" s="36">
        <f>'Raw Data (Nielsen)'!C32</f>
        <v>5.97</v>
      </c>
      <c r="D22" s="36">
        <f>'Raw Data (Nielsen)'!D32</f>
        <v>2.99</v>
      </c>
      <c r="E22" s="36">
        <f>'Raw Data (Nielsen)'!E32</f>
        <v>4.02</v>
      </c>
      <c r="F22" s="36">
        <f>'Raw Data (Nielsen)'!F32</f>
        <v>2.99</v>
      </c>
      <c r="G22" s="37">
        <f>'Raw Data (Nielsen)'!G32</f>
        <v>937</v>
      </c>
      <c r="H22" s="38">
        <f>'Raw Data (Nielsen)'!H32</f>
        <v>946</v>
      </c>
      <c r="I22" s="37">
        <f>'Raw Data (Nielsen)'!I32</f>
        <v>877</v>
      </c>
      <c r="J22" s="38">
        <f>'Raw Data (Nielsen)'!J32</f>
        <v>1026</v>
      </c>
      <c r="K22" s="37">
        <f>'Raw Data (Nielsen)'!K32</f>
        <v>976</v>
      </c>
      <c r="L22" s="4">
        <f>'Raw Data (Nielsen)'!AF32</f>
        <v>2</v>
      </c>
      <c r="M22" s="4">
        <f>'Raw Data (Nielsen)'!AG32</f>
        <v>5</v>
      </c>
      <c r="N22" s="4">
        <f>'Raw Data (Nielsen)'!AH32</f>
        <v>1</v>
      </c>
      <c r="O22" s="4">
        <f>'Raw Data (Nielsen)'!AI32</f>
        <v>1</v>
      </c>
      <c r="P22" s="4">
        <f>'Raw Data (Nielsen)'!AJ32</f>
        <v>2</v>
      </c>
      <c r="Q22" s="39">
        <f>IFERROR('Raw Data (Nielsen)'!V32/AF22,0)</f>
        <v>0</v>
      </c>
      <c r="R22" s="39">
        <f>IFERROR('Raw Data (Nielsen)'!W32/AG22,0)</f>
        <v>0</v>
      </c>
      <c r="S22" s="39">
        <f>IFERROR('Raw Data (Nielsen)'!X32/AH22,0)</f>
        <v>0</v>
      </c>
      <c r="T22" s="39">
        <f>IFERROR('Raw Data (Nielsen)'!Y32/AI22,0)</f>
        <v>0</v>
      </c>
      <c r="U22" s="39">
        <f>IFERROR('Raw Data (Nielsen)'!Z32/AJ22,0)</f>
        <v>0.6907430696</v>
      </c>
      <c r="V22" s="40">
        <f>IFERROR('Raw Data (Nielsen)'!AA32/AF22,0)</f>
        <v>0.02744194972</v>
      </c>
      <c r="W22" s="40">
        <f>IFERROR('Raw Data (Nielsen)'!AB32/AG22,0)</f>
        <v>0.1365432401</v>
      </c>
      <c r="X22" s="40">
        <f>IFERROR('Raw Data (Nielsen)'!AC32/AH22,0)</f>
        <v>0</v>
      </c>
      <c r="Y22" s="40">
        <f>IFERROR('Raw Data (Nielsen)'!AD32/AI22,0)</f>
        <v>0.03032178218</v>
      </c>
      <c r="Z22" s="40">
        <f>IFERROR('Raw Data (Nielsen)'!AE32/AJ22,0)</f>
        <v>0</v>
      </c>
      <c r="AA22" s="39">
        <f>IFERROR('Raw Data (Nielsen)'!Q32/AF22,0)</f>
        <v>0</v>
      </c>
      <c r="AB22" s="39">
        <f>IFERROR('Raw Data (Nielsen)'!R32/AG22,0)</f>
        <v>0</v>
      </c>
      <c r="AC22" s="39">
        <f>IFERROR('Raw Data (Nielsen)'!S32/AH22,0)</f>
        <v>0</v>
      </c>
      <c r="AD22" s="39">
        <f>IFERROR('Raw Data (Nielsen)'!T32/AI22,0)</f>
        <v>0</v>
      </c>
      <c r="AE22" s="39">
        <f>IFERROR('Raw Data (Nielsen)'!U32/AJ22,0)</f>
        <v>0.09431898956</v>
      </c>
      <c r="AF22" s="41">
        <f>'Raw Data (Nielsen)'!L32</f>
        <v>10422</v>
      </c>
      <c r="AG22" s="41">
        <f>'Raw Data (Nielsen)'!M32</f>
        <v>24549</v>
      </c>
      <c r="AH22" s="41">
        <f>'Raw Data (Nielsen)'!N32</f>
        <v>4718</v>
      </c>
      <c r="AI22" s="41">
        <f>'Raw Data (Nielsen)'!O32</f>
        <v>9696</v>
      </c>
      <c r="AJ22" s="41">
        <f>'Raw Data (Nielsen)'!P32</f>
        <v>18289</v>
      </c>
      <c r="AK22" s="42">
        <f t="shared" si="5"/>
        <v>67674</v>
      </c>
      <c r="AL22" s="43">
        <f t="shared" ref="AL22:AP22" si="54">AF22/$AK22</f>
        <v>0.1540030145</v>
      </c>
      <c r="AM22" s="43">
        <f t="shared" si="54"/>
        <v>0.3627537902</v>
      </c>
      <c r="AN22" s="43">
        <f t="shared" si="54"/>
        <v>0.06971658244</v>
      </c>
      <c r="AO22" s="43">
        <f t="shared" si="54"/>
        <v>0.143275113</v>
      </c>
      <c r="AP22" s="43">
        <f t="shared" si="54"/>
        <v>0.2702514998</v>
      </c>
      <c r="AS22" s="4" t="s">
        <v>43</v>
      </c>
      <c r="AT22" s="53">
        <f t="shared" si="30"/>
        <v>0.1533196441</v>
      </c>
      <c r="AU22" s="54">
        <f t="shared" ref="AU22:AY22" si="55">EXP(AU$3+(AU$4*$AT22)+(AU$5*B12)+(AU$6*G12)+(AU$7*L12)+(AU$8*Q12)+(AU$9*V12)+(AU$10+AA12))</f>
        <v>0.2437284442</v>
      </c>
      <c r="AV22" s="54">
        <f t="shared" si="55"/>
        <v>1.07783951</v>
      </c>
      <c r="AW22" s="54">
        <f t="shared" si="55"/>
        <v>0.2330480636</v>
      </c>
      <c r="AX22" s="54">
        <f t="shared" si="55"/>
        <v>0.2653709946</v>
      </c>
      <c r="AY22" s="54">
        <f t="shared" si="55"/>
        <v>0.6604773565</v>
      </c>
      <c r="AZ22" s="54">
        <f t="shared" si="26"/>
        <v>2.480464369</v>
      </c>
      <c r="BA22" s="55">
        <f t="shared" ref="BA22:BE22" si="56">AU22/$AZ22</f>
        <v>0.09825919987</v>
      </c>
      <c r="BB22" s="55">
        <f t="shared" si="56"/>
        <v>0.4345313416</v>
      </c>
      <c r="BC22" s="55">
        <f t="shared" si="56"/>
        <v>0.09395340105</v>
      </c>
      <c r="BD22" s="55">
        <f t="shared" si="56"/>
        <v>0.106984401</v>
      </c>
      <c r="BE22" s="55">
        <f t="shared" si="56"/>
        <v>0.2662716565</v>
      </c>
      <c r="BF22" s="28">
        <f t="shared" ref="BF22:BJ22" si="57">LN(BA22)*AF12</f>
        <v>-9521.880806</v>
      </c>
      <c r="BG22" s="28">
        <f t="shared" si="57"/>
        <v>-15744.57329</v>
      </c>
      <c r="BH22" s="28">
        <f t="shared" si="57"/>
        <v>-9088.527265</v>
      </c>
      <c r="BI22" s="28">
        <f t="shared" si="57"/>
        <v>-10133.81754</v>
      </c>
      <c r="BJ22" s="28">
        <f t="shared" si="57"/>
        <v>-19700.37071</v>
      </c>
      <c r="BM22" s="4" t="s">
        <v>56</v>
      </c>
      <c r="BN22" s="44">
        <f t="shared" si="7"/>
        <v>0.06971658244</v>
      </c>
      <c r="BO22" s="44">
        <f t="shared" si="8"/>
        <v>0.08738282448</v>
      </c>
    </row>
    <row r="23" ht="15.75" customHeight="1">
      <c r="A23" s="4" t="s">
        <v>57</v>
      </c>
      <c r="B23" s="36">
        <f>'Raw Data (Nielsen)'!B33</f>
        <v>3.5</v>
      </c>
      <c r="C23" s="36">
        <f>'Raw Data (Nielsen)'!C33</f>
        <v>5.99</v>
      </c>
      <c r="D23" s="36">
        <f>'Raw Data (Nielsen)'!D33</f>
        <v>2.99</v>
      </c>
      <c r="E23" s="36">
        <f>'Raw Data (Nielsen)'!E33</f>
        <v>4.08</v>
      </c>
      <c r="F23" s="36">
        <f>'Raw Data (Nielsen)'!F33</f>
        <v>3.31</v>
      </c>
      <c r="G23" s="37">
        <f>'Raw Data (Nielsen)'!G33</f>
        <v>924</v>
      </c>
      <c r="H23" s="38">
        <f>'Raw Data (Nielsen)'!H33</f>
        <v>945</v>
      </c>
      <c r="I23" s="37">
        <f>'Raw Data (Nielsen)'!I33</f>
        <v>861</v>
      </c>
      <c r="J23" s="38">
        <f>'Raw Data (Nielsen)'!J33</f>
        <v>1017</v>
      </c>
      <c r="K23" s="37">
        <f>'Raw Data (Nielsen)'!K33</f>
        <v>970</v>
      </c>
      <c r="L23" s="4">
        <f>'Raw Data (Nielsen)'!AF33</f>
        <v>2</v>
      </c>
      <c r="M23" s="4">
        <f>'Raw Data (Nielsen)'!AG33</f>
        <v>5</v>
      </c>
      <c r="N23" s="4">
        <f>'Raw Data (Nielsen)'!AH33</f>
        <v>1</v>
      </c>
      <c r="O23" s="4">
        <f>'Raw Data (Nielsen)'!AI33</f>
        <v>1</v>
      </c>
      <c r="P23" s="4">
        <f>'Raw Data (Nielsen)'!AJ33</f>
        <v>2</v>
      </c>
      <c r="Q23" s="39">
        <f>IFERROR('Raw Data (Nielsen)'!V33/AF23,0)</f>
        <v>0</v>
      </c>
      <c r="R23" s="39">
        <f>IFERROR('Raw Data (Nielsen)'!W33/AG23,0)</f>
        <v>0</v>
      </c>
      <c r="S23" s="39">
        <f>IFERROR('Raw Data (Nielsen)'!X33/AH23,0)</f>
        <v>0</v>
      </c>
      <c r="T23" s="39">
        <f>IFERROR('Raw Data (Nielsen)'!Y33/AI23,0)</f>
        <v>0</v>
      </c>
      <c r="U23" s="39">
        <f>IFERROR('Raw Data (Nielsen)'!Z33/AJ23,0)</f>
        <v>0</v>
      </c>
      <c r="V23" s="40">
        <f>IFERROR('Raw Data (Nielsen)'!AA33/AF23,0)</f>
        <v>0.05142056823</v>
      </c>
      <c r="W23" s="40">
        <f>IFERROR('Raw Data (Nielsen)'!AB33/AG23,0)</f>
        <v>0.08383587062</v>
      </c>
      <c r="X23" s="40">
        <f>IFERROR('Raw Data (Nielsen)'!AC33/AH23,0)</f>
        <v>0</v>
      </c>
      <c r="Y23" s="40">
        <f>IFERROR('Raw Data (Nielsen)'!AD33/AI23,0)</f>
        <v>0.03786574871</v>
      </c>
      <c r="Z23" s="40">
        <f>IFERROR('Raw Data (Nielsen)'!AE33/AJ23,0)</f>
        <v>0.08057956279</v>
      </c>
      <c r="AA23" s="39">
        <f>IFERROR('Raw Data (Nielsen)'!Q33/AF23,0)</f>
        <v>0</v>
      </c>
      <c r="AB23" s="39">
        <f>IFERROR('Raw Data (Nielsen)'!R33/AG23,0)</f>
        <v>0</v>
      </c>
      <c r="AC23" s="39">
        <f>IFERROR('Raw Data (Nielsen)'!S33/AH23,0)</f>
        <v>0</v>
      </c>
      <c r="AD23" s="39">
        <f>IFERROR('Raw Data (Nielsen)'!T33/AI23,0)</f>
        <v>0</v>
      </c>
      <c r="AE23" s="39">
        <f>IFERROR('Raw Data (Nielsen)'!U33/AJ23,0)</f>
        <v>0</v>
      </c>
      <c r="AF23" s="41">
        <f>'Raw Data (Nielsen)'!L33</f>
        <v>9996</v>
      </c>
      <c r="AG23" s="41">
        <f>'Raw Data (Nielsen)'!M33</f>
        <v>23713</v>
      </c>
      <c r="AH23" s="41">
        <f>'Raw Data (Nielsen)'!N33</f>
        <v>4738</v>
      </c>
      <c r="AI23" s="41">
        <f>'Raw Data (Nielsen)'!O33</f>
        <v>8715</v>
      </c>
      <c r="AJ23" s="41">
        <f>'Raw Data (Nielsen)'!P33</f>
        <v>11802</v>
      </c>
      <c r="AK23" s="42">
        <f t="shared" si="5"/>
        <v>58964</v>
      </c>
      <c r="AL23" s="43">
        <f t="shared" ref="AL23:AP23" si="58">AF23/$AK23</f>
        <v>0.1695271691</v>
      </c>
      <c r="AM23" s="43">
        <f t="shared" si="58"/>
        <v>0.4021606404</v>
      </c>
      <c r="AN23" s="43">
        <f t="shared" si="58"/>
        <v>0.08035411437</v>
      </c>
      <c r="AO23" s="43">
        <f t="shared" si="58"/>
        <v>0.1478020487</v>
      </c>
      <c r="AP23" s="43">
        <f t="shared" si="58"/>
        <v>0.2001560274</v>
      </c>
      <c r="AS23" s="4" t="s">
        <v>46</v>
      </c>
      <c r="AT23" s="53">
        <f t="shared" si="30"/>
        <v>0.1724845996</v>
      </c>
      <c r="AU23" s="54">
        <f t="shared" ref="AU23:AY23" si="59">EXP(AU$3+(AU$4*$AT23)+(AU$5*B13)+(AU$6*G13)+(AU$7*L13)+(AU$8*Q13)+(AU$9*V13)+(AU$10+AA13))</f>
        <v>0.2443283356</v>
      </c>
      <c r="AV23" s="54">
        <f t="shared" si="59"/>
        <v>2.007933571</v>
      </c>
      <c r="AW23" s="54">
        <f t="shared" si="59"/>
        <v>0.2467403968</v>
      </c>
      <c r="AX23" s="54">
        <f t="shared" si="59"/>
        <v>0.2450408067</v>
      </c>
      <c r="AY23" s="54">
        <f t="shared" si="59"/>
        <v>0.5948403219</v>
      </c>
      <c r="AZ23" s="54">
        <f t="shared" si="26"/>
        <v>3.338883431</v>
      </c>
      <c r="BA23" s="55">
        <f t="shared" ref="BA23:BE23" si="60">AU23/$AZ23</f>
        <v>0.07317665939</v>
      </c>
      <c r="BB23" s="55">
        <f t="shared" si="60"/>
        <v>0.6013787578</v>
      </c>
      <c r="BC23" s="55">
        <f t="shared" si="60"/>
        <v>0.07389907489</v>
      </c>
      <c r="BD23" s="55">
        <f t="shared" si="60"/>
        <v>0.07339004542</v>
      </c>
      <c r="BE23" s="55">
        <f t="shared" si="60"/>
        <v>0.1781554625</v>
      </c>
      <c r="BF23" s="28">
        <f t="shared" ref="BF23:BJ23" si="61">LN(BA23)*AF13</f>
        <v>-10828.21299</v>
      </c>
      <c r="BG23" s="28">
        <f t="shared" si="61"/>
        <v>-18335.06106</v>
      </c>
      <c r="BH23" s="28">
        <f t="shared" si="61"/>
        <v>-10790.13768</v>
      </c>
      <c r="BI23" s="28">
        <f t="shared" si="61"/>
        <v>-11017.27669</v>
      </c>
      <c r="BJ23" s="28">
        <f t="shared" si="61"/>
        <v>-18113.53661</v>
      </c>
      <c r="BM23" s="4" t="s">
        <v>57</v>
      </c>
      <c r="BN23" s="44">
        <f t="shared" si="7"/>
        <v>0.08035411437</v>
      </c>
      <c r="BO23" s="44">
        <f t="shared" si="8"/>
        <v>0.08853379162</v>
      </c>
    </row>
    <row r="24" ht="15.75" customHeight="1">
      <c r="A24" s="4" t="s">
        <v>58</v>
      </c>
      <c r="B24" s="36">
        <f>'Raw Data (Nielsen)'!B34</f>
        <v>3.6</v>
      </c>
      <c r="C24" s="36">
        <f>'Raw Data (Nielsen)'!C34</f>
        <v>5</v>
      </c>
      <c r="D24" s="36">
        <f>'Raw Data (Nielsen)'!D34</f>
        <v>2.99</v>
      </c>
      <c r="E24" s="36">
        <f>'Raw Data (Nielsen)'!E34</f>
        <v>5.48</v>
      </c>
      <c r="F24" s="36">
        <f>'Raw Data (Nielsen)'!F34</f>
        <v>3.32</v>
      </c>
      <c r="G24" s="37">
        <f>'Raw Data (Nielsen)'!G34</f>
        <v>905</v>
      </c>
      <c r="H24" s="38">
        <f>'Raw Data (Nielsen)'!H34</f>
        <v>992</v>
      </c>
      <c r="I24" s="37">
        <f>'Raw Data (Nielsen)'!I34</f>
        <v>862</v>
      </c>
      <c r="J24" s="38">
        <f>'Raw Data (Nielsen)'!J34</f>
        <v>992</v>
      </c>
      <c r="K24" s="37">
        <f>'Raw Data (Nielsen)'!K34</f>
        <v>973</v>
      </c>
      <c r="L24" s="4">
        <f>'Raw Data (Nielsen)'!AF34</f>
        <v>2</v>
      </c>
      <c r="M24" s="4">
        <f>'Raw Data (Nielsen)'!AG34</f>
        <v>5</v>
      </c>
      <c r="N24" s="4">
        <f>'Raw Data (Nielsen)'!AH34</f>
        <v>1</v>
      </c>
      <c r="O24" s="4">
        <f>'Raw Data (Nielsen)'!AI34</f>
        <v>1</v>
      </c>
      <c r="P24" s="4">
        <f>'Raw Data (Nielsen)'!AJ34</f>
        <v>2</v>
      </c>
      <c r="Q24" s="39">
        <f>IFERROR('Raw Data (Nielsen)'!V34/AF24,0)</f>
        <v>0</v>
      </c>
      <c r="R24" s="39">
        <f>IFERROR('Raw Data (Nielsen)'!W34/AG24,0)</f>
        <v>0.2982843593</v>
      </c>
      <c r="S24" s="39">
        <f>IFERROR('Raw Data (Nielsen)'!X34/AH24,0)</f>
        <v>0</v>
      </c>
      <c r="T24" s="39">
        <f>IFERROR('Raw Data (Nielsen)'!Y34/AI24,0)</f>
        <v>0</v>
      </c>
      <c r="U24" s="39">
        <f>IFERROR('Raw Data (Nielsen)'!Z34/AJ24,0)</f>
        <v>0</v>
      </c>
      <c r="V24" s="40">
        <f>IFERROR('Raw Data (Nielsen)'!AA34/AF24,0)</f>
        <v>0.03910249428</v>
      </c>
      <c r="W24" s="40">
        <f>IFERROR('Raw Data (Nielsen)'!AB34/AG24,0)</f>
        <v>0.1350892691</v>
      </c>
      <c r="X24" s="40">
        <f>IFERROR('Raw Data (Nielsen)'!AC34/AH24,0)</f>
        <v>0</v>
      </c>
      <c r="Y24" s="40">
        <f>IFERROR('Raw Data (Nielsen)'!AD34/AI24,0)</f>
        <v>0.03207398662</v>
      </c>
      <c r="Z24" s="40">
        <f>IFERROR('Raw Data (Nielsen)'!AE34/AJ24,0)</f>
        <v>0.039408867</v>
      </c>
      <c r="AA24" s="39">
        <f>IFERROR('Raw Data (Nielsen)'!Q34/AF24,0)</f>
        <v>0</v>
      </c>
      <c r="AB24" s="39">
        <f>IFERROR('Raw Data (Nielsen)'!R34/AG24,0)</f>
        <v>0.1320438906</v>
      </c>
      <c r="AC24" s="39">
        <f>IFERROR('Raw Data (Nielsen)'!S34/AH24,0)</f>
        <v>0</v>
      </c>
      <c r="AD24" s="39">
        <f>IFERROR('Raw Data (Nielsen)'!T34/AI24,0)</f>
        <v>0</v>
      </c>
      <c r="AE24" s="39">
        <f>IFERROR('Raw Data (Nielsen)'!U34/AJ24,0)</f>
        <v>0</v>
      </c>
      <c r="AF24" s="41">
        <f>'Raw Data (Nielsen)'!L34</f>
        <v>9181</v>
      </c>
      <c r="AG24" s="41">
        <f>'Raw Data (Nielsen)'!M34</f>
        <v>43016</v>
      </c>
      <c r="AH24" s="41">
        <f>'Raw Data (Nielsen)'!N34</f>
        <v>4897</v>
      </c>
      <c r="AI24" s="41">
        <f>'Raw Data (Nielsen)'!O34</f>
        <v>5082</v>
      </c>
      <c r="AJ24" s="41">
        <f>'Raw Data (Nielsen)'!P34</f>
        <v>12180</v>
      </c>
      <c r="AK24" s="42">
        <f t="shared" si="5"/>
        <v>74356</v>
      </c>
      <c r="AL24" s="43">
        <f t="shared" ref="AL24:AP24" si="62">AF24/$AK24</f>
        <v>0.1234735596</v>
      </c>
      <c r="AM24" s="43">
        <f t="shared" si="62"/>
        <v>0.578514175</v>
      </c>
      <c r="AN24" s="43">
        <f t="shared" si="62"/>
        <v>0.06585884125</v>
      </c>
      <c r="AO24" s="43">
        <f t="shared" si="62"/>
        <v>0.06834687181</v>
      </c>
      <c r="AP24" s="43">
        <f t="shared" si="62"/>
        <v>0.1638065523</v>
      </c>
      <c r="AS24" s="4" t="s">
        <v>48</v>
      </c>
      <c r="AT24" s="53">
        <f t="shared" si="30"/>
        <v>0.1916495551</v>
      </c>
      <c r="AU24" s="54">
        <f t="shared" ref="AU24:AY24" si="63">EXP(AU$3+(AU$4*$AT24)+(AU$5*B14)+(AU$6*G14)+(AU$7*L14)+(AU$8*Q14)+(AU$9*V14)+(AU$10+AA14))</f>
        <v>0.2450988031</v>
      </c>
      <c r="AV24" s="54">
        <f t="shared" si="63"/>
        <v>1.120833874</v>
      </c>
      <c r="AW24" s="54">
        <f t="shared" si="63"/>
        <v>0.2497427616</v>
      </c>
      <c r="AX24" s="54">
        <f t="shared" si="63"/>
        <v>0.2618147136</v>
      </c>
      <c r="AY24" s="54">
        <f t="shared" si="63"/>
        <v>0.5946981788</v>
      </c>
      <c r="AZ24" s="54">
        <f t="shared" si="26"/>
        <v>2.472188331</v>
      </c>
      <c r="BA24" s="55">
        <f t="shared" ref="BA24:BE24" si="64">AU24/$AZ24</f>
        <v>0.099142448</v>
      </c>
      <c r="BB24" s="55">
        <f t="shared" si="64"/>
        <v>0.4533772205</v>
      </c>
      <c r="BC24" s="55">
        <f t="shared" si="64"/>
        <v>0.1010209289</v>
      </c>
      <c r="BD24" s="55">
        <f t="shared" si="64"/>
        <v>0.1059040326</v>
      </c>
      <c r="BE24" s="55">
        <f t="shared" si="64"/>
        <v>0.24055537</v>
      </c>
      <c r="BF24" s="28">
        <f t="shared" ref="BF24:BJ24" si="65">LN(BA24)*AF14</f>
        <v>-10576.04019</v>
      </c>
      <c r="BG24" s="28">
        <f t="shared" si="65"/>
        <v>-17472.28795</v>
      </c>
      <c r="BH24" s="28">
        <f t="shared" si="65"/>
        <v>-10570.38351</v>
      </c>
      <c r="BI24" s="28">
        <f t="shared" si="65"/>
        <v>-11127.31998</v>
      </c>
      <c r="BJ24" s="28">
        <f t="shared" si="65"/>
        <v>-16856.8678</v>
      </c>
      <c r="BM24" s="4" t="s">
        <v>58</v>
      </c>
      <c r="BN24" s="44">
        <f t="shared" si="7"/>
        <v>0.06585884125</v>
      </c>
      <c r="BO24" s="44">
        <f t="shared" si="8"/>
        <v>0.07129988173</v>
      </c>
    </row>
    <row r="25" ht="15.75" customHeight="1">
      <c r="A25" s="4" t="s">
        <v>59</v>
      </c>
      <c r="B25" s="36">
        <f>'Raw Data (Nielsen)'!B35</f>
        <v>4.93</v>
      </c>
      <c r="C25" s="36">
        <f>'Raw Data (Nielsen)'!C35</f>
        <v>5.97</v>
      </c>
      <c r="D25" s="36">
        <f>'Raw Data (Nielsen)'!D35</f>
        <v>2.99</v>
      </c>
      <c r="E25" s="36">
        <f>'Raw Data (Nielsen)'!E35</f>
        <v>5.56</v>
      </c>
      <c r="F25" s="36">
        <f>'Raw Data (Nielsen)'!F35</f>
        <v>3.33</v>
      </c>
      <c r="G25" s="37">
        <f>'Raw Data (Nielsen)'!G35</f>
        <v>848</v>
      </c>
      <c r="H25" s="38">
        <f>'Raw Data (Nielsen)'!H35</f>
        <v>942</v>
      </c>
      <c r="I25" s="37">
        <f>'Raw Data (Nielsen)'!I35</f>
        <v>873</v>
      </c>
      <c r="J25" s="38">
        <f>'Raw Data (Nielsen)'!J35</f>
        <v>989</v>
      </c>
      <c r="K25" s="37">
        <f>'Raw Data (Nielsen)'!K35</f>
        <v>951</v>
      </c>
      <c r="L25" s="4">
        <f>'Raw Data (Nielsen)'!AF35</f>
        <v>2</v>
      </c>
      <c r="M25" s="4">
        <f>'Raw Data (Nielsen)'!AG35</f>
        <v>5</v>
      </c>
      <c r="N25" s="4">
        <f>'Raw Data (Nielsen)'!AH35</f>
        <v>1</v>
      </c>
      <c r="O25" s="4">
        <f>'Raw Data (Nielsen)'!AI35</f>
        <v>1</v>
      </c>
      <c r="P25" s="4">
        <f>'Raw Data (Nielsen)'!AJ35</f>
        <v>2</v>
      </c>
      <c r="Q25" s="39">
        <f>IFERROR('Raw Data (Nielsen)'!V35/AF25,0)</f>
        <v>0</v>
      </c>
      <c r="R25" s="39">
        <f>IFERROR('Raw Data (Nielsen)'!W35/AG25,0)</f>
        <v>0</v>
      </c>
      <c r="S25" s="39">
        <f>IFERROR('Raw Data (Nielsen)'!X35/AH25,0)</f>
        <v>0</v>
      </c>
      <c r="T25" s="39">
        <f>IFERROR('Raw Data (Nielsen)'!Y35/AI25,0)</f>
        <v>0</v>
      </c>
      <c r="U25" s="39">
        <f>IFERROR('Raw Data (Nielsen)'!Z35/AJ25,0)</f>
        <v>0</v>
      </c>
      <c r="V25" s="40">
        <f>IFERROR('Raw Data (Nielsen)'!AA35/AF25,0)</f>
        <v>0.0328220353</v>
      </c>
      <c r="W25" s="40">
        <f>IFERROR('Raw Data (Nielsen)'!AB35/AG25,0)</f>
        <v>0.119497118</v>
      </c>
      <c r="X25" s="40">
        <f>IFERROR('Raw Data (Nielsen)'!AC35/AH25,0)</f>
        <v>0</v>
      </c>
      <c r="Y25" s="40">
        <f>IFERROR('Raw Data (Nielsen)'!AD35/AI25,0)</f>
        <v>0.03950617284</v>
      </c>
      <c r="Z25" s="40">
        <f>IFERROR('Raw Data (Nielsen)'!AE35/AJ25,0)</f>
        <v>0.09226341629</v>
      </c>
      <c r="AA25" s="39">
        <f>IFERROR('Raw Data (Nielsen)'!Q35/AF25,0)</f>
        <v>0</v>
      </c>
      <c r="AB25" s="39">
        <f>IFERROR('Raw Data (Nielsen)'!R35/AG25,0)</f>
        <v>0</v>
      </c>
      <c r="AC25" s="39">
        <f>IFERROR('Raw Data (Nielsen)'!S35/AH25,0)</f>
        <v>0</v>
      </c>
      <c r="AD25" s="39">
        <f>IFERROR('Raw Data (Nielsen)'!T35/AI25,0)</f>
        <v>0</v>
      </c>
      <c r="AE25" s="39">
        <f>IFERROR('Raw Data (Nielsen)'!U35/AJ25,0)</f>
        <v>0</v>
      </c>
      <c r="AF25" s="41">
        <f>'Raw Data (Nielsen)'!L35</f>
        <v>6063</v>
      </c>
      <c r="AG25" s="41">
        <f>'Raw Data (Nielsen)'!M35</f>
        <v>23942</v>
      </c>
      <c r="AH25" s="41">
        <f>'Raw Data (Nielsen)'!N35</f>
        <v>5035</v>
      </c>
      <c r="AI25" s="41">
        <f>'Raw Data (Nielsen)'!O35</f>
        <v>5265</v>
      </c>
      <c r="AJ25" s="41">
        <f>'Raw Data (Nielsen)'!P35</f>
        <v>11814</v>
      </c>
      <c r="AK25" s="42">
        <f t="shared" si="5"/>
        <v>52119</v>
      </c>
      <c r="AL25" s="43">
        <f t="shared" ref="AL25:AP25" si="66">AF25/$AK25</f>
        <v>0.1163299373</v>
      </c>
      <c r="AM25" s="43">
        <f t="shared" si="66"/>
        <v>0.4593718222</v>
      </c>
      <c r="AN25" s="43">
        <f t="shared" si="66"/>
        <v>0.09660584432</v>
      </c>
      <c r="AO25" s="43">
        <f t="shared" si="66"/>
        <v>0.1010188223</v>
      </c>
      <c r="AP25" s="43">
        <f t="shared" si="66"/>
        <v>0.2266735739</v>
      </c>
      <c r="AS25" s="4" t="s">
        <v>49</v>
      </c>
      <c r="AT25" s="53">
        <f t="shared" si="30"/>
        <v>0.2108145106</v>
      </c>
      <c r="AU25" s="54">
        <f t="shared" ref="AU25:AY25" si="67">EXP(AU$3+(AU$4*$AT25)+(AU$5*B15)+(AU$6*G15)+(AU$7*L15)+(AU$8*Q15)+(AU$9*V15)+(AU$10+AA15))</f>
        <v>0.2452678094</v>
      </c>
      <c r="AV25" s="54">
        <f t="shared" si="67"/>
        <v>2.308763207</v>
      </c>
      <c r="AW25" s="54">
        <f t="shared" si="67"/>
        <v>0.2425671363</v>
      </c>
      <c r="AX25" s="54">
        <f t="shared" si="67"/>
        <v>0.2598520045</v>
      </c>
      <c r="AY25" s="54">
        <f t="shared" si="67"/>
        <v>0.5998440302</v>
      </c>
      <c r="AZ25" s="54">
        <f t="shared" si="26"/>
        <v>3.656294188</v>
      </c>
      <c r="BA25" s="55">
        <f t="shared" ref="BA25:BE25" si="68">AU25/$AZ25</f>
        <v>0.06708098332</v>
      </c>
      <c r="BB25" s="55">
        <f t="shared" si="68"/>
        <v>0.6314489723</v>
      </c>
      <c r="BC25" s="55">
        <f t="shared" si="68"/>
        <v>0.06634234662</v>
      </c>
      <c r="BD25" s="55">
        <f t="shared" si="68"/>
        <v>0.07106977479</v>
      </c>
      <c r="BE25" s="55">
        <f t="shared" si="68"/>
        <v>0.164057923</v>
      </c>
      <c r="BF25" s="28">
        <f t="shared" ref="BF25:BJ25" si="69">LN(BA25)*AF15</f>
        <v>-12658.18919</v>
      </c>
      <c r="BG25" s="28">
        <f t="shared" si="69"/>
        <v>-17779.45326</v>
      </c>
      <c r="BH25" s="28">
        <f t="shared" si="69"/>
        <v>-11182.68457</v>
      </c>
      <c r="BI25" s="28">
        <f t="shared" si="69"/>
        <v>-11091.97073</v>
      </c>
      <c r="BJ25" s="28">
        <f t="shared" si="69"/>
        <v>-18928.51411</v>
      </c>
      <c r="BM25" s="4" t="s">
        <v>59</v>
      </c>
      <c r="BN25" s="44">
        <f t="shared" si="7"/>
        <v>0.09660584432</v>
      </c>
      <c r="BO25" s="44">
        <f t="shared" si="8"/>
        <v>0.1026432158</v>
      </c>
    </row>
    <row r="26" ht="15.75" customHeight="1">
      <c r="A26" s="4" t="s">
        <v>60</v>
      </c>
      <c r="B26" s="36">
        <f>'Raw Data (Nielsen)'!B36</f>
        <v>4.99</v>
      </c>
      <c r="C26" s="36">
        <f>'Raw Data (Nielsen)'!C36</f>
        <v>5</v>
      </c>
      <c r="D26" s="36">
        <f>'Raw Data (Nielsen)'!D36</f>
        <v>2.98</v>
      </c>
      <c r="E26" s="36">
        <f>'Raw Data (Nielsen)'!E36</f>
        <v>5.56</v>
      </c>
      <c r="F26" s="36">
        <f>'Raw Data (Nielsen)'!F36</f>
        <v>3.32</v>
      </c>
      <c r="G26" s="37">
        <f>'Raw Data (Nielsen)'!G36</f>
        <v>845</v>
      </c>
      <c r="H26" s="37">
        <f>'Raw Data (Nielsen)'!H36</f>
        <v>989</v>
      </c>
      <c r="I26" s="37">
        <f>'Raw Data (Nielsen)'!I36</f>
        <v>862</v>
      </c>
      <c r="J26" s="38">
        <f>'Raw Data (Nielsen)'!J36</f>
        <v>992</v>
      </c>
      <c r="K26" s="37">
        <f>'Raw Data (Nielsen)'!K36</f>
        <v>970</v>
      </c>
      <c r="L26" s="4">
        <f>'Raw Data (Nielsen)'!AF36</f>
        <v>2</v>
      </c>
      <c r="M26" s="4">
        <f>'Raw Data (Nielsen)'!AG36</f>
        <v>5</v>
      </c>
      <c r="N26" s="4">
        <f>'Raw Data (Nielsen)'!AH36</f>
        <v>1</v>
      </c>
      <c r="O26" s="4">
        <f>'Raw Data (Nielsen)'!AI36</f>
        <v>1</v>
      </c>
      <c r="P26" s="4">
        <f>'Raw Data (Nielsen)'!AJ36</f>
        <v>2</v>
      </c>
      <c r="Q26" s="39">
        <f>IFERROR('Raw Data (Nielsen)'!V36/AF26,0)</f>
        <v>0</v>
      </c>
      <c r="R26" s="39">
        <f>IFERROR('Raw Data (Nielsen)'!W36/AG26,0)</f>
        <v>0.2158770236</v>
      </c>
      <c r="S26" s="39">
        <f>IFERROR('Raw Data (Nielsen)'!X36/AH26,0)</f>
        <v>0</v>
      </c>
      <c r="T26" s="39">
        <f>IFERROR('Raw Data (Nielsen)'!Y36/AI26,0)</f>
        <v>0</v>
      </c>
      <c r="U26" s="39">
        <f>IFERROR('Raw Data (Nielsen)'!Z36/AJ26,0)</f>
        <v>0</v>
      </c>
      <c r="V26" s="40">
        <f>IFERROR('Raw Data (Nielsen)'!AA36/AF26,0)</f>
        <v>0.02385383184</v>
      </c>
      <c r="W26" s="40">
        <f>IFERROR('Raw Data (Nielsen)'!AB36/AG26,0)</f>
        <v>0.2328333086</v>
      </c>
      <c r="X26" s="40">
        <f>IFERROR('Raw Data (Nielsen)'!AC36/AH26,0)</f>
        <v>0</v>
      </c>
      <c r="Y26" s="40">
        <f>IFERROR('Raw Data (Nielsen)'!AD36/AI26,0)</f>
        <v>0.05286977988</v>
      </c>
      <c r="Z26" s="40">
        <f>IFERROR('Raw Data (Nielsen)'!AE36/AJ26,0)</f>
        <v>0.07971873941</v>
      </c>
      <c r="AA26" s="39">
        <f>IFERROR('Raw Data (Nielsen)'!Q36/AF26,0)</f>
        <v>0</v>
      </c>
      <c r="AB26" s="39">
        <f>IFERROR('Raw Data (Nielsen)'!R36/AG26,0)</f>
        <v>0.1335214615</v>
      </c>
      <c r="AC26" s="39">
        <f>IFERROR('Raw Data (Nielsen)'!S36/AH26,0)</f>
        <v>0</v>
      </c>
      <c r="AD26" s="39">
        <f>IFERROR('Raw Data (Nielsen)'!T36/AI26,0)</f>
        <v>0</v>
      </c>
      <c r="AE26" s="39">
        <f>IFERROR('Raw Data (Nielsen)'!U36/AJ26,0)</f>
        <v>0</v>
      </c>
      <c r="AF26" s="41">
        <f>'Raw Data (Nielsen)'!L36</f>
        <v>5911</v>
      </c>
      <c r="AG26" s="41">
        <f>'Raw Data (Nielsen)'!M36</f>
        <v>40398</v>
      </c>
      <c r="AH26" s="41">
        <f>'Raw Data (Nielsen)'!N36</f>
        <v>4624</v>
      </c>
      <c r="AI26" s="41">
        <f>'Raw Data (Nielsen)'!O36</f>
        <v>4861</v>
      </c>
      <c r="AJ26" s="41">
        <f>'Raw Data (Nielsen)'!P36</f>
        <v>11804</v>
      </c>
      <c r="AK26" s="42">
        <f t="shared" si="5"/>
        <v>67598</v>
      </c>
      <c r="AL26" s="43">
        <f t="shared" ref="AL26:AP26" si="70">AF26/$AK26</f>
        <v>0.08744341549</v>
      </c>
      <c r="AM26" s="43">
        <f t="shared" si="70"/>
        <v>0.5976212314</v>
      </c>
      <c r="AN26" s="43">
        <f t="shared" si="70"/>
        <v>0.06840439066</v>
      </c>
      <c r="AO26" s="43">
        <f t="shared" si="70"/>
        <v>0.07191041155</v>
      </c>
      <c r="AP26" s="43">
        <f t="shared" si="70"/>
        <v>0.1746205509</v>
      </c>
      <c r="AS26" s="4" t="s">
        <v>50</v>
      </c>
      <c r="AT26" s="53">
        <f t="shared" si="30"/>
        <v>0.2299794661</v>
      </c>
      <c r="AU26" s="54">
        <f t="shared" ref="AU26:AY26" si="71">EXP(AU$3+(AU$4*$AT26)+(AU$5*B16)+(AU$6*G16)+(AU$7*L16)+(AU$8*Q16)+(AU$9*V16)+(AU$10+AA16))</f>
        <v>0.2459549414</v>
      </c>
      <c r="AV26" s="54">
        <f t="shared" si="71"/>
        <v>1.092916322</v>
      </c>
      <c r="AW26" s="54">
        <f t="shared" si="71"/>
        <v>0.2464410901</v>
      </c>
      <c r="AX26" s="54">
        <f t="shared" si="71"/>
        <v>0.2727669287</v>
      </c>
      <c r="AY26" s="54">
        <f t="shared" si="71"/>
        <v>0.55429403</v>
      </c>
      <c r="AZ26" s="54">
        <f t="shared" si="26"/>
        <v>2.412373312</v>
      </c>
      <c r="BA26" s="55">
        <f t="shared" ref="BA26:BE26" si="72">AU26/$AZ26</f>
        <v>0.1019555888</v>
      </c>
      <c r="BB26" s="55">
        <f t="shared" si="72"/>
        <v>0.4530461005</v>
      </c>
      <c r="BC26" s="55">
        <f t="shared" si="72"/>
        <v>0.1021571118</v>
      </c>
      <c r="BD26" s="55">
        <f t="shared" si="72"/>
        <v>0.1130699496</v>
      </c>
      <c r="BE26" s="55">
        <f t="shared" si="72"/>
        <v>0.2297712494</v>
      </c>
      <c r="BF26" s="28">
        <f t="shared" ref="BF26:BJ26" si="73">LN(BA26)*AF16</f>
        <v>-12932.14655</v>
      </c>
      <c r="BG26" s="28">
        <f t="shared" si="73"/>
        <v>-17349.07561</v>
      </c>
      <c r="BH26" s="28">
        <f t="shared" si="73"/>
        <v>-10550.75044</v>
      </c>
      <c r="BI26" s="28">
        <f t="shared" si="73"/>
        <v>-10626.27457</v>
      </c>
      <c r="BJ26" s="28">
        <f t="shared" si="73"/>
        <v>-16720.05897</v>
      </c>
      <c r="BM26" s="4" t="s">
        <v>60</v>
      </c>
      <c r="BN26" s="44">
        <f t="shared" si="7"/>
        <v>0.06840439066</v>
      </c>
      <c r="BO26" s="44">
        <f t="shared" si="8"/>
        <v>0.07106086409</v>
      </c>
    </row>
    <row r="27" ht="15.75" customHeight="1">
      <c r="A27" s="4" t="s">
        <v>61</v>
      </c>
      <c r="B27" s="36">
        <f>'Raw Data (Nielsen)'!B37</f>
        <v>4.99</v>
      </c>
      <c r="C27" s="36">
        <f>'Raw Data (Nielsen)'!C37</f>
        <v>5.98</v>
      </c>
      <c r="D27" s="36">
        <f>'Raw Data (Nielsen)'!D37</f>
        <v>2.99</v>
      </c>
      <c r="E27" s="36">
        <f>'Raw Data (Nielsen)'!E37</f>
        <v>5.56</v>
      </c>
      <c r="F27" s="36">
        <f>'Raw Data (Nielsen)'!F37</f>
        <v>3.32</v>
      </c>
      <c r="G27" s="37">
        <f>'Raw Data (Nielsen)'!G37</f>
        <v>862</v>
      </c>
      <c r="H27" s="37">
        <f>'Raw Data (Nielsen)'!H37</f>
        <v>938</v>
      </c>
      <c r="I27" s="38">
        <f>'Raw Data (Nielsen)'!I37</f>
        <v>866</v>
      </c>
      <c r="J27" s="38">
        <f>'Raw Data (Nielsen)'!J37</f>
        <v>998</v>
      </c>
      <c r="K27" s="37">
        <f>'Raw Data (Nielsen)'!K37</f>
        <v>970</v>
      </c>
      <c r="L27" s="4">
        <f>'Raw Data (Nielsen)'!AF37</f>
        <v>2</v>
      </c>
      <c r="M27" s="4">
        <f>'Raw Data (Nielsen)'!AG37</f>
        <v>5</v>
      </c>
      <c r="N27" s="4">
        <f>'Raw Data (Nielsen)'!AH37</f>
        <v>1</v>
      </c>
      <c r="O27" s="4">
        <f>'Raw Data (Nielsen)'!AI37</f>
        <v>1</v>
      </c>
      <c r="P27" s="4">
        <f>'Raw Data (Nielsen)'!AJ37</f>
        <v>2</v>
      </c>
      <c r="Q27" s="39">
        <f>IFERROR('Raw Data (Nielsen)'!V37/AF27,0)</f>
        <v>0</v>
      </c>
      <c r="R27" s="39">
        <f>IFERROR('Raw Data (Nielsen)'!W37/AG27,0)</f>
        <v>0</v>
      </c>
      <c r="S27" s="39">
        <f>IFERROR('Raw Data (Nielsen)'!X37/AH27,0)</f>
        <v>0</v>
      </c>
      <c r="T27" s="39">
        <f>IFERROR('Raw Data (Nielsen)'!Y37/AI27,0)</f>
        <v>0</v>
      </c>
      <c r="U27" s="39">
        <f>IFERROR('Raw Data (Nielsen)'!Z37/AJ27,0)</f>
        <v>0</v>
      </c>
      <c r="V27" s="40">
        <f>IFERROR('Raw Data (Nielsen)'!AA37/AF27,0)</f>
        <v>0.03972964062</v>
      </c>
      <c r="W27" s="40">
        <f>IFERROR('Raw Data (Nielsen)'!AB37/AG27,0)</f>
        <v>0.1227095597</v>
      </c>
      <c r="X27" s="40">
        <f>IFERROR('Raw Data (Nielsen)'!AC37/AH27,0)</f>
        <v>0</v>
      </c>
      <c r="Y27" s="40">
        <f>IFERROR('Raw Data (Nielsen)'!AD37/AI27,0)</f>
        <v>0.02653368461</v>
      </c>
      <c r="Z27" s="40">
        <f>IFERROR('Raw Data (Nielsen)'!AE37/AJ27,0)</f>
        <v>0.06666121381</v>
      </c>
      <c r="AA27" s="39">
        <f>IFERROR('Raw Data (Nielsen)'!Q37/AF27,0)</f>
        <v>0</v>
      </c>
      <c r="AB27" s="39">
        <f>IFERROR('Raw Data (Nielsen)'!R37/AG27,0)</f>
        <v>0</v>
      </c>
      <c r="AC27" s="39">
        <f>IFERROR('Raw Data (Nielsen)'!S37/AH27,0)</f>
        <v>0</v>
      </c>
      <c r="AD27" s="39">
        <f>IFERROR('Raw Data (Nielsen)'!T37/AI27,0)</f>
        <v>0</v>
      </c>
      <c r="AE27" s="39">
        <f>IFERROR('Raw Data (Nielsen)'!U37/AJ27,0)</f>
        <v>0</v>
      </c>
      <c r="AF27" s="41">
        <f>'Raw Data (Nielsen)'!L37</f>
        <v>6066</v>
      </c>
      <c r="AG27" s="41">
        <f>'Raw Data (Nielsen)'!M37</f>
        <v>24122</v>
      </c>
      <c r="AH27" s="41">
        <f>'Raw Data (Nielsen)'!N37</f>
        <v>5081</v>
      </c>
      <c r="AI27" s="41">
        <f>'Raw Data (Nielsen)'!O37</f>
        <v>5314</v>
      </c>
      <c r="AJ27" s="41">
        <f>'Raw Data (Nielsen)'!P37</f>
        <v>12226</v>
      </c>
      <c r="AK27" s="42">
        <f t="shared" si="5"/>
        <v>52809</v>
      </c>
      <c r="AL27" s="43">
        <f t="shared" ref="AL27:AP27" si="74">AF27/$AK27</f>
        <v>0.1148667841</v>
      </c>
      <c r="AM27" s="43">
        <f t="shared" si="74"/>
        <v>0.4567782007</v>
      </c>
      <c r="AN27" s="43">
        <f t="shared" si="74"/>
        <v>0.09621466038</v>
      </c>
      <c r="AO27" s="43">
        <f t="shared" si="74"/>
        <v>0.1006267871</v>
      </c>
      <c r="AP27" s="43">
        <f t="shared" si="74"/>
        <v>0.2315135678</v>
      </c>
      <c r="AS27" s="4" t="s">
        <v>51</v>
      </c>
      <c r="AT27" s="53">
        <f t="shared" si="30"/>
        <v>0.2491444216</v>
      </c>
      <c r="AU27" s="54">
        <f t="shared" ref="AU27:AY27" si="75">EXP(AU$3+(AU$4*$AT27)+(AU$5*B17)+(AU$6*G17)+(AU$7*L17)+(AU$8*Q17)+(AU$9*V17)+(AU$10+AA17))</f>
        <v>0.246290997</v>
      </c>
      <c r="AV27" s="54">
        <f t="shared" si="75"/>
        <v>1.089828309</v>
      </c>
      <c r="AW27" s="54">
        <f t="shared" si="75"/>
        <v>0.2429775837</v>
      </c>
      <c r="AX27" s="54">
        <f t="shared" si="75"/>
        <v>0.2714155433</v>
      </c>
      <c r="AY27" s="54">
        <f t="shared" si="75"/>
        <v>0.5544315376</v>
      </c>
      <c r="AZ27" s="54">
        <f t="shared" si="26"/>
        <v>2.40494397</v>
      </c>
      <c r="BA27" s="55">
        <f t="shared" ref="BA27:BE27" si="76">AU27/$AZ27</f>
        <v>0.1024102848</v>
      </c>
      <c r="BB27" s="55">
        <f t="shared" si="76"/>
        <v>0.4531616213</v>
      </c>
      <c r="BC27" s="55">
        <f t="shared" si="76"/>
        <v>0.1010325341</v>
      </c>
      <c r="BD27" s="55">
        <f t="shared" si="76"/>
        <v>0.112857325</v>
      </c>
      <c r="BE27" s="55">
        <f t="shared" si="76"/>
        <v>0.2305382348</v>
      </c>
      <c r="BF27" s="28">
        <f t="shared" ref="BF27:BJ27" si="77">LN(BA27)*AF17</f>
        <v>-11794.90386</v>
      </c>
      <c r="BG27" s="28">
        <f t="shared" si="77"/>
        <v>-17939.4934</v>
      </c>
      <c r="BH27" s="28">
        <f t="shared" si="77"/>
        <v>-10617.9924</v>
      </c>
      <c r="BI27" s="28">
        <f t="shared" si="77"/>
        <v>-11604.09459</v>
      </c>
      <c r="BJ27" s="28">
        <f t="shared" si="77"/>
        <v>-18215.54079</v>
      </c>
      <c r="BM27" s="4" t="s">
        <v>61</v>
      </c>
      <c r="BN27" s="44">
        <f t="shared" si="7"/>
        <v>0.09621466038</v>
      </c>
      <c r="BO27" s="44">
        <f t="shared" si="8"/>
        <v>0.1026051681</v>
      </c>
    </row>
    <row r="28" ht="15.75" customHeight="1">
      <c r="A28" s="4" t="s">
        <v>62</v>
      </c>
      <c r="B28" s="36">
        <f>'Raw Data (Nielsen)'!B38</f>
        <v>4.99</v>
      </c>
      <c r="C28" s="36">
        <f>'Raw Data (Nielsen)'!C38</f>
        <v>5.99</v>
      </c>
      <c r="D28" s="36">
        <f>'Raw Data (Nielsen)'!D38</f>
        <v>2.99</v>
      </c>
      <c r="E28" s="36">
        <f>'Raw Data (Nielsen)'!E38</f>
        <v>5.56</v>
      </c>
      <c r="F28" s="36">
        <f>'Raw Data (Nielsen)'!F38</f>
        <v>3.32</v>
      </c>
      <c r="G28" s="37">
        <f>'Raw Data (Nielsen)'!G38</f>
        <v>834</v>
      </c>
      <c r="H28" s="37">
        <f>'Raw Data (Nielsen)'!H38</f>
        <v>911</v>
      </c>
      <c r="I28" s="37">
        <f>'Raw Data (Nielsen)'!I38</f>
        <v>854</v>
      </c>
      <c r="J28" s="38">
        <f>'Raw Data (Nielsen)'!J38</f>
        <v>994</v>
      </c>
      <c r="K28" s="37">
        <f>'Raw Data (Nielsen)'!K38</f>
        <v>964</v>
      </c>
      <c r="L28" s="4">
        <f>'Raw Data (Nielsen)'!AF38</f>
        <v>2</v>
      </c>
      <c r="M28" s="4">
        <f>'Raw Data (Nielsen)'!AG38</f>
        <v>5</v>
      </c>
      <c r="N28" s="4">
        <f>'Raw Data (Nielsen)'!AH38</f>
        <v>1</v>
      </c>
      <c r="O28" s="4">
        <f>'Raw Data (Nielsen)'!AI38</f>
        <v>1</v>
      </c>
      <c r="P28" s="4">
        <f>'Raw Data (Nielsen)'!AJ38</f>
        <v>2</v>
      </c>
      <c r="Q28" s="39">
        <f>IFERROR('Raw Data (Nielsen)'!V38/AF28,0)</f>
        <v>0</v>
      </c>
      <c r="R28" s="39">
        <f>IFERROR('Raw Data (Nielsen)'!W38/AG28,0)</f>
        <v>0</v>
      </c>
      <c r="S28" s="39">
        <f>IFERROR('Raw Data (Nielsen)'!X38/AH28,0)</f>
        <v>0</v>
      </c>
      <c r="T28" s="39">
        <f>IFERROR('Raw Data (Nielsen)'!Y38/AI28,0)</f>
        <v>0</v>
      </c>
      <c r="U28" s="39">
        <f>IFERROR('Raw Data (Nielsen)'!Z38/AJ28,0)</f>
        <v>0</v>
      </c>
      <c r="V28" s="40">
        <f>IFERROR('Raw Data (Nielsen)'!AA38/AF28,0)</f>
        <v>0</v>
      </c>
      <c r="W28" s="40">
        <f>IFERROR('Raw Data (Nielsen)'!AB38/AG28,0)</f>
        <v>0.07044445462</v>
      </c>
      <c r="X28" s="40">
        <f>IFERROR('Raw Data (Nielsen)'!AC38/AH28,0)</f>
        <v>0</v>
      </c>
      <c r="Y28" s="40">
        <f>IFERROR('Raw Data (Nielsen)'!AD38/AI28,0)</f>
        <v>0.02698316088</v>
      </c>
      <c r="Z28" s="40">
        <f>IFERROR('Raw Data (Nielsen)'!AE38/AJ28,0)</f>
        <v>0.08102031993</v>
      </c>
      <c r="AA28" s="39">
        <f>IFERROR('Raw Data (Nielsen)'!Q38/AF28,0)</f>
        <v>0</v>
      </c>
      <c r="AB28" s="39">
        <f>IFERROR('Raw Data (Nielsen)'!R38/AG28,0)</f>
        <v>0</v>
      </c>
      <c r="AC28" s="39">
        <f>IFERROR('Raw Data (Nielsen)'!S38/AH28,0)</f>
        <v>0</v>
      </c>
      <c r="AD28" s="39">
        <f>IFERROR('Raw Data (Nielsen)'!T38/AI28,0)</f>
        <v>0</v>
      </c>
      <c r="AE28" s="39">
        <f>IFERROR('Raw Data (Nielsen)'!U38/AJ28,0)</f>
        <v>0</v>
      </c>
      <c r="AF28" s="41">
        <f>'Raw Data (Nielsen)'!L38</f>
        <v>5552</v>
      </c>
      <c r="AG28" s="41">
        <f>'Raw Data (Nielsen)'!M38</f>
        <v>21847</v>
      </c>
      <c r="AH28" s="41">
        <f>'Raw Data (Nielsen)'!N38</f>
        <v>4900</v>
      </c>
      <c r="AI28" s="41">
        <f>'Raw Data (Nielsen)'!O38</f>
        <v>4929</v>
      </c>
      <c r="AJ28" s="41">
        <f>'Raw Data (Nielsen)'!P38</f>
        <v>11565</v>
      </c>
      <c r="AK28" s="42">
        <f t="shared" si="5"/>
        <v>48793</v>
      </c>
      <c r="AL28" s="43">
        <f t="shared" ref="AL28:AP28" si="78">AF28/$AK28</f>
        <v>0.1137868137</v>
      </c>
      <c r="AM28" s="43">
        <f t="shared" si="78"/>
        <v>0.4477486525</v>
      </c>
      <c r="AN28" s="43">
        <f t="shared" si="78"/>
        <v>0.1004242412</v>
      </c>
      <c r="AO28" s="43">
        <f t="shared" si="78"/>
        <v>0.1010185887</v>
      </c>
      <c r="AP28" s="43">
        <f t="shared" si="78"/>
        <v>0.2370217039</v>
      </c>
      <c r="AS28" s="4" t="s">
        <v>52</v>
      </c>
      <c r="AT28" s="53">
        <f t="shared" si="30"/>
        <v>0.2683093771</v>
      </c>
      <c r="AU28" s="54">
        <f t="shared" ref="AU28:AY28" si="79">EXP(AU$3+(AU$4*$AT28)+(AU$5*B18)+(AU$6*G18)+(AU$7*L18)+(AU$8*Q18)+(AU$9*V18)+(AU$10+AA18))</f>
        <v>0.2461662095</v>
      </c>
      <c r="AV28" s="54">
        <f t="shared" si="79"/>
        <v>2.04790949</v>
      </c>
      <c r="AW28" s="54">
        <f t="shared" si="79"/>
        <v>0.2431830677</v>
      </c>
      <c r="AX28" s="54">
        <f t="shared" si="79"/>
        <v>0.2622591083</v>
      </c>
      <c r="AY28" s="54">
        <f t="shared" si="79"/>
        <v>0.5642268096</v>
      </c>
      <c r="AZ28" s="54">
        <f t="shared" si="26"/>
        <v>3.363744685</v>
      </c>
      <c r="BA28" s="55">
        <f t="shared" ref="BA28:BE28" si="80">AU28/$AZ28</f>
        <v>0.07318219204</v>
      </c>
      <c r="BB28" s="55">
        <f t="shared" si="80"/>
        <v>0.6088183503</v>
      </c>
      <c r="BC28" s="55">
        <f t="shared" si="80"/>
        <v>0.0722953406</v>
      </c>
      <c r="BD28" s="55">
        <f t="shared" si="80"/>
        <v>0.0779664133</v>
      </c>
      <c r="BE28" s="55">
        <f t="shared" si="80"/>
        <v>0.1677377038</v>
      </c>
      <c r="BF28" s="28">
        <f t="shared" ref="BF28:BJ28" si="81">LN(BA28)*AF18</f>
        <v>-13539.45079</v>
      </c>
      <c r="BG28" s="28">
        <f t="shared" si="81"/>
        <v>-20817.56838</v>
      </c>
      <c r="BH28" s="28">
        <f t="shared" si="81"/>
        <v>-11666.48745</v>
      </c>
      <c r="BI28" s="28">
        <f t="shared" si="81"/>
        <v>-12504.78948</v>
      </c>
      <c r="BJ28" s="28">
        <f t="shared" si="81"/>
        <v>-23268.51616</v>
      </c>
      <c r="BM28" s="4" t="s">
        <v>62</v>
      </c>
      <c r="BN28" s="44">
        <f t="shared" si="7"/>
        <v>0.1004242412</v>
      </c>
      <c r="BO28" s="44">
        <f t="shared" si="8"/>
        <v>0.1028323859</v>
      </c>
    </row>
    <row r="29" ht="15.75" customHeight="1">
      <c r="A29" s="4" t="s">
        <v>63</v>
      </c>
      <c r="B29" s="36">
        <f>'Raw Data (Nielsen)'!B39</f>
        <v>4.99</v>
      </c>
      <c r="C29" s="36">
        <f>'Raw Data (Nielsen)'!C39</f>
        <v>5</v>
      </c>
      <c r="D29" s="36">
        <f>'Raw Data (Nielsen)'!D39</f>
        <v>2.99</v>
      </c>
      <c r="E29" s="36">
        <f>'Raw Data (Nielsen)'!E39</f>
        <v>5.55</v>
      </c>
      <c r="F29" s="36">
        <f>'Raw Data (Nielsen)'!F39</f>
        <v>3.32</v>
      </c>
      <c r="G29" s="37">
        <f>'Raw Data (Nielsen)'!G39</f>
        <v>831</v>
      </c>
      <c r="H29" s="38">
        <f>'Raw Data (Nielsen)'!H39</f>
        <v>972</v>
      </c>
      <c r="I29" s="37">
        <f>'Raw Data (Nielsen)'!I39</f>
        <v>844</v>
      </c>
      <c r="J29" s="38">
        <f>'Raw Data (Nielsen)'!J39</f>
        <v>959</v>
      </c>
      <c r="K29" s="37">
        <f>'Raw Data (Nielsen)'!K39</f>
        <v>946</v>
      </c>
      <c r="L29" s="4">
        <f>'Raw Data (Nielsen)'!AF39</f>
        <v>2</v>
      </c>
      <c r="M29" s="4">
        <f>'Raw Data (Nielsen)'!AG39</f>
        <v>5</v>
      </c>
      <c r="N29" s="4">
        <f>'Raw Data (Nielsen)'!AH39</f>
        <v>1</v>
      </c>
      <c r="O29" s="4">
        <f>'Raw Data (Nielsen)'!AI39</f>
        <v>1</v>
      </c>
      <c r="P29" s="4">
        <f>'Raw Data (Nielsen)'!AJ39</f>
        <v>2</v>
      </c>
      <c r="Q29" s="39">
        <f>IFERROR('Raw Data (Nielsen)'!V39/AF29,0)</f>
        <v>0</v>
      </c>
      <c r="R29" s="39">
        <f>IFERROR('Raw Data (Nielsen)'!W39/AG29,0)</f>
        <v>0.116629545</v>
      </c>
      <c r="S29" s="39">
        <f>IFERROR('Raw Data (Nielsen)'!X39/AH29,0)</f>
        <v>0</v>
      </c>
      <c r="T29" s="39">
        <f>IFERROR('Raw Data (Nielsen)'!Y39/AI29,0)</f>
        <v>0</v>
      </c>
      <c r="U29" s="39">
        <f>IFERROR('Raw Data (Nielsen)'!Z39/AJ29,0)</f>
        <v>0</v>
      </c>
      <c r="V29" s="40">
        <f>IFERROR('Raw Data (Nielsen)'!AA39/AF29,0)</f>
        <v>0</v>
      </c>
      <c r="W29" s="40">
        <f>IFERROR('Raw Data (Nielsen)'!AB39/AG29,0)</f>
        <v>0.2544329062</v>
      </c>
      <c r="X29" s="40">
        <f>IFERROR('Raw Data (Nielsen)'!AC39/AH29,0)</f>
        <v>0</v>
      </c>
      <c r="Y29" s="40">
        <f>IFERROR('Raw Data (Nielsen)'!AD39/AI29,0)</f>
        <v>0.03736208626</v>
      </c>
      <c r="Z29" s="40">
        <f>IFERROR('Raw Data (Nielsen)'!AE39/AJ29,0)</f>
        <v>0.1103154836</v>
      </c>
      <c r="AA29" s="39">
        <f>IFERROR('Raw Data (Nielsen)'!Q39/AF29,0)</f>
        <v>0</v>
      </c>
      <c r="AB29" s="39">
        <f>IFERROR('Raw Data (Nielsen)'!R39/AG29,0)</f>
        <v>0.08796390038</v>
      </c>
      <c r="AC29" s="39">
        <f>IFERROR('Raw Data (Nielsen)'!S39/AH29,0)</f>
        <v>0</v>
      </c>
      <c r="AD29" s="39">
        <f>IFERROR('Raw Data (Nielsen)'!T39/AI29,0)</f>
        <v>0</v>
      </c>
      <c r="AE29" s="39">
        <f>IFERROR('Raw Data (Nielsen)'!U39/AJ29,0)</f>
        <v>0</v>
      </c>
      <c r="AF29" s="41">
        <f>'Raw Data (Nielsen)'!L39</f>
        <v>5167</v>
      </c>
      <c r="AG29" s="41">
        <f>'Raw Data (Nielsen)'!M39</f>
        <v>34571</v>
      </c>
      <c r="AH29" s="41">
        <f>'Raw Data (Nielsen)'!N39</f>
        <v>3982</v>
      </c>
      <c r="AI29" s="41">
        <f>'Raw Data (Nielsen)'!O39</f>
        <v>3988</v>
      </c>
      <c r="AJ29" s="41">
        <f>'Raw Data (Nielsen)'!P39</f>
        <v>9636</v>
      </c>
      <c r="AK29" s="42">
        <f t="shared" si="5"/>
        <v>57344</v>
      </c>
      <c r="AL29" s="43">
        <f t="shared" ref="AL29:AP29" si="82">AF29/$AK29</f>
        <v>0.09010532924</v>
      </c>
      <c r="AM29" s="43">
        <f t="shared" si="82"/>
        <v>0.6028703962</v>
      </c>
      <c r="AN29" s="43">
        <f t="shared" si="82"/>
        <v>0.0694405692</v>
      </c>
      <c r="AO29" s="43">
        <f t="shared" si="82"/>
        <v>0.06954520089</v>
      </c>
      <c r="AP29" s="43">
        <f t="shared" si="82"/>
        <v>0.1680385045</v>
      </c>
      <c r="AS29" s="4" t="s">
        <v>53</v>
      </c>
      <c r="AT29" s="53">
        <f t="shared" si="30"/>
        <v>0.2874743326</v>
      </c>
      <c r="AU29" s="54">
        <f t="shared" ref="AU29:AY29" si="83">EXP(AU$3+(AU$4*$AT29)+(AU$5*B19)+(AU$6*G19)+(AU$7*L19)+(AU$8*Q19)+(AU$9*V19)+(AU$10+AA19))</f>
        <v>0.5582877231</v>
      </c>
      <c r="AV29" s="54">
        <f t="shared" si="83"/>
        <v>1.06480122</v>
      </c>
      <c r="AW29" s="54">
        <f t="shared" si="83"/>
        <v>0.2452208958</v>
      </c>
      <c r="AX29" s="54">
        <f t="shared" si="83"/>
        <v>0.2720939261</v>
      </c>
      <c r="AY29" s="54">
        <f t="shared" si="83"/>
        <v>0.5937263325</v>
      </c>
      <c r="AZ29" s="54">
        <f t="shared" si="26"/>
        <v>2.734130097</v>
      </c>
      <c r="BA29" s="55">
        <f t="shared" ref="BA29:BE29" si="84">AU29/$AZ29</f>
        <v>0.2041920842</v>
      </c>
      <c r="BB29" s="55">
        <f t="shared" si="84"/>
        <v>0.3894478982</v>
      </c>
      <c r="BC29" s="55">
        <f t="shared" si="84"/>
        <v>0.08968881768</v>
      </c>
      <c r="BD29" s="55">
        <f t="shared" si="84"/>
        <v>0.09951754906</v>
      </c>
      <c r="BE29" s="55">
        <f t="shared" si="84"/>
        <v>0.2171536508</v>
      </c>
      <c r="BF29" s="28">
        <f t="shared" ref="BF29:BJ29" si="85">LN(BA29)*AF19</f>
        <v>-15755.07978</v>
      </c>
      <c r="BG29" s="28">
        <f t="shared" si="85"/>
        <v>-22187.49663</v>
      </c>
      <c r="BH29" s="28">
        <f t="shared" si="85"/>
        <v>-11745.97412</v>
      </c>
      <c r="BI29" s="28">
        <f t="shared" si="85"/>
        <v>-12409.31163</v>
      </c>
      <c r="BJ29" s="28">
        <f t="shared" si="85"/>
        <v>-24553.51943</v>
      </c>
      <c r="BM29" s="4" t="s">
        <v>63</v>
      </c>
      <c r="BN29" s="44">
        <f t="shared" si="7"/>
        <v>0.0694405692</v>
      </c>
      <c r="BO29" s="44">
        <f t="shared" si="8"/>
        <v>0.06995268655</v>
      </c>
    </row>
    <row r="30" ht="15.75" customHeight="1">
      <c r="A30" s="4" t="s">
        <v>64</v>
      </c>
      <c r="B30" s="36">
        <f>'Raw Data (Nielsen)'!B40</f>
        <v>4.99</v>
      </c>
      <c r="C30" s="36">
        <f>'Raw Data (Nielsen)'!C40</f>
        <v>5.98</v>
      </c>
      <c r="D30" s="36">
        <f>'Raw Data (Nielsen)'!D40</f>
        <v>2.99</v>
      </c>
      <c r="E30" s="36">
        <f>'Raw Data (Nielsen)'!E40</f>
        <v>5.56</v>
      </c>
      <c r="F30" s="36">
        <f>'Raw Data (Nielsen)'!F40</f>
        <v>3.31</v>
      </c>
      <c r="G30" s="37">
        <f>'Raw Data (Nielsen)'!G40</f>
        <v>833</v>
      </c>
      <c r="H30" s="38">
        <f>'Raw Data (Nielsen)'!H40</f>
        <v>769</v>
      </c>
      <c r="I30" s="37">
        <f>'Raw Data (Nielsen)'!I40</f>
        <v>859</v>
      </c>
      <c r="J30" s="38">
        <f>'Raw Data (Nielsen)'!J40</f>
        <v>995</v>
      </c>
      <c r="K30" s="37">
        <f>'Raw Data (Nielsen)'!K40</f>
        <v>964</v>
      </c>
      <c r="L30" s="4">
        <f>'Raw Data (Nielsen)'!AF40</f>
        <v>2</v>
      </c>
      <c r="M30" s="4">
        <f>'Raw Data (Nielsen)'!AG40</f>
        <v>6</v>
      </c>
      <c r="N30" s="4">
        <f>'Raw Data (Nielsen)'!AH40</f>
        <v>1</v>
      </c>
      <c r="O30" s="4">
        <f>'Raw Data (Nielsen)'!AI40</f>
        <v>1</v>
      </c>
      <c r="P30" s="4">
        <f>'Raw Data (Nielsen)'!AJ40</f>
        <v>2</v>
      </c>
      <c r="Q30" s="39">
        <f>IFERROR('Raw Data (Nielsen)'!V40/AF30,0)</f>
        <v>0</v>
      </c>
      <c r="R30" s="39">
        <f>IFERROR('Raw Data (Nielsen)'!W40/AG30,0)</f>
        <v>0</v>
      </c>
      <c r="S30" s="39">
        <f>IFERROR('Raw Data (Nielsen)'!X40/AH30,0)</f>
        <v>0</v>
      </c>
      <c r="T30" s="39">
        <f>IFERROR('Raw Data (Nielsen)'!Y40/AI30,0)</f>
        <v>0</v>
      </c>
      <c r="U30" s="39">
        <f>IFERROR('Raw Data (Nielsen)'!Z40/AJ30,0)</f>
        <v>0</v>
      </c>
      <c r="V30" s="40">
        <f>IFERROR('Raw Data (Nielsen)'!AA40/AF30,0)</f>
        <v>0.02405110861</v>
      </c>
      <c r="W30" s="40">
        <f>IFERROR('Raw Data (Nielsen)'!AB40/AG30,0)</f>
        <v>0.1561132747</v>
      </c>
      <c r="X30" s="40">
        <f>IFERROR('Raw Data (Nielsen)'!AC40/AH30,0)</f>
        <v>0</v>
      </c>
      <c r="Y30" s="40">
        <f>IFERROR('Raw Data (Nielsen)'!AD40/AI30,0)</f>
        <v>0.02132107023</v>
      </c>
      <c r="Z30" s="40">
        <f>IFERROR('Raw Data (Nielsen)'!AE40/AJ30,0)</f>
        <v>0.07425652253</v>
      </c>
      <c r="AA30" s="39">
        <f>IFERROR('Raw Data (Nielsen)'!Q40/AF30,0)</f>
        <v>0</v>
      </c>
      <c r="AB30" s="39">
        <f>IFERROR('Raw Data (Nielsen)'!R40/AG30,0)</f>
        <v>0</v>
      </c>
      <c r="AC30" s="39">
        <f>IFERROR('Raw Data (Nielsen)'!S40/AH30,0)</f>
        <v>0</v>
      </c>
      <c r="AD30" s="39">
        <f>IFERROR('Raw Data (Nielsen)'!T40/AI30,0)</f>
        <v>0</v>
      </c>
      <c r="AE30" s="39">
        <f>IFERROR('Raw Data (Nielsen)'!U40/AJ30,0)</f>
        <v>0</v>
      </c>
      <c r="AF30" s="41">
        <f>'Raw Data (Nielsen)'!L40</f>
        <v>5322</v>
      </c>
      <c r="AG30" s="41">
        <f>'Raw Data (Nielsen)'!M40</f>
        <v>20799</v>
      </c>
      <c r="AH30" s="41">
        <f>'Raw Data (Nielsen)'!N40</f>
        <v>4727</v>
      </c>
      <c r="AI30" s="41">
        <f>'Raw Data (Nielsen)'!O40</f>
        <v>4784</v>
      </c>
      <c r="AJ30" s="41">
        <f>'Raw Data (Nielsen)'!P40</f>
        <v>10962</v>
      </c>
      <c r="AK30" s="42">
        <f t="shared" si="5"/>
        <v>46594</v>
      </c>
      <c r="AL30" s="43">
        <f t="shared" ref="AL30:AP30" si="86">AF30/$AK30</f>
        <v>0.1142207151</v>
      </c>
      <c r="AM30" s="43">
        <f t="shared" si="86"/>
        <v>0.4463879469</v>
      </c>
      <c r="AN30" s="43">
        <f t="shared" si="86"/>
        <v>0.1014508306</v>
      </c>
      <c r="AO30" s="43">
        <f t="shared" si="86"/>
        <v>0.1026741641</v>
      </c>
      <c r="AP30" s="43">
        <f t="shared" si="86"/>
        <v>0.2352663433</v>
      </c>
      <c r="AS30" s="4" t="s">
        <v>54</v>
      </c>
      <c r="AT30" s="53">
        <f t="shared" si="30"/>
        <v>0.3066392882</v>
      </c>
      <c r="AU30" s="54">
        <f t="shared" ref="AU30:AY30" si="87">EXP(AU$3+(AU$4*$AT30)+(AU$5*B20)+(AU$6*G20)+(AU$7*L20)+(AU$8*Q20)+(AU$9*V20)+(AU$10+AA20))</f>
        <v>0.6855684317</v>
      </c>
      <c r="AV30" s="54">
        <f t="shared" si="87"/>
        <v>1.049329225</v>
      </c>
      <c r="AW30" s="54">
        <f t="shared" si="87"/>
        <v>0.2514837383</v>
      </c>
      <c r="AX30" s="54">
        <f t="shared" si="87"/>
        <v>0.2755345613</v>
      </c>
      <c r="AY30" s="54">
        <f t="shared" si="87"/>
        <v>0.5689381795</v>
      </c>
      <c r="AZ30" s="54">
        <f t="shared" si="26"/>
        <v>2.830854135</v>
      </c>
      <c r="BA30" s="55">
        <f t="shared" ref="BA30:BE30" si="88">AU30/$AZ30</f>
        <v>0.2421772366</v>
      </c>
      <c r="BB30" s="55">
        <f t="shared" si="88"/>
        <v>0.3706758365</v>
      </c>
      <c r="BC30" s="55">
        <f t="shared" si="88"/>
        <v>0.08883669955</v>
      </c>
      <c r="BD30" s="55">
        <f t="shared" si="88"/>
        <v>0.09733265937</v>
      </c>
      <c r="BE30" s="55">
        <f t="shared" si="88"/>
        <v>0.200977568</v>
      </c>
      <c r="BF30" s="28">
        <f t="shared" ref="BF30:BJ30" si="89">LN(BA30)*AF20</f>
        <v>-22358.95311</v>
      </c>
      <c r="BG30" s="28">
        <f t="shared" si="89"/>
        <v>-21755.00004</v>
      </c>
      <c r="BH30" s="28">
        <f t="shared" si="89"/>
        <v>-11666.58422</v>
      </c>
      <c r="BI30" s="28">
        <f t="shared" si="89"/>
        <v>-11822.825</v>
      </c>
      <c r="BJ30" s="28">
        <f t="shared" si="89"/>
        <v>-23396.11822</v>
      </c>
      <c r="BM30" s="4" t="s">
        <v>64</v>
      </c>
      <c r="BN30" s="44">
        <f t="shared" si="7"/>
        <v>0.1014508306</v>
      </c>
      <c r="BO30" s="44">
        <f t="shared" si="8"/>
        <v>0.0999091054</v>
      </c>
    </row>
    <row r="31" ht="15.75" customHeight="1">
      <c r="A31" s="4" t="s">
        <v>65</v>
      </c>
      <c r="B31" s="36">
        <f>'Raw Data (Nielsen)'!B41</f>
        <v>4.99</v>
      </c>
      <c r="C31" s="36">
        <f>'Raw Data (Nielsen)'!C41</f>
        <v>5.99</v>
      </c>
      <c r="D31" s="36">
        <f>'Raw Data (Nielsen)'!D41</f>
        <v>2.99</v>
      </c>
      <c r="E31" s="36">
        <f>'Raw Data (Nielsen)'!E41</f>
        <v>5.56</v>
      </c>
      <c r="F31" s="36">
        <f>'Raw Data (Nielsen)'!F41</f>
        <v>3.31</v>
      </c>
      <c r="G31" s="37">
        <f>'Raw Data (Nielsen)'!G41</f>
        <v>824</v>
      </c>
      <c r="H31" s="37">
        <f>'Raw Data (Nielsen)'!H41</f>
        <v>760</v>
      </c>
      <c r="I31" s="37">
        <f>'Raw Data (Nielsen)'!I41</f>
        <v>834</v>
      </c>
      <c r="J31" s="38">
        <f>'Raw Data (Nielsen)'!J41</f>
        <v>986</v>
      </c>
      <c r="K31" s="37">
        <f>'Raw Data (Nielsen)'!K41</f>
        <v>963</v>
      </c>
      <c r="L31" s="4">
        <f>'Raw Data (Nielsen)'!AF41</f>
        <v>2</v>
      </c>
      <c r="M31" s="4">
        <f>'Raw Data (Nielsen)'!AG41</f>
        <v>6</v>
      </c>
      <c r="N31" s="4">
        <f>'Raw Data (Nielsen)'!AH41</f>
        <v>1</v>
      </c>
      <c r="O31" s="4">
        <f>'Raw Data (Nielsen)'!AI41</f>
        <v>1</v>
      </c>
      <c r="P31" s="4">
        <f>'Raw Data (Nielsen)'!AJ41</f>
        <v>2</v>
      </c>
      <c r="Q31" s="39">
        <f>IFERROR('Raw Data (Nielsen)'!V41/AF31,0)</f>
        <v>0</v>
      </c>
      <c r="R31" s="39">
        <f>IFERROR('Raw Data (Nielsen)'!W41/AG31,0)</f>
        <v>0</v>
      </c>
      <c r="S31" s="39">
        <f>IFERROR('Raw Data (Nielsen)'!X41/AH31,0)</f>
        <v>0</v>
      </c>
      <c r="T31" s="39">
        <f>IFERROR('Raw Data (Nielsen)'!Y41/AI31,0)</f>
        <v>0</v>
      </c>
      <c r="U31" s="39">
        <f>IFERROR('Raw Data (Nielsen)'!Z41/AJ31,0)</f>
        <v>0</v>
      </c>
      <c r="V31" s="40">
        <f>IFERROR('Raw Data (Nielsen)'!AA41/AF31,0)</f>
        <v>0.01641387908</v>
      </c>
      <c r="W31" s="40">
        <f>IFERROR('Raw Data (Nielsen)'!AB41/AG31,0)</f>
        <v>0.05616167914</v>
      </c>
      <c r="X31" s="40">
        <f>IFERROR('Raw Data (Nielsen)'!AC41/AH31,0)</f>
        <v>0</v>
      </c>
      <c r="Y31" s="40">
        <f>IFERROR('Raw Data (Nielsen)'!AD41/AI31,0)</f>
        <v>0.01276694522</v>
      </c>
      <c r="Z31" s="40">
        <f>IFERROR('Raw Data (Nielsen)'!AE41/AJ31,0)</f>
        <v>0.0478182905</v>
      </c>
      <c r="AA31" s="39">
        <f>IFERROR('Raw Data (Nielsen)'!Q41/AF31,0)</f>
        <v>0</v>
      </c>
      <c r="AB31" s="39">
        <f>IFERROR('Raw Data (Nielsen)'!R41/AG31,0)</f>
        <v>0</v>
      </c>
      <c r="AC31" s="39">
        <f>IFERROR('Raw Data (Nielsen)'!S41/AH31,0)</f>
        <v>0</v>
      </c>
      <c r="AD31" s="39">
        <f>IFERROR('Raw Data (Nielsen)'!T41/AI31,0)</f>
        <v>0</v>
      </c>
      <c r="AE31" s="39">
        <f>IFERROR('Raw Data (Nielsen)'!U41/AJ31,0)</f>
        <v>0</v>
      </c>
      <c r="AF31" s="41">
        <f>'Raw Data (Nielsen)'!L41</f>
        <v>4813</v>
      </c>
      <c r="AG31" s="41">
        <f>'Raw Data (Nielsen)'!M41</f>
        <v>19248</v>
      </c>
      <c r="AH31" s="41">
        <f>'Raw Data (Nielsen)'!N41</f>
        <v>4133</v>
      </c>
      <c r="AI31" s="41">
        <f>'Raw Data (Nielsen)'!O41</f>
        <v>4308</v>
      </c>
      <c r="AJ31" s="41">
        <f>'Raw Data (Nielsen)'!P41</f>
        <v>10038</v>
      </c>
      <c r="AK31" s="42">
        <f t="shared" si="5"/>
        <v>42540</v>
      </c>
      <c r="AL31" s="43">
        <f t="shared" ref="AL31:AP31" si="90">AF31/$AK31</f>
        <v>0.1131405736</v>
      </c>
      <c r="AM31" s="43">
        <f t="shared" si="90"/>
        <v>0.4524682652</v>
      </c>
      <c r="AN31" s="43">
        <f t="shared" si="90"/>
        <v>0.09715561824</v>
      </c>
      <c r="AO31" s="43">
        <f t="shared" si="90"/>
        <v>0.1012693935</v>
      </c>
      <c r="AP31" s="43">
        <f t="shared" si="90"/>
        <v>0.2359661495</v>
      </c>
      <c r="AS31" s="4" t="s">
        <v>55</v>
      </c>
      <c r="AT31" s="53">
        <f t="shared" si="30"/>
        <v>0.3258042437</v>
      </c>
      <c r="AU31" s="54">
        <f t="shared" ref="AU31:AY31" si="91">EXP(AU$3+(AU$4*$AT31)+(AU$5*B21)+(AU$6*G21)+(AU$7*L21)+(AU$8*Q21)+(AU$9*V21)+(AU$10+AA21))</f>
        <v>0.4157230096</v>
      </c>
      <c r="AV31" s="54">
        <f t="shared" si="91"/>
        <v>2.040510577</v>
      </c>
      <c r="AW31" s="54">
        <f t="shared" si="91"/>
        <v>0.2484146759</v>
      </c>
      <c r="AX31" s="54">
        <f t="shared" si="91"/>
        <v>0.3187848161</v>
      </c>
      <c r="AY31" s="54">
        <f t="shared" si="91"/>
        <v>0.5525737606</v>
      </c>
      <c r="AZ31" s="54">
        <f t="shared" si="26"/>
        <v>3.576006839</v>
      </c>
      <c r="BA31" s="55">
        <f t="shared" ref="BA31:BE31" si="92">AU31/$AZ31</f>
        <v>0.1162534157</v>
      </c>
      <c r="BB31" s="55">
        <f t="shared" si="92"/>
        <v>0.5706114861</v>
      </c>
      <c r="BC31" s="55">
        <f t="shared" si="92"/>
        <v>0.06946705839</v>
      </c>
      <c r="BD31" s="55">
        <f t="shared" si="92"/>
        <v>0.08914547161</v>
      </c>
      <c r="BE31" s="55">
        <f t="shared" si="92"/>
        <v>0.1545225682</v>
      </c>
      <c r="BF31" s="28">
        <f t="shared" ref="BF31:BJ31" si="93">LN(BA31)*AF21</f>
        <v>-22610.88383</v>
      </c>
      <c r="BG31" s="28">
        <f t="shared" si="93"/>
        <v>-22225.86544</v>
      </c>
      <c r="BH31" s="28">
        <f t="shared" si="93"/>
        <v>-12358.42674</v>
      </c>
      <c r="BI31" s="28">
        <f t="shared" si="93"/>
        <v>-14340.52536</v>
      </c>
      <c r="BJ31" s="28">
        <f t="shared" si="93"/>
        <v>-21886.10522</v>
      </c>
      <c r="BM31" s="4" t="s">
        <v>65</v>
      </c>
      <c r="BN31" s="44">
        <f t="shared" si="7"/>
        <v>0.09715561824</v>
      </c>
      <c r="BO31" s="44">
        <f t="shared" si="8"/>
        <v>0.1006803727</v>
      </c>
    </row>
    <row r="32" ht="15.75" customHeight="1">
      <c r="A32" s="4" t="s">
        <v>66</v>
      </c>
      <c r="B32" s="36">
        <f>'Raw Data (Nielsen)'!B42</f>
        <v>4.99</v>
      </c>
      <c r="C32" s="36">
        <f>'Raw Data (Nielsen)'!C42</f>
        <v>5</v>
      </c>
      <c r="D32" s="36">
        <f>'Raw Data (Nielsen)'!D42</f>
        <v>2.99</v>
      </c>
      <c r="E32" s="36">
        <f>'Raw Data (Nielsen)'!E42</f>
        <v>5.55</v>
      </c>
      <c r="F32" s="36">
        <f>'Raw Data (Nielsen)'!F42</f>
        <v>3.31</v>
      </c>
      <c r="G32" s="37">
        <f>'Raw Data (Nielsen)'!G42</f>
        <v>785</v>
      </c>
      <c r="H32" s="37">
        <f>'Raw Data (Nielsen)'!H42</f>
        <v>810</v>
      </c>
      <c r="I32" s="37">
        <f>'Raw Data (Nielsen)'!I42</f>
        <v>839</v>
      </c>
      <c r="J32" s="38">
        <f>'Raw Data (Nielsen)'!J42</f>
        <v>961</v>
      </c>
      <c r="K32" s="37">
        <f>'Raw Data (Nielsen)'!K42</f>
        <v>949</v>
      </c>
      <c r="L32" s="4">
        <f>'Raw Data (Nielsen)'!AF42</f>
        <v>2</v>
      </c>
      <c r="M32" s="4">
        <f>'Raw Data (Nielsen)'!AG42</f>
        <v>6</v>
      </c>
      <c r="N32" s="4">
        <f>'Raw Data (Nielsen)'!AH42</f>
        <v>1</v>
      </c>
      <c r="O32" s="4">
        <f>'Raw Data (Nielsen)'!AI42</f>
        <v>1</v>
      </c>
      <c r="P32" s="4">
        <f>'Raw Data (Nielsen)'!AJ42</f>
        <v>2</v>
      </c>
      <c r="Q32" s="39">
        <f>IFERROR('Raw Data (Nielsen)'!V42/AF32,0)</f>
        <v>0</v>
      </c>
      <c r="R32" s="39">
        <f>IFERROR('Raw Data (Nielsen)'!W42/AG32,0)</f>
        <v>0.6573491876</v>
      </c>
      <c r="S32" s="39">
        <f>IFERROR('Raw Data (Nielsen)'!X42/AH32,0)</f>
        <v>0</v>
      </c>
      <c r="T32" s="39">
        <f>IFERROR('Raw Data (Nielsen)'!Y42/AI32,0)</f>
        <v>0</v>
      </c>
      <c r="U32" s="39">
        <f>IFERROR('Raw Data (Nielsen)'!Z42/AJ32,0)</f>
        <v>0</v>
      </c>
      <c r="V32" s="40">
        <f>IFERROR('Raw Data (Nielsen)'!AA42/AF32,0)</f>
        <v>0</v>
      </c>
      <c r="W32" s="40">
        <f>IFERROR('Raw Data (Nielsen)'!AB42/AG32,0)</f>
        <v>0.02773454523</v>
      </c>
      <c r="X32" s="40">
        <f>IFERROR('Raw Data (Nielsen)'!AC42/AH32,0)</f>
        <v>0</v>
      </c>
      <c r="Y32" s="40">
        <f>IFERROR('Raw Data (Nielsen)'!AD42/AI32,0)</f>
        <v>0</v>
      </c>
      <c r="Z32" s="40">
        <f>IFERROR('Raw Data (Nielsen)'!AE42/AJ32,0)</f>
        <v>0.04516060638</v>
      </c>
      <c r="AA32" s="39">
        <f>IFERROR('Raw Data (Nielsen)'!Q42/AF32,0)</f>
        <v>0</v>
      </c>
      <c r="AB32" s="39">
        <f>IFERROR('Raw Data (Nielsen)'!R42/AG32,0)</f>
        <v>0.2379069912</v>
      </c>
      <c r="AC32" s="39">
        <f>IFERROR('Raw Data (Nielsen)'!S42/AH32,0)</f>
        <v>0</v>
      </c>
      <c r="AD32" s="39">
        <f>IFERROR('Raw Data (Nielsen)'!T42/AI32,0)</f>
        <v>0</v>
      </c>
      <c r="AE32" s="39">
        <f>IFERROR('Raw Data (Nielsen)'!U42/AJ32,0)</f>
        <v>0</v>
      </c>
      <c r="AF32" s="41">
        <f>'Raw Data (Nielsen)'!L42</f>
        <v>4520</v>
      </c>
      <c r="AG32" s="41">
        <f>'Raw Data (Nielsen)'!M42</f>
        <v>32126</v>
      </c>
      <c r="AH32" s="41">
        <f>'Raw Data (Nielsen)'!N42</f>
        <v>3808</v>
      </c>
      <c r="AI32" s="41">
        <f>'Raw Data (Nielsen)'!O42</f>
        <v>3741</v>
      </c>
      <c r="AJ32" s="41">
        <f>'Raw Data (Nielsen)'!P42</f>
        <v>9433</v>
      </c>
      <c r="AK32" s="42">
        <f t="shared" si="5"/>
        <v>53628</v>
      </c>
      <c r="AL32" s="43">
        <f t="shared" ref="AL32:AP32" si="94">AF32/$AK32</f>
        <v>0.08428432908</v>
      </c>
      <c r="AM32" s="43">
        <f t="shared" si="94"/>
        <v>0.5990527336</v>
      </c>
      <c r="AN32" s="43">
        <f t="shared" si="94"/>
        <v>0.07100768255</v>
      </c>
      <c r="AO32" s="43">
        <f t="shared" si="94"/>
        <v>0.0697583352</v>
      </c>
      <c r="AP32" s="43">
        <f t="shared" si="94"/>
        <v>0.1758969195</v>
      </c>
      <c r="AS32" s="4" t="s">
        <v>56</v>
      </c>
      <c r="AT32" s="53">
        <f t="shared" si="30"/>
        <v>0.3449691992</v>
      </c>
      <c r="AU32" s="54">
        <f t="shared" ref="AU32:AY32" si="95">EXP(AU$3+(AU$4*$AT32)+(AU$5*B22)+(AU$6*G22)+(AU$7*L22)+(AU$8*Q22)+(AU$9*V22)+(AU$10+AA22))</f>
        <v>0.4152618085</v>
      </c>
      <c r="AV32" s="54">
        <f t="shared" si="95"/>
        <v>1.144994076</v>
      </c>
      <c r="AW32" s="54">
        <f t="shared" si="95"/>
        <v>0.2547590862</v>
      </c>
      <c r="AX32" s="54">
        <f t="shared" si="95"/>
        <v>0.49594702</v>
      </c>
      <c r="AY32" s="54">
        <f t="shared" si="95"/>
        <v>0.6044746262</v>
      </c>
      <c r="AZ32" s="54">
        <f t="shared" si="26"/>
        <v>2.915436617</v>
      </c>
      <c r="BA32" s="55">
        <f t="shared" ref="BA32:BE32" si="96">AU32/$AZ32</f>
        <v>0.1424355467</v>
      </c>
      <c r="BB32" s="55">
        <f t="shared" si="96"/>
        <v>0.3927350262</v>
      </c>
      <c r="BC32" s="55">
        <f t="shared" si="96"/>
        <v>0.08738282448</v>
      </c>
      <c r="BD32" s="55">
        <f t="shared" si="96"/>
        <v>0.1701107193</v>
      </c>
      <c r="BE32" s="55">
        <f t="shared" si="96"/>
        <v>0.2073358833</v>
      </c>
      <c r="BF32" s="28">
        <f t="shared" ref="BF32:BJ32" si="97">LN(BA32)*AF22</f>
        <v>-20311.07817</v>
      </c>
      <c r="BG32" s="28">
        <f t="shared" si="97"/>
        <v>-22943.98953</v>
      </c>
      <c r="BH32" s="28">
        <f t="shared" si="97"/>
        <v>-11499.91992</v>
      </c>
      <c r="BI32" s="28">
        <f t="shared" si="97"/>
        <v>-17174.58069</v>
      </c>
      <c r="BJ32" s="28">
        <f t="shared" si="97"/>
        <v>-28776.19016</v>
      </c>
      <c r="BM32" s="4" t="s">
        <v>66</v>
      </c>
      <c r="BN32" s="44">
        <f t="shared" si="7"/>
        <v>0.07100768255</v>
      </c>
      <c r="BO32" s="44">
        <f t="shared" si="8"/>
        <v>0.07196162949</v>
      </c>
    </row>
    <row r="33" ht="15.75" customHeight="1">
      <c r="A33" s="4" t="s">
        <v>67</v>
      </c>
      <c r="B33" s="36">
        <f>'Raw Data (Nielsen)'!B43</f>
        <v>4.99</v>
      </c>
      <c r="C33" s="36">
        <f>'Raw Data (Nielsen)'!C43</f>
        <v>6.45</v>
      </c>
      <c r="D33" s="36">
        <f>'Raw Data (Nielsen)'!D43</f>
        <v>2.99</v>
      </c>
      <c r="E33" s="36">
        <f>'Raw Data (Nielsen)'!E43</f>
        <v>5.56</v>
      </c>
      <c r="F33" s="36">
        <f>'Raw Data (Nielsen)'!F43</f>
        <v>3.32</v>
      </c>
      <c r="G33" s="37">
        <f>'Raw Data (Nielsen)'!G43</f>
        <v>798</v>
      </c>
      <c r="H33" s="37">
        <f>'Raw Data (Nielsen)'!H43</f>
        <v>698</v>
      </c>
      <c r="I33" s="37">
        <f>'Raw Data (Nielsen)'!I43</f>
        <v>834</v>
      </c>
      <c r="J33" s="38">
        <f>'Raw Data (Nielsen)'!J43</f>
        <v>979</v>
      </c>
      <c r="K33" s="37">
        <f>'Raw Data (Nielsen)'!K43</f>
        <v>954</v>
      </c>
      <c r="L33" s="4">
        <f>'Raw Data (Nielsen)'!AF43</f>
        <v>2</v>
      </c>
      <c r="M33" s="4">
        <f>'Raw Data (Nielsen)'!AG43</f>
        <v>6</v>
      </c>
      <c r="N33" s="4">
        <f>'Raw Data (Nielsen)'!AH43</f>
        <v>1</v>
      </c>
      <c r="O33" s="4">
        <f>'Raw Data (Nielsen)'!AI43</f>
        <v>1</v>
      </c>
      <c r="P33" s="4">
        <f>'Raw Data (Nielsen)'!AJ43</f>
        <v>2</v>
      </c>
      <c r="Q33" s="39">
        <f>IFERROR('Raw Data (Nielsen)'!V43/AF33,0)</f>
        <v>0</v>
      </c>
      <c r="R33" s="39">
        <f>IFERROR('Raw Data (Nielsen)'!W43/AG33,0)</f>
        <v>0</v>
      </c>
      <c r="S33" s="39">
        <f>IFERROR('Raw Data (Nielsen)'!X43/AH33,0)</f>
        <v>0</v>
      </c>
      <c r="T33" s="39">
        <f>IFERROR('Raw Data (Nielsen)'!Y43/AI33,0)</f>
        <v>0</v>
      </c>
      <c r="U33" s="39">
        <f>IFERROR('Raw Data (Nielsen)'!Z43/AJ33,0)</f>
        <v>0</v>
      </c>
      <c r="V33" s="40">
        <f>IFERROR('Raw Data (Nielsen)'!AA43/AF33,0)</f>
        <v>0</v>
      </c>
      <c r="W33" s="40">
        <f>IFERROR('Raw Data (Nielsen)'!AB43/AG33,0)</f>
        <v>0.04827335514</v>
      </c>
      <c r="X33" s="40">
        <f>IFERROR('Raw Data (Nielsen)'!AC43/AH33,0)</f>
        <v>0</v>
      </c>
      <c r="Y33" s="40">
        <f>IFERROR('Raw Data (Nielsen)'!AD43/AI33,0)</f>
        <v>0</v>
      </c>
      <c r="Z33" s="40">
        <f>IFERROR('Raw Data (Nielsen)'!AE43/AJ33,0)</f>
        <v>0.03239740821</v>
      </c>
      <c r="AA33" s="39">
        <f>IFERROR('Raw Data (Nielsen)'!Q43/AF33,0)</f>
        <v>0</v>
      </c>
      <c r="AB33" s="39">
        <f>IFERROR('Raw Data (Nielsen)'!R43/AG33,0)</f>
        <v>0</v>
      </c>
      <c r="AC33" s="39">
        <f>IFERROR('Raw Data (Nielsen)'!S43/AH33,0)</f>
        <v>0</v>
      </c>
      <c r="AD33" s="39">
        <f>IFERROR('Raw Data (Nielsen)'!T43/AI33,0)</f>
        <v>0</v>
      </c>
      <c r="AE33" s="39">
        <f>IFERROR('Raw Data (Nielsen)'!U43/AJ33,0)</f>
        <v>0</v>
      </c>
      <c r="AF33" s="41">
        <f>'Raw Data (Nielsen)'!L43</f>
        <v>4473</v>
      </c>
      <c r="AG33" s="41">
        <f>'Raw Data (Nielsen)'!M43</f>
        <v>13755</v>
      </c>
      <c r="AH33" s="41">
        <f>'Raw Data (Nielsen)'!N43</f>
        <v>4090</v>
      </c>
      <c r="AI33" s="41">
        <f>'Raw Data (Nielsen)'!O43</f>
        <v>4125</v>
      </c>
      <c r="AJ33" s="41">
        <f>'Raw Data (Nielsen)'!P43</f>
        <v>9723</v>
      </c>
      <c r="AK33" s="42">
        <f t="shared" si="5"/>
        <v>36166</v>
      </c>
      <c r="AL33" s="43">
        <f t="shared" ref="AL33:AP33" si="98">AF33/$AK33</f>
        <v>0.1236796992</v>
      </c>
      <c r="AM33" s="43">
        <f t="shared" si="98"/>
        <v>0.3803295913</v>
      </c>
      <c r="AN33" s="43">
        <f t="shared" si="98"/>
        <v>0.1130896422</v>
      </c>
      <c r="AO33" s="43">
        <f t="shared" si="98"/>
        <v>0.114057402</v>
      </c>
      <c r="AP33" s="43">
        <f t="shared" si="98"/>
        <v>0.2688436653</v>
      </c>
      <c r="AS33" s="4" t="s">
        <v>57</v>
      </c>
      <c r="AT33" s="53">
        <f t="shared" si="30"/>
        <v>0.3641341547</v>
      </c>
      <c r="AU33" s="54">
        <f t="shared" ref="AU33:AY33" si="99">EXP(AU$3+(AU$4*$AT33)+(AU$5*B23)+(AU$6*G23)+(AU$7*L23)+(AU$8*Q23)+(AU$9*V23)+(AU$10+AA23))</f>
        <v>0.4165878396</v>
      </c>
      <c r="AV33" s="54">
        <f t="shared" si="99"/>
        <v>1.087436864</v>
      </c>
      <c r="AW33" s="54">
        <f t="shared" si="99"/>
        <v>0.2474393315</v>
      </c>
      <c r="AX33" s="54">
        <f t="shared" si="99"/>
        <v>0.4821806245</v>
      </c>
      <c r="AY33" s="54">
        <f t="shared" si="99"/>
        <v>0.56121284</v>
      </c>
      <c r="AZ33" s="54">
        <f t="shared" si="26"/>
        <v>2.7948575</v>
      </c>
      <c r="BA33" s="55">
        <f t="shared" ref="BA33:BE33" si="100">AU33/$AZ33</f>
        <v>0.149055127</v>
      </c>
      <c r="BB33" s="55">
        <f t="shared" si="100"/>
        <v>0.3890849048</v>
      </c>
      <c r="BC33" s="55">
        <f t="shared" si="100"/>
        <v>0.08853379162</v>
      </c>
      <c r="BD33" s="55">
        <f t="shared" si="100"/>
        <v>0.1725242251</v>
      </c>
      <c r="BE33" s="55">
        <f t="shared" si="100"/>
        <v>0.2008019514</v>
      </c>
      <c r="BF33" s="28">
        <f t="shared" ref="BF33:BJ33" si="101">LN(BA33)*AF23</f>
        <v>-19026.77686</v>
      </c>
      <c r="BG33" s="28">
        <f t="shared" si="101"/>
        <v>-22384.06882</v>
      </c>
      <c r="BH33" s="28">
        <f t="shared" si="101"/>
        <v>-11486.66967</v>
      </c>
      <c r="BI33" s="28">
        <f t="shared" si="101"/>
        <v>-15314.15153</v>
      </c>
      <c r="BJ33" s="28">
        <f t="shared" si="101"/>
        <v>-18947.35771</v>
      </c>
      <c r="BM33" s="4" t="s">
        <v>67</v>
      </c>
      <c r="BN33" s="44">
        <f t="shared" si="7"/>
        <v>0.1130896422</v>
      </c>
      <c r="BO33" s="44">
        <f t="shared" si="8"/>
        <v>0.111872999</v>
      </c>
    </row>
    <row r="34" ht="15.75" customHeight="1">
      <c r="A34" s="4" t="s">
        <v>68</v>
      </c>
      <c r="B34" s="36">
        <f>'Raw Data (Nielsen)'!B44</f>
        <v>4.99</v>
      </c>
      <c r="C34" s="36">
        <f>'Raw Data (Nielsen)'!C44</f>
        <v>5</v>
      </c>
      <c r="D34" s="36">
        <f>'Raw Data (Nielsen)'!D44</f>
        <v>2.99</v>
      </c>
      <c r="E34" s="36">
        <f>'Raw Data (Nielsen)'!E44</f>
        <v>5.56</v>
      </c>
      <c r="F34" s="36">
        <f>'Raw Data (Nielsen)'!F44</f>
        <v>3.31</v>
      </c>
      <c r="G34" s="37">
        <f>'Raw Data (Nielsen)'!G44</f>
        <v>765</v>
      </c>
      <c r="H34" s="38">
        <f>'Raw Data (Nielsen)'!H44</f>
        <v>969</v>
      </c>
      <c r="I34" s="37">
        <f>'Raw Data (Nielsen)'!I44</f>
        <v>826</v>
      </c>
      <c r="J34" s="38">
        <f>'Raw Data (Nielsen)'!J44</f>
        <v>943</v>
      </c>
      <c r="K34" s="37">
        <f>'Raw Data (Nielsen)'!K44</f>
        <v>942</v>
      </c>
      <c r="L34" s="4">
        <f>'Raw Data (Nielsen)'!AF44</f>
        <v>2</v>
      </c>
      <c r="M34" s="4">
        <f>'Raw Data (Nielsen)'!AG44</f>
        <v>5</v>
      </c>
      <c r="N34" s="4">
        <f>'Raw Data (Nielsen)'!AH44</f>
        <v>1</v>
      </c>
      <c r="O34" s="4">
        <f>'Raw Data (Nielsen)'!AI44</f>
        <v>1</v>
      </c>
      <c r="P34" s="4">
        <f>'Raw Data (Nielsen)'!AJ44</f>
        <v>2</v>
      </c>
      <c r="Q34" s="39">
        <f>IFERROR('Raw Data (Nielsen)'!V44/AF34,0)</f>
        <v>0</v>
      </c>
      <c r="R34" s="39">
        <f>IFERROR('Raw Data (Nielsen)'!W44/AG34,0)</f>
        <v>0.2060208644</v>
      </c>
      <c r="S34" s="39">
        <f>IFERROR('Raw Data (Nielsen)'!X44/AH34,0)</f>
        <v>0</v>
      </c>
      <c r="T34" s="39">
        <f>IFERROR('Raw Data (Nielsen)'!Y44/AI34,0)</f>
        <v>0</v>
      </c>
      <c r="U34" s="39">
        <f>IFERROR('Raw Data (Nielsen)'!Z44/AJ34,0)</f>
        <v>0</v>
      </c>
      <c r="V34" s="40">
        <f>IFERROR('Raw Data (Nielsen)'!AA44/AF34,0)</f>
        <v>0</v>
      </c>
      <c r="W34" s="40">
        <f>IFERROR('Raw Data (Nielsen)'!AB44/AG34,0)</f>
        <v>0.2206259314</v>
      </c>
      <c r="X34" s="40">
        <f>IFERROR('Raw Data (Nielsen)'!AC44/AH34,0)</f>
        <v>0</v>
      </c>
      <c r="Y34" s="40">
        <f>IFERROR('Raw Data (Nielsen)'!AD44/AI34,0)</f>
        <v>0</v>
      </c>
      <c r="Z34" s="40">
        <f>IFERROR('Raw Data (Nielsen)'!AE44/AJ34,0)</f>
        <v>0.03729498989</v>
      </c>
      <c r="AA34" s="39">
        <f>IFERROR('Raw Data (Nielsen)'!Q44/AF34,0)</f>
        <v>0</v>
      </c>
      <c r="AB34" s="39">
        <f>IFERROR('Raw Data (Nielsen)'!R44/AG34,0)</f>
        <v>0.1198211624</v>
      </c>
      <c r="AC34" s="39">
        <f>IFERROR('Raw Data (Nielsen)'!S44/AH34,0)</f>
        <v>0</v>
      </c>
      <c r="AD34" s="39">
        <f>IFERROR('Raw Data (Nielsen)'!T44/AI34,0)</f>
        <v>0</v>
      </c>
      <c r="AE34" s="39">
        <f>IFERROR('Raw Data (Nielsen)'!U44/AJ34,0)</f>
        <v>0</v>
      </c>
      <c r="AF34" s="41">
        <f>'Raw Data (Nielsen)'!L44</f>
        <v>4359</v>
      </c>
      <c r="AG34" s="41">
        <f>'Raw Data (Nielsen)'!M44</f>
        <v>33550</v>
      </c>
      <c r="AH34" s="41">
        <f>'Raw Data (Nielsen)'!N44</f>
        <v>3669</v>
      </c>
      <c r="AI34" s="41">
        <f>'Raw Data (Nielsen)'!O44</f>
        <v>3606</v>
      </c>
      <c r="AJ34" s="41">
        <f>'Raw Data (Nielsen)'!P44</f>
        <v>8902</v>
      </c>
      <c r="AK34" s="42">
        <f t="shared" si="5"/>
        <v>54086</v>
      </c>
      <c r="AL34" s="43">
        <f t="shared" ref="AL34:AP34" si="102">AF34/$AK34</f>
        <v>0.08059386902</v>
      </c>
      <c r="AM34" s="43">
        <f t="shared" si="102"/>
        <v>0.6203083977</v>
      </c>
      <c r="AN34" s="43">
        <f t="shared" si="102"/>
        <v>0.06783640868</v>
      </c>
      <c r="AO34" s="43">
        <f t="shared" si="102"/>
        <v>0.06667159709</v>
      </c>
      <c r="AP34" s="43">
        <f t="shared" si="102"/>
        <v>0.1645897275</v>
      </c>
      <c r="AS34" s="4" t="s">
        <v>58</v>
      </c>
      <c r="AT34" s="53">
        <f t="shared" si="30"/>
        <v>0.3832991102</v>
      </c>
      <c r="AU34" s="54">
        <f t="shared" ref="AU34:AY34" si="103">EXP(AU$3+(AU$4*$AT34)+(AU$5*B24)+(AU$6*G24)+(AU$7*L24)+(AU$8*Q24)+(AU$9*V24)+(AU$10+AA24))</f>
        <v>0.4027275306</v>
      </c>
      <c r="AV34" s="54">
        <f t="shared" si="103"/>
        <v>2.017917682</v>
      </c>
      <c r="AW34" s="54">
        <f t="shared" si="103"/>
        <v>0.2481133383</v>
      </c>
      <c r="AX34" s="54">
        <f t="shared" si="103"/>
        <v>0.2725458419</v>
      </c>
      <c r="AY34" s="54">
        <f t="shared" si="103"/>
        <v>0.5385518468</v>
      </c>
      <c r="AZ34" s="54">
        <f t="shared" si="26"/>
        <v>3.479856239</v>
      </c>
      <c r="BA34" s="55">
        <f t="shared" ref="BA34:BE34" si="104">AU34/$AZ34</f>
        <v>0.1157310828</v>
      </c>
      <c r="BB34" s="55">
        <f t="shared" si="104"/>
        <v>0.5798853582</v>
      </c>
      <c r="BC34" s="55">
        <f t="shared" si="104"/>
        <v>0.07129988173</v>
      </c>
      <c r="BD34" s="55">
        <f t="shared" si="104"/>
        <v>0.07832100613</v>
      </c>
      <c r="BE34" s="55">
        <f t="shared" si="104"/>
        <v>0.1547626712</v>
      </c>
      <c r="BF34" s="28">
        <f t="shared" ref="BF34:BJ34" si="105">LN(BA34)*AF24</f>
        <v>-19798.69825</v>
      </c>
      <c r="BG34" s="28">
        <f t="shared" si="105"/>
        <v>-23440.48749</v>
      </c>
      <c r="BH34" s="28">
        <f t="shared" si="105"/>
        <v>-12932.29441</v>
      </c>
      <c r="BI34" s="28">
        <f t="shared" si="105"/>
        <v>-12943.54621</v>
      </c>
      <c r="BJ34" s="28">
        <f t="shared" si="105"/>
        <v>-22726.20512</v>
      </c>
      <c r="BM34" s="4" t="s">
        <v>68</v>
      </c>
      <c r="BN34" s="44">
        <f t="shared" si="7"/>
        <v>0.06783640868</v>
      </c>
      <c r="BO34" s="44">
        <f t="shared" si="8"/>
        <v>0.06915943354</v>
      </c>
    </row>
    <row r="35" ht="15.75" customHeight="1">
      <c r="A35" s="4" t="s">
        <v>69</v>
      </c>
      <c r="B35" s="36">
        <f>'Raw Data (Nielsen)'!B45</f>
        <v>4.99</v>
      </c>
      <c r="C35" s="36">
        <f>'Raw Data (Nielsen)'!C45</f>
        <v>6.44</v>
      </c>
      <c r="D35" s="36">
        <f>'Raw Data (Nielsen)'!D45</f>
        <v>2.99</v>
      </c>
      <c r="E35" s="36">
        <f>'Raw Data (Nielsen)'!E45</f>
        <v>5.56</v>
      </c>
      <c r="F35" s="36">
        <f>'Raw Data (Nielsen)'!F45</f>
        <v>3.31</v>
      </c>
      <c r="G35" s="37">
        <f>'Raw Data (Nielsen)'!G45</f>
        <v>769</v>
      </c>
      <c r="H35" s="38">
        <f>'Raw Data (Nielsen)'!H45</f>
        <v>818</v>
      </c>
      <c r="I35" s="37">
        <f>'Raw Data (Nielsen)'!I45</f>
        <v>809</v>
      </c>
      <c r="J35" s="38">
        <f>'Raw Data (Nielsen)'!J45</f>
        <v>963</v>
      </c>
      <c r="K35" s="37">
        <f>'Raw Data (Nielsen)'!K45</f>
        <v>932</v>
      </c>
      <c r="L35" s="4">
        <f>'Raw Data (Nielsen)'!AF45</f>
        <v>2</v>
      </c>
      <c r="M35" s="4">
        <f>'Raw Data (Nielsen)'!AG45</f>
        <v>5</v>
      </c>
      <c r="N35" s="4">
        <f>'Raw Data (Nielsen)'!AH45</f>
        <v>1</v>
      </c>
      <c r="O35" s="4">
        <f>'Raw Data (Nielsen)'!AI45</f>
        <v>1</v>
      </c>
      <c r="P35" s="4">
        <f>'Raw Data (Nielsen)'!AJ45</f>
        <v>2</v>
      </c>
      <c r="Q35" s="39">
        <f>IFERROR('Raw Data (Nielsen)'!V45/AF35,0)</f>
        <v>0</v>
      </c>
      <c r="R35" s="39">
        <f>IFERROR('Raw Data (Nielsen)'!W45/AG35,0)</f>
        <v>0</v>
      </c>
      <c r="S35" s="39">
        <f>IFERROR('Raw Data (Nielsen)'!X45/AH35,0)</f>
        <v>0</v>
      </c>
      <c r="T35" s="39">
        <f>IFERROR('Raw Data (Nielsen)'!Y45/AI35,0)</f>
        <v>0</v>
      </c>
      <c r="U35" s="39">
        <f>IFERROR('Raw Data (Nielsen)'!Z45/AJ35,0)</f>
        <v>0</v>
      </c>
      <c r="V35" s="40">
        <f>IFERROR('Raw Data (Nielsen)'!AA45/AF35,0)</f>
        <v>0</v>
      </c>
      <c r="W35" s="40">
        <f>IFERROR('Raw Data (Nielsen)'!AB45/AG35,0)</f>
        <v>0.1604131065</v>
      </c>
      <c r="X35" s="40">
        <f>IFERROR('Raw Data (Nielsen)'!AC45/AH35,0)</f>
        <v>0</v>
      </c>
      <c r="Y35" s="40">
        <f>IFERROR('Raw Data (Nielsen)'!AD45/AI35,0)</f>
        <v>0</v>
      </c>
      <c r="Z35" s="40">
        <f>IFERROR('Raw Data (Nielsen)'!AE45/AJ35,0)</f>
        <v>0.07580174927</v>
      </c>
      <c r="AA35" s="39">
        <f>IFERROR('Raw Data (Nielsen)'!Q45/AF35,0)</f>
        <v>0</v>
      </c>
      <c r="AB35" s="39">
        <f>IFERROR('Raw Data (Nielsen)'!R45/AG35,0)</f>
        <v>0</v>
      </c>
      <c r="AC35" s="39">
        <f>IFERROR('Raw Data (Nielsen)'!S45/AH35,0)</f>
        <v>0</v>
      </c>
      <c r="AD35" s="39">
        <f>IFERROR('Raw Data (Nielsen)'!T45/AI35,0)</f>
        <v>0</v>
      </c>
      <c r="AE35" s="39">
        <f>IFERROR('Raw Data (Nielsen)'!U45/AJ35,0)</f>
        <v>0</v>
      </c>
      <c r="AF35" s="41">
        <f>'Raw Data (Nielsen)'!L45</f>
        <v>4099</v>
      </c>
      <c r="AG35" s="41">
        <f>'Raw Data (Nielsen)'!M45</f>
        <v>13459</v>
      </c>
      <c r="AH35" s="41">
        <f>'Raw Data (Nielsen)'!N45</f>
        <v>3840</v>
      </c>
      <c r="AI35" s="41">
        <f>'Raw Data (Nielsen)'!O45</f>
        <v>4156</v>
      </c>
      <c r="AJ35" s="41">
        <f>'Raw Data (Nielsen)'!P45</f>
        <v>9261</v>
      </c>
      <c r="AK35" s="42">
        <f t="shared" si="5"/>
        <v>34815</v>
      </c>
      <c r="AL35" s="43">
        <f t="shared" ref="AL35:AP35" si="106">AF35/$AK35</f>
        <v>0.1177366078</v>
      </c>
      <c r="AM35" s="43">
        <f t="shared" si="106"/>
        <v>0.3865862416</v>
      </c>
      <c r="AN35" s="43">
        <f t="shared" si="106"/>
        <v>0.1102972857</v>
      </c>
      <c r="AO35" s="43">
        <f t="shared" si="106"/>
        <v>0.1193738331</v>
      </c>
      <c r="AP35" s="43">
        <f t="shared" si="106"/>
        <v>0.2660060319</v>
      </c>
      <c r="AS35" s="4" t="s">
        <v>59</v>
      </c>
      <c r="AT35" s="53">
        <f t="shared" si="30"/>
        <v>0.4024640657</v>
      </c>
      <c r="AU35" s="54">
        <f t="shared" ref="AU35:AY35" si="107">EXP(AU$3+(AU$4*$AT35)+(AU$5*B25)+(AU$6*G25)+(AU$7*L25)+(AU$8*Q25)+(AU$9*V25)+(AU$10+AA25))</f>
        <v>0.2540849511</v>
      </c>
      <c r="AV35" s="54">
        <f t="shared" si="107"/>
        <v>1.128254642</v>
      </c>
      <c r="AW35" s="54">
        <f t="shared" si="107"/>
        <v>0.2534977073</v>
      </c>
      <c r="AX35" s="54">
        <f t="shared" si="107"/>
        <v>0.2658530051</v>
      </c>
      <c r="AY35" s="54">
        <f t="shared" si="107"/>
        <v>0.5680073295</v>
      </c>
      <c r="AZ35" s="54">
        <f t="shared" si="26"/>
        <v>2.469697635</v>
      </c>
      <c r="BA35" s="55">
        <f t="shared" ref="BA35:BE35" si="108">AU35/$AZ35</f>
        <v>0.1028809954</v>
      </c>
      <c r="BB35" s="55">
        <f t="shared" si="108"/>
        <v>0.4568391799</v>
      </c>
      <c r="BC35" s="55">
        <f t="shared" si="108"/>
        <v>0.1026432158</v>
      </c>
      <c r="BD35" s="55">
        <f t="shared" si="108"/>
        <v>0.107645973</v>
      </c>
      <c r="BE35" s="55">
        <f t="shared" si="108"/>
        <v>0.2299906358</v>
      </c>
      <c r="BF35" s="28">
        <f t="shared" ref="BF35:BJ35" si="109">LN(BA35)*AF25</f>
        <v>-13788.36754</v>
      </c>
      <c r="BG35" s="28">
        <f t="shared" si="109"/>
        <v>-18756.73391</v>
      </c>
      <c r="BH35" s="28">
        <f t="shared" si="109"/>
        <v>-11462.15851</v>
      </c>
      <c r="BI35" s="28">
        <f t="shared" si="109"/>
        <v>-11735.1978</v>
      </c>
      <c r="BJ35" s="28">
        <f t="shared" si="109"/>
        <v>-17363.23291</v>
      </c>
      <c r="BM35" s="4" t="s">
        <v>69</v>
      </c>
      <c r="BN35" s="44">
        <f t="shared" si="7"/>
        <v>0.1102972857</v>
      </c>
      <c r="BO35" s="44">
        <f t="shared" si="8"/>
        <v>0.1033403817</v>
      </c>
    </row>
    <row r="36" ht="15.75" customHeight="1">
      <c r="A36" s="4" t="s">
        <v>70</v>
      </c>
      <c r="B36" s="36">
        <f>'Raw Data (Nielsen)'!B46</f>
        <v>4.99</v>
      </c>
      <c r="C36" s="36">
        <f>'Raw Data (Nielsen)'!C46</f>
        <v>6.49</v>
      </c>
      <c r="D36" s="36">
        <f>'Raw Data (Nielsen)'!D46</f>
        <v>2.99</v>
      </c>
      <c r="E36" s="36">
        <f>'Raw Data (Nielsen)'!E46</f>
        <v>5.56</v>
      </c>
      <c r="F36" s="36">
        <f>'Raw Data (Nielsen)'!F46</f>
        <v>3.31</v>
      </c>
      <c r="G36" s="37">
        <f>'Raw Data (Nielsen)'!G46</f>
        <v>785</v>
      </c>
      <c r="H36" s="38">
        <f>'Raw Data (Nielsen)'!H46</f>
        <v>812</v>
      </c>
      <c r="I36" s="37">
        <f>'Raw Data (Nielsen)'!I46</f>
        <v>825</v>
      </c>
      <c r="J36" s="38">
        <f>'Raw Data (Nielsen)'!J46</f>
        <v>967</v>
      </c>
      <c r="K36" s="37">
        <f>'Raw Data (Nielsen)'!K46</f>
        <v>949</v>
      </c>
      <c r="L36" s="4">
        <f>'Raw Data (Nielsen)'!AF46</f>
        <v>2</v>
      </c>
      <c r="M36" s="4">
        <f>'Raw Data (Nielsen)'!AG46</f>
        <v>5</v>
      </c>
      <c r="N36" s="4">
        <f>'Raw Data (Nielsen)'!AH46</f>
        <v>1</v>
      </c>
      <c r="O36" s="4">
        <f>'Raw Data (Nielsen)'!AI46</f>
        <v>1</v>
      </c>
      <c r="P36" s="4">
        <f>'Raw Data (Nielsen)'!AJ46</f>
        <v>2</v>
      </c>
      <c r="Q36" s="39">
        <f>IFERROR('Raw Data (Nielsen)'!V46/AF36,0)</f>
        <v>0</v>
      </c>
      <c r="R36" s="39">
        <f>IFERROR('Raw Data (Nielsen)'!W46/AG36,0)</f>
        <v>0</v>
      </c>
      <c r="S36" s="39">
        <f>IFERROR('Raw Data (Nielsen)'!X46/AH36,0)</f>
        <v>0</v>
      </c>
      <c r="T36" s="39">
        <f>IFERROR('Raw Data (Nielsen)'!Y46/AI36,0)</f>
        <v>0</v>
      </c>
      <c r="U36" s="39">
        <f>IFERROR('Raw Data (Nielsen)'!Z46/AJ36,0)</f>
        <v>0</v>
      </c>
      <c r="V36" s="40">
        <f>IFERROR('Raw Data (Nielsen)'!AA46/AF36,0)</f>
        <v>0</v>
      </c>
      <c r="W36" s="40">
        <f>IFERROR('Raw Data (Nielsen)'!AB46/AG36,0)</f>
        <v>0.05049708064</v>
      </c>
      <c r="X36" s="40">
        <f>IFERROR('Raw Data (Nielsen)'!AC46/AH36,0)</f>
        <v>0</v>
      </c>
      <c r="Y36" s="40">
        <f>IFERROR('Raw Data (Nielsen)'!AD46/AI36,0)</f>
        <v>0</v>
      </c>
      <c r="Z36" s="40">
        <f>IFERROR('Raw Data (Nielsen)'!AE46/AJ36,0)</f>
        <v>0.0383797576</v>
      </c>
      <c r="AA36" s="39">
        <f>IFERROR('Raw Data (Nielsen)'!Q46/AF36,0)</f>
        <v>0</v>
      </c>
      <c r="AB36" s="39">
        <f>IFERROR('Raw Data (Nielsen)'!R46/AG36,0)</f>
        <v>0</v>
      </c>
      <c r="AC36" s="39">
        <f>IFERROR('Raw Data (Nielsen)'!S46/AH36,0)</f>
        <v>0</v>
      </c>
      <c r="AD36" s="39">
        <f>IFERROR('Raw Data (Nielsen)'!T46/AI36,0)</f>
        <v>0</v>
      </c>
      <c r="AE36" s="39">
        <f>IFERROR('Raw Data (Nielsen)'!U46/AJ36,0)</f>
        <v>0</v>
      </c>
      <c r="AF36" s="41">
        <f>'Raw Data (Nielsen)'!L46</f>
        <v>4254</v>
      </c>
      <c r="AG36" s="41">
        <f>'Raw Data (Nielsen)'!M46</f>
        <v>12674</v>
      </c>
      <c r="AH36" s="41">
        <f>'Raw Data (Nielsen)'!N46</f>
        <v>3913</v>
      </c>
      <c r="AI36" s="41">
        <f>'Raw Data (Nielsen)'!O46</f>
        <v>3897</v>
      </c>
      <c r="AJ36" s="41">
        <f>'Raw Data (Nielsen)'!P46</f>
        <v>9406</v>
      </c>
      <c r="AK36" s="42">
        <f t="shared" si="5"/>
        <v>34144</v>
      </c>
      <c r="AL36" s="43">
        <f t="shared" ref="AL36:AP36" si="110">AF36/$AK36</f>
        <v>0.1245899719</v>
      </c>
      <c r="AM36" s="43">
        <f t="shared" si="110"/>
        <v>0.3711925961</v>
      </c>
      <c r="AN36" s="43">
        <f t="shared" si="110"/>
        <v>0.1146028585</v>
      </c>
      <c r="AO36" s="43">
        <f t="shared" si="110"/>
        <v>0.1141342549</v>
      </c>
      <c r="AP36" s="43">
        <f t="shared" si="110"/>
        <v>0.2754803187</v>
      </c>
      <c r="AS36" s="4" t="s">
        <v>60</v>
      </c>
      <c r="AT36" s="53">
        <f t="shared" si="30"/>
        <v>0.4216290212</v>
      </c>
      <c r="AU36" s="54">
        <f t="shared" ref="AU36:AY36" si="111">EXP(AU$3+(AU$4*$AT36)+(AU$5*B26)+(AU$6*G26)+(AU$7*L26)+(AU$8*Q26)+(AU$9*V26)+(AU$10+AA26))</f>
        <v>0.2492376778</v>
      </c>
      <c r="AV36" s="54">
        <f t="shared" si="111"/>
        <v>2.188465636</v>
      </c>
      <c r="AW36" s="54">
        <f t="shared" si="111"/>
        <v>0.2501443624</v>
      </c>
      <c r="AX36" s="54">
        <f t="shared" si="111"/>
        <v>0.272433102</v>
      </c>
      <c r="AY36" s="54">
        <f t="shared" si="111"/>
        <v>0.5598616463</v>
      </c>
      <c r="AZ36" s="54">
        <f t="shared" si="26"/>
        <v>3.520142425</v>
      </c>
      <c r="BA36" s="55">
        <f t="shared" ref="BA36:BE36" si="112">AU36/$AZ36</f>
        <v>0.07080329365</v>
      </c>
      <c r="BB36" s="55">
        <f t="shared" si="112"/>
        <v>0.6216980372</v>
      </c>
      <c r="BC36" s="55">
        <f t="shared" si="112"/>
        <v>0.07106086409</v>
      </c>
      <c r="BD36" s="55">
        <f t="shared" si="112"/>
        <v>0.07739263619</v>
      </c>
      <c r="BE36" s="55">
        <f t="shared" si="112"/>
        <v>0.1590451688</v>
      </c>
      <c r="BF36" s="28">
        <f t="shared" ref="BF36:BJ36" si="113">LN(BA36)*AF26</f>
        <v>-15651.43992</v>
      </c>
      <c r="BG36" s="28">
        <f t="shared" si="113"/>
        <v>-19201.2007</v>
      </c>
      <c r="BH36" s="28">
        <f t="shared" si="113"/>
        <v>-12226.86648</v>
      </c>
      <c r="BI36" s="28">
        <f t="shared" si="113"/>
        <v>-12438.63617</v>
      </c>
      <c r="BJ36" s="28">
        <f t="shared" si="113"/>
        <v>-21702.4453</v>
      </c>
      <c r="BM36" s="4" t="s">
        <v>70</v>
      </c>
      <c r="BN36" s="44">
        <f t="shared" si="7"/>
        <v>0.1146028585</v>
      </c>
      <c r="BO36" s="44">
        <f t="shared" si="8"/>
        <v>0.1122016552</v>
      </c>
    </row>
    <row r="37" ht="15.75" customHeight="1">
      <c r="A37" s="4" t="s">
        <v>71</v>
      </c>
      <c r="B37" s="36">
        <f>'Raw Data (Nielsen)'!B47</f>
        <v>4.99</v>
      </c>
      <c r="C37" s="36">
        <f>'Raw Data (Nielsen)'!C47</f>
        <v>6.49</v>
      </c>
      <c r="D37" s="36">
        <f>'Raw Data (Nielsen)'!D47</f>
        <v>2.99</v>
      </c>
      <c r="E37" s="36">
        <f>'Raw Data (Nielsen)'!E47</f>
        <v>5.57</v>
      </c>
      <c r="F37" s="36">
        <f>'Raw Data (Nielsen)'!F47</f>
        <v>3.32</v>
      </c>
      <c r="G37" s="37">
        <f>'Raw Data (Nielsen)'!G47</f>
        <v>764</v>
      </c>
      <c r="H37" s="37">
        <f>'Raw Data (Nielsen)'!H47</f>
        <v>791</v>
      </c>
      <c r="I37" s="38">
        <f>'Raw Data (Nielsen)'!I47</f>
        <v>838</v>
      </c>
      <c r="J37" s="38">
        <f>'Raw Data (Nielsen)'!J47</f>
        <v>948</v>
      </c>
      <c r="K37" s="37">
        <f>'Raw Data (Nielsen)'!K47</f>
        <v>929</v>
      </c>
      <c r="L37" s="4">
        <f>'Raw Data (Nielsen)'!AF47</f>
        <v>2</v>
      </c>
      <c r="M37" s="4">
        <f>'Raw Data (Nielsen)'!AG47</f>
        <v>5</v>
      </c>
      <c r="N37" s="4">
        <f>'Raw Data (Nielsen)'!AH47</f>
        <v>1</v>
      </c>
      <c r="O37" s="4">
        <f>'Raw Data (Nielsen)'!AI47</f>
        <v>1</v>
      </c>
      <c r="P37" s="4">
        <f>'Raw Data (Nielsen)'!AJ47</f>
        <v>2</v>
      </c>
      <c r="Q37" s="39">
        <f>IFERROR('Raw Data (Nielsen)'!V47/AF37,0)</f>
        <v>0</v>
      </c>
      <c r="R37" s="39">
        <f>IFERROR('Raw Data (Nielsen)'!W47/AG37,0)</f>
        <v>0</v>
      </c>
      <c r="S37" s="39">
        <f>IFERROR('Raw Data (Nielsen)'!X47/AH37,0)</f>
        <v>0</v>
      </c>
      <c r="T37" s="39">
        <f>IFERROR('Raw Data (Nielsen)'!Y47/AI37,0)</f>
        <v>0</v>
      </c>
      <c r="U37" s="39">
        <f>IFERROR('Raw Data (Nielsen)'!Z47/AJ37,0)</f>
        <v>0</v>
      </c>
      <c r="V37" s="40">
        <f>IFERROR('Raw Data (Nielsen)'!AA47/AF37,0)</f>
        <v>0</v>
      </c>
      <c r="W37" s="40">
        <f>IFERROR('Raw Data (Nielsen)'!AB47/AG37,0)</f>
        <v>0.02274967148</v>
      </c>
      <c r="X37" s="40">
        <f>IFERROR('Raw Data (Nielsen)'!AC47/AH37,0)</f>
        <v>0</v>
      </c>
      <c r="Y37" s="40">
        <f>IFERROR('Raw Data (Nielsen)'!AD47/AI37,0)</f>
        <v>0</v>
      </c>
      <c r="Z37" s="40">
        <f>IFERROR('Raw Data (Nielsen)'!AE47/AJ37,0)</f>
        <v>0.004458523994</v>
      </c>
      <c r="AA37" s="39">
        <f>IFERROR('Raw Data (Nielsen)'!Q47/AF37,0)</f>
        <v>0</v>
      </c>
      <c r="AB37" s="39">
        <f>IFERROR('Raw Data (Nielsen)'!R47/AG37,0)</f>
        <v>0</v>
      </c>
      <c r="AC37" s="39">
        <f>IFERROR('Raw Data (Nielsen)'!S47/AH37,0)</f>
        <v>0</v>
      </c>
      <c r="AD37" s="39">
        <f>IFERROR('Raw Data (Nielsen)'!T47/AI37,0)</f>
        <v>0</v>
      </c>
      <c r="AE37" s="39">
        <f>IFERROR('Raw Data (Nielsen)'!U47/AJ37,0)</f>
        <v>0</v>
      </c>
      <c r="AF37" s="41">
        <f>'Raw Data (Nielsen)'!L47</f>
        <v>4013</v>
      </c>
      <c r="AG37" s="41">
        <f>'Raw Data (Nielsen)'!M47</f>
        <v>12176</v>
      </c>
      <c r="AH37" s="41">
        <f>'Raw Data (Nielsen)'!N47</f>
        <v>3885</v>
      </c>
      <c r="AI37" s="41">
        <f>'Raw Data (Nielsen)'!O47</f>
        <v>3729</v>
      </c>
      <c r="AJ37" s="41">
        <f>'Raw Data (Nielsen)'!P47</f>
        <v>8523</v>
      </c>
      <c r="AK37" s="42">
        <f t="shared" si="5"/>
        <v>32326</v>
      </c>
      <c r="AL37" s="43">
        <f t="shared" ref="AL37:AP37" si="114">AF37/$AK37</f>
        <v>0.1241415579</v>
      </c>
      <c r="AM37" s="43">
        <f t="shared" si="114"/>
        <v>0.3766627483</v>
      </c>
      <c r="AN37" s="43">
        <f t="shared" si="114"/>
        <v>0.1201818969</v>
      </c>
      <c r="AO37" s="43">
        <f t="shared" si="114"/>
        <v>0.1153560601</v>
      </c>
      <c r="AP37" s="43">
        <f t="shared" si="114"/>
        <v>0.2636577368</v>
      </c>
      <c r="AS37" s="4" t="s">
        <v>61</v>
      </c>
      <c r="AT37" s="53">
        <f t="shared" si="30"/>
        <v>0.4407939767</v>
      </c>
      <c r="AU37" s="54">
        <f t="shared" ref="AU37:AY37" si="115">EXP(AU$3+(AU$4*$AT37)+(AU$5*B27)+(AU$6*G27)+(AU$7*L27)+(AU$8*Q27)+(AU$9*V27)+(AU$10+AA27))</f>
        <v>0.2496587409</v>
      </c>
      <c r="AV37" s="54">
        <f t="shared" si="115"/>
        <v>1.125042948</v>
      </c>
      <c r="AW37" s="54">
        <f t="shared" si="115"/>
        <v>0.2506158313</v>
      </c>
      <c r="AX37" s="54">
        <f t="shared" si="115"/>
        <v>0.2641889786</v>
      </c>
      <c r="AY37" s="54">
        <f t="shared" si="115"/>
        <v>0.5530198966</v>
      </c>
      <c r="AZ37" s="54">
        <f t="shared" si="26"/>
        <v>2.442526396</v>
      </c>
      <c r="BA37" s="55">
        <f t="shared" ref="BA37:BE37" si="116">AU37/$AZ37</f>
        <v>0.1022133236</v>
      </c>
      <c r="BB37" s="55">
        <f t="shared" si="116"/>
        <v>0.4606062601</v>
      </c>
      <c r="BC37" s="55">
        <f t="shared" si="116"/>
        <v>0.1026051681</v>
      </c>
      <c r="BD37" s="55">
        <f t="shared" si="116"/>
        <v>0.1081621796</v>
      </c>
      <c r="BE37" s="55">
        <f t="shared" si="116"/>
        <v>0.2264130687</v>
      </c>
      <c r="BF37" s="28">
        <f t="shared" ref="BF37:BJ37" si="117">LN(BA37)*AF27</f>
        <v>-13834.6852</v>
      </c>
      <c r="BG37" s="28">
        <f t="shared" si="117"/>
        <v>-18699.65664</v>
      </c>
      <c r="BH37" s="28">
        <f t="shared" si="117"/>
        <v>-11568.76111</v>
      </c>
      <c r="BI37" s="28">
        <f t="shared" si="117"/>
        <v>-11818.99236</v>
      </c>
      <c r="BJ37" s="28">
        <f t="shared" si="117"/>
        <v>-18160.42962</v>
      </c>
      <c r="BM37" s="4" t="s">
        <v>71</v>
      </c>
      <c r="BN37" s="44">
        <f t="shared" si="7"/>
        <v>0.1201818969</v>
      </c>
      <c r="BO37" s="44">
        <f t="shared" si="8"/>
        <v>0.1173891304</v>
      </c>
    </row>
    <row r="38" ht="15.75" customHeight="1">
      <c r="A38" s="4" t="s">
        <v>72</v>
      </c>
      <c r="B38" s="36">
        <f>'Raw Data (Nielsen)'!B48</f>
        <v>4.99</v>
      </c>
      <c r="C38" s="36">
        <f>'Raw Data (Nielsen)'!C48</f>
        <v>6.49</v>
      </c>
      <c r="D38" s="36">
        <f>'Raw Data (Nielsen)'!D48</f>
        <v>2.99</v>
      </c>
      <c r="E38" s="36">
        <f>'Raw Data (Nielsen)'!E48</f>
        <v>5.6</v>
      </c>
      <c r="F38" s="36">
        <f>'Raw Data (Nielsen)'!F48</f>
        <v>3.43</v>
      </c>
      <c r="G38" s="37">
        <f>'Raw Data (Nielsen)'!G48</f>
        <v>739</v>
      </c>
      <c r="H38" s="37">
        <f>'Raw Data (Nielsen)'!H48</f>
        <v>775</v>
      </c>
      <c r="I38" s="37">
        <f>'Raw Data (Nielsen)'!I48</f>
        <v>815</v>
      </c>
      <c r="J38" s="38">
        <f>'Raw Data (Nielsen)'!J48</f>
        <v>940</v>
      </c>
      <c r="K38" s="37">
        <f>'Raw Data (Nielsen)'!K48</f>
        <v>927</v>
      </c>
      <c r="L38" s="4">
        <f>'Raw Data (Nielsen)'!AF48</f>
        <v>2</v>
      </c>
      <c r="M38" s="4">
        <f>'Raw Data (Nielsen)'!AG48</f>
        <v>5</v>
      </c>
      <c r="N38" s="4">
        <f>'Raw Data (Nielsen)'!AH48</f>
        <v>1</v>
      </c>
      <c r="O38" s="4">
        <f>'Raw Data (Nielsen)'!AI48</f>
        <v>1</v>
      </c>
      <c r="P38" s="4">
        <f>'Raw Data (Nielsen)'!AJ48</f>
        <v>2</v>
      </c>
      <c r="Q38" s="39">
        <f>IFERROR('Raw Data (Nielsen)'!V48/AF38,0)</f>
        <v>0</v>
      </c>
      <c r="R38" s="39">
        <f>IFERROR('Raw Data (Nielsen)'!W48/AG38,0)</f>
        <v>0</v>
      </c>
      <c r="S38" s="39">
        <f>IFERROR('Raw Data (Nielsen)'!X48/AH38,0)</f>
        <v>0</v>
      </c>
      <c r="T38" s="39">
        <f>IFERROR('Raw Data (Nielsen)'!Y48/AI38,0)</f>
        <v>0</v>
      </c>
      <c r="U38" s="39">
        <f>IFERROR('Raw Data (Nielsen)'!Z48/AJ38,0)</f>
        <v>0</v>
      </c>
      <c r="V38" s="40">
        <f>IFERROR('Raw Data (Nielsen)'!AA48/AF38,0)</f>
        <v>0</v>
      </c>
      <c r="W38" s="40">
        <f>IFERROR('Raw Data (Nielsen)'!AB48/AG38,0)</f>
        <v>0.02609651131</v>
      </c>
      <c r="X38" s="40">
        <f>IFERROR('Raw Data (Nielsen)'!AC48/AH38,0)</f>
        <v>0</v>
      </c>
      <c r="Y38" s="40">
        <f>IFERROR('Raw Data (Nielsen)'!AD48/AI38,0)</f>
        <v>0</v>
      </c>
      <c r="Z38" s="40">
        <f>IFERROR('Raw Data (Nielsen)'!AE48/AJ38,0)</f>
        <v>0.03027960314</v>
      </c>
      <c r="AA38" s="39">
        <f>IFERROR('Raw Data (Nielsen)'!Q48/AF38,0)</f>
        <v>0</v>
      </c>
      <c r="AB38" s="39">
        <f>IFERROR('Raw Data (Nielsen)'!R48/AG38,0)</f>
        <v>0</v>
      </c>
      <c r="AC38" s="39">
        <f>IFERROR('Raw Data (Nielsen)'!S48/AH38,0)</f>
        <v>0</v>
      </c>
      <c r="AD38" s="39">
        <f>IFERROR('Raw Data (Nielsen)'!T48/AI38,0)</f>
        <v>0</v>
      </c>
      <c r="AE38" s="39">
        <f>IFERROR('Raw Data (Nielsen)'!U48/AJ38,0)</f>
        <v>0</v>
      </c>
      <c r="AF38" s="41">
        <f>'Raw Data (Nielsen)'!L48</f>
        <v>3474</v>
      </c>
      <c r="AG38" s="41">
        <f>'Raw Data (Nielsen)'!M48</f>
        <v>10921</v>
      </c>
      <c r="AH38" s="41">
        <f>'Raw Data (Nielsen)'!N48</f>
        <v>3444</v>
      </c>
      <c r="AI38" s="41">
        <f>'Raw Data (Nielsen)'!O48</f>
        <v>3239</v>
      </c>
      <c r="AJ38" s="41">
        <f>'Raw Data (Nielsen)'!P48</f>
        <v>7761</v>
      </c>
      <c r="AK38" s="42">
        <f t="shared" si="5"/>
        <v>28839</v>
      </c>
      <c r="AL38" s="43">
        <f t="shared" ref="AL38:AP38" si="118">AF38/$AK38</f>
        <v>0.1204618745</v>
      </c>
      <c r="AM38" s="43">
        <f t="shared" si="118"/>
        <v>0.3786885814</v>
      </c>
      <c r="AN38" s="43">
        <f t="shared" si="118"/>
        <v>0.1194216166</v>
      </c>
      <c r="AO38" s="43">
        <f t="shared" si="118"/>
        <v>0.112313187</v>
      </c>
      <c r="AP38" s="43">
        <f t="shared" si="118"/>
        <v>0.2691147405</v>
      </c>
      <c r="AS38" s="4" t="s">
        <v>62</v>
      </c>
      <c r="AT38" s="53">
        <f t="shared" si="30"/>
        <v>0.4599589322</v>
      </c>
      <c r="AU38" s="54">
        <f t="shared" ref="AU38:AY38" si="119">EXP(AU$3+(AU$4*$AT38)+(AU$5*B28)+(AU$6*G28)+(AU$7*L28)+(AU$8*Q28)+(AU$9*V28)+(AU$10+AA28))</f>
        <v>0.2499397377</v>
      </c>
      <c r="AV38" s="54">
        <f t="shared" si="119"/>
        <v>1.06626917</v>
      </c>
      <c r="AW38" s="54">
        <f t="shared" si="119"/>
        <v>0.24524749</v>
      </c>
      <c r="AX38" s="54">
        <f t="shared" si="119"/>
        <v>0.262115236</v>
      </c>
      <c r="AY38" s="54">
        <f t="shared" si="119"/>
        <v>0.5613529976</v>
      </c>
      <c r="AZ38" s="54">
        <f t="shared" si="26"/>
        <v>2.384924632</v>
      </c>
      <c r="BA38" s="55">
        <f t="shared" ref="BA38:BE38" si="120">AU38/$AZ38</f>
        <v>0.1047998475</v>
      </c>
      <c r="BB38" s="55">
        <f t="shared" si="120"/>
        <v>0.4470871558</v>
      </c>
      <c r="BC38" s="55">
        <f t="shared" si="120"/>
        <v>0.1028323859</v>
      </c>
      <c r="BD38" s="55">
        <f t="shared" si="120"/>
        <v>0.1099050396</v>
      </c>
      <c r="BE38" s="55">
        <f t="shared" si="120"/>
        <v>0.2353755712</v>
      </c>
      <c r="BF38" s="28">
        <f t="shared" ref="BF38:BJ38" si="121">LN(BA38)*AF28</f>
        <v>-12523.66285</v>
      </c>
      <c r="BG38" s="28">
        <f t="shared" si="121"/>
        <v>-17586.87266</v>
      </c>
      <c r="BH38" s="28">
        <f t="shared" si="121"/>
        <v>-11145.8092</v>
      </c>
      <c r="BI38" s="28">
        <f t="shared" si="121"/>
        <v>-10883.91498</v>
      </c>
      <c r="BJ38" s="28">
        <f t="shared" si="121"/>
        <v>-16729.61518</v>
      </c>
      <c r="BM38" s="4" t="s">
        <v>72</v>
      </c>
      <c r="BN38" s="44">
        <f t="shared" si="7"/>
        <v>0.1194216166</v>
      </c>
      <c r="BO38" s="44">
        <f t="shared" si="8"/>
        <v>0.1133001398</v>
      </c>
    </row>
    <row r="39" ht="15.75" customHeight="1">
      <c r="A39" s="4" t="s">
        <v>73</v>
      </c>
      <c r="B39" s="36">
        <f>'Raw Data (Nielsen)'!B49</f>
        <v>4.99</v>
      </c>
      <c r="C39" s="36">
        <f>'Raw Data (Nielsen)'!C49</f>
        <v>6.49</v>
      </c>
      <c r="D39" s="36">
        <f>'Raw Data (Nielsen)'!D49</f>
        <v>2.99</v>
      </c>
      <c r="E39" s="36">
        <f>'Raw Data (Nielsen)'!E49</f>
        <v>5.6</v>
      </c>
      <c r="F39" s="36">
        <f>'Raw Data (Nielsen)'!F49</f>
        <v>3.43</v>
      </c>
      <c r="G39" s="37">
        <f>'Raw Data (Nielsen)'!G49</f>
        <v>742</v>
      </c>
      <c r="H39" s="37">
        <f>'Raw Data (Nielsen)'!H49</f>
        <v>775</v>
      </c>
      <c r="I39" s="37">
        <f>'Raw Data (Nielsen)'!I49</f>
        <v>796</v>
      </c>
      <c r="J39" s="38">
        <f>'Raw Data (Nielsen)'!J49</f>
        <v>950</v>
      </c>
      <c r="K39" s="37">
        <f>'Raw Data (Nielsen)'!K49</f>
        <v>940</v>
      </c>
      <c r="L39" s="4">
        <f>'Raw Data (Nielsen)'!AF49</f>
        <v>2</v>
      </c>
      <c r="M39" s="4">
        <f>'Raw Data (Nielsen)'!AG49</f>
        <v>5</v>
      </c>
      <c r="N39" s="4">
        <f>'Raw Data (Nielsen)'!AH49</f>
        <v>1</v>
      </c>
      <c r="O39" s="4">
        <f>'Raw Data (Nielsen)'!AI49</f>
        <v>1</v>
      </c>
      <c r="P39" s="4">
        <f>'Raw Data (Nielsen)'!AJ49</f>
        <v>2</v>
      </c>
      <c r="Q39" s="39">
        <f>IFERROR('Raw Data (Nielsen)'!V49/AF39,0)</f>
        <v>0</v>
      </c>
      <c r="R39" s="39">
        <f>IFERROR('Raw Data (Nielsen)'!W49/AG39,0)</f>
        <v>0</v>
      </c>
      <c r="S39" s="39">
        <f>IFERROR('Raw Data (Nielsen)'!X49/AH39,0)</f>
        <v>0</v>
      </c>
      <c r="T39" s="39">
        <f>IFERROR('Raw Data (Nielsen)'!Y49/AI39,0)</f>
        <v>0</v>
      </c>
      <c r="U39" s="39">
        <f>IFERROR('Raw Data (Nielsen)'!Z49/AJ39,0)</f>
        <v>0</v>
      </c>
      <c r="V39" s="40">
        <f>IFERROR('Raw Data (Nielsen)'!AA49/AF39,0)</f>
        <v>0</v>
      </c>
      <c r="W39" s="40">
        <f>IFERROR('Raw Data (Nielsen)'!AB49/AG39,0)</f>
        <v>0.05093302082</v>
      </c>
      <c r="X39" s="40">
        <f>IFERROR('Raw Data (Nielsen)'!AC49/AH39,0)</f>
        <v>0</v>
      </c>
      <c r="Y39" s="40">
        <f>IFERROR('Raw Data (Nielsen)'!AD49/AI39,0)</f>
        <v>0</v>
      </c>
      <c r="Z39" s="40">
        <f>IFERROR('Raw Data (Nielsen)'!AE49/AJ39,0)</f>
        <v>0.03476840509</v>
      </c>
      <c r="AA39" s="39">
        <f>IFERROR('Raw Data (Nielsen)'!Q49/AF39,0)</f>
        <v>0</v>
      </c>
      <c r="AB39" s="39">
        <f>IFERROR('Raw Data (Nielsen)'!R49/AG39,0)</f>
        <v>0</v>
      </c>
      <c r="AC39" s="39">
        <f>IFERROR('Raw Data (Nielsen)'!S49/AH39,0)</f>
        <v>0</v>
      </c>
      <c r="AD39" s="39">
        <f>IFERROR('Raw Data (Nielsen)'!T49/AI39,0)</f>
        <v>0</v>
      </c>
      <c r="AE39" s="39">
        <f>IFERROR('Raw Data (Nielsen)'!U49/AJ39,0)</f>
        <v>0</v>
      </c>
      <c r="AF39" s="41">
        <f>'Raw Data (Nielsen)'!L49</f>
        <v>3643</v>
      </c>
      <c r="AG39" s="41">
        <f>'Raw Data (Nielsen)'!M49</f>
        <v>11093</v>
      </c>
      <c r="AH39" s="41">
        <f>'Raw Data (Nielsen)'!N49</f>
        <v>3384</v>
      </c>
      <c r="AI39" s="41">
        <f>'Raw Data (Nielsen)'!O49</f>
        <v>3571</v>
      </c>
      <c r="AJ39" s="41">
        <f>'Raw Data (Nielsen)'!P49</f>
        <v>8571</v>
      </c>
      <c r="AK39" s="42">
        <f t="shared" si="5"/>
        <v>30262</v>
      </c>
      <c r="AL39" s="43">
        <f t="shared" ref="AL39:AP39" si="122">AF39/$AK39</f>
        <v>0.1203819972</v>
      </c>
      <c r="AM39" s="43">
        <f t="shared" si="122"/>
        <v>0.3665653295</v>
      </c>
      <c r="AN39" s="43">
        <f t="shared" si="122"/>
        <v>0.1118234089</v>
      </c>
      <c r="AO39" s="43">
        <f t="shared" si="122"/>
        <v>0.1180027758</v>
      </c>
      <c r="AP39" s="43">
        <f t="shared" si="122"/>
        <v>0.2832264887</v>
      </c>
      <c r="AS39" s="4" t="s">
        <v>63</v>
      </c>
      <c r="AT39" s="53">
        <f t="shared" si="30"/>
        <v>0.4791238877</v>
      </c>
      <c r="AU39" s="54">
        <f t="shared" ref="AU39:AY39" si="123">EXP(AU$3+(AU$4*$AT39)+(AU$5*B29)+(AU$6*G29)+(AU$7*L29)+(AU$8*Q29)+(AU$9*V29)+(AU$10+AA29))</f>
        <v>0.2502222201</v>
      </c>
      <c r="AV39" s="54">
        <f t="shared" si="123"/>
        <v>2.122495549</v>
      </c>
      <c r="AW39" s="54">
        <f t="shared" si="123"/>
        <v>0.2408957565</v>
      </c>
      <c r="AX39" s="54">
        <f t="shared" si="123"/>
        <v>0.2505963638</v>
      </c>
      <c r="AY39" s="54">
        <f t="shared" si="123"/>
        <v>0.579485677</v>
      </c>
      <c r="AZ39" s="54">
        <f t="shared" si="26"/>
        <v>3.443695566</v>
      </c>
      <c r="BA39" s="55">
        <f t="shared" ref="BA39:BE39" si="124">AU39/$AZ39</f>
        <v>0.07266095836</v>
      </c>
      <c r="BB39" s="55">
        <f t="shared" si="124"/>
        <v>0.616342388</v>
      </c>
      <c r="BC39" s="55">
        <f t="shared" si="124"/>
        <v>0.06995268655</v>
      </c>
      <c r="BD39" s="55">
        <f t="shared" si="124"/>
        <v>0.07276960433</v>
      </c>
      <c r="BE39" s="55">
        <f t="shared" si="124"/>
        <v>0.1682743628</v>
      </c>
      <c r="BF39" s="28">
        <f t="shared" ref="BF39:BJ39" si="125">LN(BA39)*AF29</f>
        <v>-13547.62114</v>
      </c>
      <c r="BG39" s="28">
        <f t="shared" si="125"/>
        <v>-16730.7269</v>
      </c>
      <c r="BH39" s="28">
        <f t="shared" si="125"/>
        <v>-10591.86584</v>
      </c>
      <c r="BI39" s="28">
        <f t="shared" si="125"/>
        <v>-10450.38225</v>
      </c>
      <c r="BJ39" s="28">
        <f t="shared" si="125"/>
        <v>-17172.88913</v>
      </c>
      <c r="BM39" s="4" t="s">
        <v>73</v>
      </c>
      <c r="BN39" s="44">
        <f t="shared" si="7"/>
        <v>0.1118234089</v>
      </c>
      <c r="BO39" s="44">
        <f t="shared" si="8"/>
        <v>0.1087288298</v>
      </c>
    </row>
    <row r="40" ht="15.75" customHeight="1">
      <c r="A40" s="4" t="s">
        <v>74</v>
      </c>
      <c r="B40" s="36">
        <f>'Raw Data (Nielsen)'!B50</f>
        <v>4.99</v>
      </c>
      <c r="C40" s="36">
        <f>'Raw Data (Nielsen)'!C50</f>
        <v>6.49</v>
      </c>
      <c r="D40" s="36">
        <f>'Raw Data (Nielsen)'!D50</f>
        <v>2.99</v>
      </c>
      <c r="E40" s="36">
        <f>'Raw Data (Nielsen)'!E50</f>
        <v>5.61</v>
      </c>
      <c r="F40" s="36">
        <f>'Raw Data (Nielsen)'!F50</f>
        <v>3.43</v>
      </c>
      <c r="G40" s="37">
        <f>'Raw Data (Nielsen)'!G50</f>
        <v>762</v>
      </c>
      <c r="H40" s="37">
        <f>'Raw Data (Nielsen)'!H50</f>
        <v>776</v>
      </c>
      <c r="I40" s="37">
        <f>'Raw Data (Nielsen)'!I50</f>
        <v>814</v>
      </c>
      <c r="J40" s="38">
        <f>'Raw Data (Nielsen)'!J50</f>
        <v>959</v>
      </c>
      <c r="K40" s="37">
        <f>'Raw Data (Nielsen)'!K50</f>
        <v>945</v>
      </c>
      <c r="L40" s="4">
        <f>'Raw Data (Nielsen)'!AF50</f>
        <v>2</v>
      </c>
      <c r="M40" s="4">
        <f>'Raw Data (Nielsen)'!AG50</f>
        <v>5</v>
      </c>
      <c r="N40" s="4">
        <f>'Raw Data (Nielsen)'!AH50</f>
        <v>1</v>
      </c>
      <c r="O40" s="4">
        <f>'Raw Data (Nielsen)'!AI50</f>
        <v>1</v>
      </c>
      <c r="P40" s="4">
        <f>'Raw Data (Nielsen)'!AJ50</f>
        <v>2</v>
      </c>
      <c r="Q40" s="39">
        <f>IFERROR('Raw Data (Nielsen)'!V50/AF40,0)</f>
        <v>0</v>
      </c>
      <c r="R40" s="39">
        <f>IFERROR('Raw Data (Nielsen)'!W50/AG40,0)</f>
        <v>0</v>
      </c>
      <c r="S40" s="39">
        <f>IFERROR('Raw Data (Nielsen)'!X50/AH40,0)</f>
        <v>0</v>
      </c>
      <c r="T40" s="39">
        <f>IFERROR('Raw Data (Nielsen)'!Y50/AI40,0)</f>
        <v>0</v>
      </c>
      <c r="U40" s="39">
        <f>IFERROR('Raw Data (Nielsen)'!Z50/AJ40,0)</f>
        <v>0</v>
      </c>
      <c r="V40" s="40">
        <f>IFERROR('Raw Data (Nielsen)'!AA50/AF40,0)</f>
        <v>0</v>
      </c>
      <c r="W40" s="40">
        <f>IFERROR('Raw Data (Nielsen)'!AB50/AG40,0)</f>
        <v>0.01214758408</v>
      </c>
      <c r="X40" s="40">
        <f>IFERROR('Raw Data (Nielsen)'!AC50/AH40,0)</f>
        <v>0</v>
      </c>
      <c r="Y40" s="40">
        <f>IFERROR('Raw Data (Nielsen)'!AD50/AI40,0)</f>
        <v>0</v>
      </c>
      <c r="Z40" s="40">
        <f>IFERROR('Raw Data (Nielsen)'!AE50/AJ40,0)</f>
        <v>0.03872912801</v>
      </c>
      <c r="AA40" s="39">
        <f>IFERROR('Raw Data (Nielsen)'!Q50/AF40,0)</f>
        <v>0</v>
      </c>
      <c r="AB40" s="39">
        <f>IFERROR('Raw Data (Nielsen)'!R50/AG40,0)</f>
        <v>0</v>
      </c>
      <c r="AC40" s="39">
        <f>IFERROR('Raw Data (Nielsen)'!S50/AH40,0)</f>
        <v>0</v>
      </c>
      <c r="AD40" s="39">
        <f>IFERROR('Raw Data (Nielsen)'!T50/AI40,0)</f>
        <v>0</v>
      </c>
      <c r="AE40" s="39">
        <f>IFERROR('Raw Data (Nielsen)'!U50/AJ40,0)</f>
        <v>0</v>
      </c>
      <c r="AF40" s="41">
        <f>'Raw Data (Nielsen)'!L50</f>
        <v>3733</v>
      </c>
      <c r="AG40" s="41">
        <f>'Raw Data (Nielsen)'!M50</f>
        <v>11031</v>
      </c>
      <c r="AH40" s="41">
        <f>'Raw Data (Nielsen)'!N50</f>
        <v>3380</v>
      </c>
      <c r="AI40" s="41">
        <f>'Raw Data (Nielsen)'!O50</f>
        <v>3722</v>
      </c>
      <c r="AJ40" s="41">
        <f>'Raw Data (Nielsen)'!P50</f>
        <v>8624</v>
      </c>
      <c r="AK40" s="42">
        <f t="shared" si="5"/>
        <v>30490</v>
      </c>
      <c r="AL40" s="43">
        <f t="shared" ref="AL40:AP40" si="126">AF40/$AK40</f>
        <v>0.1224335848</v>
      </c>
      <c r="AM40" s="43">
        <f t="shared" si="126"/>
        <v>0.3617907511</v>
      </c>
      <c r="AN40" s="43">
        <f t="shared" si="126"/>
        <v>0.1108560184</v>
      </c>
      <c r="AO40" s="43">
        <f t="shared" si="126"/>
        <v>0.1220728108</v>
      </c>
      <c r="AP40" s="43">
        <f t="shared" si="126"/>
        <v>0.282846835</v>
      </c>
      <c r="AS40" s="4" t="s">
        <v>64</v>
      </c>
      <c r="AT40" s="53">
        <f t="shared" si="30"/>
        <v>0.4982888433</v>
      </c>
      <c r="AU40" s="54">
        <f t="shared" ref="AU40:AY40" si="127">EXP(AU$3+(AU$4*$AT40)+(AU$5*B30)+(AU$6*G30)+(AU$7*L30)+(AU$8*Q30)+(AU$9*V30)+(AU$10+AA30))</f>
        <v>0.2503646232</v>
      </c>
      <c r="AV40" s="54">
        <f t="shared" si="127"/>
        <v>1.165290897</v>
      </c>
      <c r="AW40" s="54">
        <f t="shared" si="127"/>
        <v>0.247976252</v>
      </c>
      <c r="AX40" s="54">
        <f t="shared" si="127"/>
        <v>0.259624848</v>
      </c>
      <c r="AY40" s="54">
        <f t="shared" si="127"/>
        <v>0.5587619205</v>
      </c>
      <c r="AZ40" s="54">
        <f t="shared" si="26"/>
        <v>2.482018541</v>
      </c>
      <c r="BA40" s="55">
        <f t="shared" ref="BA40:BE40" si="128">AU40/$AZ40</f>
        <v>0.1008713751</v>
      </c>
      <c r="BB40" s="55">
        <f t="shared" si="128"/>
        <v>0.4694932282</v>
      </c>
      <c r="BC40" s="55">
        <f t="shared" si="128"/>
        <v>0.0999091054</v>
      </c>
      <c r="BD40" s="55">
        <f t="shared" si="128"/>
        <v>0.1046023</v>
      </c>
      <c r="BE40" s="55">
        <f t="shared" si="128"/>
        <v>0.2251239914</v>
      </c>
      <c r="BF40" s="28">
        <f t="shared" ref="BF40:BJ40" si="129">LN(BA40)*AF30</f>
        <v>-12208.18417</v>
      </c>
      <c r="BG40" s="28">
        <f t="shared" si="129"/>
        <v>-15726.1531</v>
      </c>
      <c r="BH40" s="28">
        <f t="shared" si="129"/>
        <v>-10888.61828</v>
      </c>
      <c r="BI40" s="28">
        <f t="shared" si="129"/>
        <v>-10800.30931</v>
      </c>
      <c r="BJ40" s="28">
        <f t="shared" si="129"/>
        <v>-16345.48156</v>
      </c>
      <c r="BM40" s="4" t="s">
        <v>74</v>
      </c>
      <c r="BN40" s="44">
        <f t="shared" si="7"/>
        <v>0.1108560184</v>
      </c>
      <c r="BO40" s="44">
        <f t="shared" si="8"/>
        <v>0.1132432474</v>
      </c>
    </row>
    <row r="41" ht="15.75" customHeight="1">
      <c r="A41" s="4" t="s">
        <v>75</v>
      </c>
      <c r="B41" s="36">
        <f>'Raw Data (Nielsen)'!B51</f>
        <v>4.99</v>
      </c>
      <c r="C41" s="36">
        <f>'Raw Data (Nielsen)'!C51</f>
        <v>6.49</v>
      </c>
      <c r="D41" s="36">
        <f>'Raw Data (Nielsen)'!D51</f>
        <v>2.99</v>
      </c>
      <c r="E41" s="36">
        <f>'Raw Data (Nielsen)'!E51</f>
        <v>5.6</v>
      </c>
      <c r="F41" s="36">
        <f>'Raw Data (Nielsen)'!F51</f>
        <v>3.43</v>
      </c>
      <c r="G41" s="37">
        <f>'Raw Data (Nielsen)'!G51</f>
        <v>751</v>
      </c>
      <c r="H41" s="37">
        <f>'Raw Data (Nielsen)'!H51</f>
        <v>766</v>
      </c>
      <c r="I41" s="37">
        <f>'Raw Data (Nielsen)'!I51</f>
        <v>807</v>
      </c>
      <c r="J41" s="38">
        <f>'Raw Data (Nielsen)'!J51</f>
        <v>937</v>
      </c>
      <c r="K41" s="37">
        <f>'Raw Data (Nielsen)'!K51</f>
        <v>931</v>
      </c>
      <c r="L41" s="4">
        <f>'Raw Data (Nielsen)'!AF51</f>
        <v>2</v>
      </c>
      <c r="M41" s="4">
        <f>'Raw Data (Nielsen)'!AG51</f>
        <v>5</v>
      </c>
      <c r="N41" s="4">
        <f>'Raw Data (Nielsen)'!AH51</f>
        <v>1</v>
      </c>
      <c r="O41" s="4">
        <f>'Raw Data (Nielsen)'!AI51</f>
        <v>1</v>
      </c>
      <c r="P41" s="4">
        <f>'Raw Data (Nielsen)'!AJ51</f>
        <v>2</v>
      </c>
      <c r="Q41" s="39">
        <f>IFERROR('Raw Data (Nielsen)'!V51/AF41,0)</f>
        <v>0</v>
      </c>
      <c r="R41" s="39">
        <f>IFERROR('Raw Data (Nielsen)'!W51/AG41,0)</f>
        <v>0</v>
      </c>
      <c r="S41" s="39">
        <f>IFERROR('Raw Data (Nielsen)'!X51/AH41,0)</f>
        <v>0</v>
      </c>
      <c r="T41" s="39">
        <f>IFERROR('Raw Data (Nielsen)'!Y51/AI41,0)</f>
        <v>0</v>
      </c>
      <c r="U41" s="39">
        <f>IFERROR('Raw Data (Nielsen)'!Z51/AJ41,0)</f>
        <v>0</v>
      </c>
      <c r="V41" s="40">
        <f>IFERROR('Raw Data (Nielsen)'!AA51/AF41,0)</f>
        <v>0</v>
      </c>
      <c r="W41" s="40">
        <f>IFERROR('Raw Data (Nielsen)'!AB51/AG41,0)</f>
        <v>0.0175521374</v>
      </c>
      <c r="X41" s="40">
        <f>IFERROR('Raw Data (Nielsen)'!AC51/AH41,0)</f>
        <v>0</v>
      </c>
      <c r="Y41" s="40">
        <f>IFERROR('Raw Data (Nielsen)'!AD51/AI41,0)</f>
        <v>0</v>
      </c>
      <c r="Z41" s="40">
        <f>IFERROR('Raw Data (Nielsen)'!AE51/AJ41,0)</f>
        <v>0.03974522293</v>
      </c>
      <c r="AA41" s="39">
        <f>IFERROR('Raw Data (Nielsen)'!Q51/AF41,0)</f>
        <v>0</v>
      </c>
      <c r="AB41" s="39">
        <f>IFERROR('Raw Data (Nielsen)'!R51/AG41,0)</f>
        <v>0</v>
      </c>
      <c r="AC41" s="39">
        <f>IFERROR('Raw Data (Nielsen)'!S51/AH41,0)</f>
        <v>0</v>
      </c>
      <c r="AD41" s="39">
        <f>IFERROR('Raw Data (Nielsen)'!T51/AI41,0)</f>
        <v>0</v>
      </c>
      <c r="AE41" s="39">
        <f>IFERROR('Raw Data (Nielsen)'!U51/AJ41,0)</f>
        <v>0</v>
      </c>
      <c r="AF41" s="41">
        <f>'Raw Data (Nielsen)'!L51</f>
        <v>3656</v>
      </c>
      <c r="AG41" s="41">
        <f>'Raw Data (Nielsen)'!M51</f>
        <v>10597</v>
      </c>
      <c r="AH41" s="41">
        <f>'Raw Data (Nielsen)'!N51</f>
        <v>3262</v>
      </c>
      <c r="AI41" s="41">
        <f>'Raw Data (Nielsen)'!O51</f>
        <v>3356</v>
      </c>
      <c r="AJ41" s="41">
        <f>'Raw Data (Nielsen)'!P51</f>
        <v>7850</v>
      </c>
      <c r="AK41" s="42">
        <f t="shared" si="5"/>
        <v>28721</v>
      </c>
      <c r="AL41" s="43">
        <f t="shared" ref="AL41:AP41" si="130">AF41/$AK41</f>
        <v>0.1272936179</v>
      </c>
      <c r="AM41" s="43">
        <f t="shared" si="130"/>
        <v>0.3689634762</v>
      </c>
      <c r="AN41" s="43">
        <f t="shared" si="130"/>
        <v>0.1135754326</v>
      </c>
      <c r="AO41" s="43">
        <f t="shared" si="130"/>
        <v>0.1168482992</v>
      </c>
      <c r="AP41" s="43">
        <f t="shared" si="130"/>
        <v>0.2733191741</v>
      </c>
      <c r="AS41" s="4" t="s">
        <v>65</v>
      </c>
      <c r="AT41" s="53">
        <f t="shared" si="30"/>
        <v>0.5174537988</v>
      </c>
      <c r="AU41" s="54">
        <f t="shared" ref="AU41:AY41" si="131">EXP(AU$3+(AU$4*$AT41)+(AU$5*B31)+(AU$6*G31)+(AU$7*L31)+(AU$8*Q31)+(AU$9*V31)+(AU$10+AA31))</f>
        <v>0.2506307186</v>
      </c>
      <c r="AV41" s="54">
        <f t="shared" si="131"/>
        <v>1.067837184</v>
      </c>
      <c r="AW41" s="54">
        <f t="shared" si="131"/>
        <v>0.2368213498</v>
      </c>
      <c r="AX41" s="54">
        <f t="shared" si="131"/>
        <v>0.2517914977</v>
      </c>
      <c r="AY41" s="54">
        <f t="shared" si="131"/>
        <v>0.5451289542</v>
      </c>
      <c r="AZ41" s="54">
        <f t="shared" si="26"/>
        <v>2.352209704</v>
      </c>
      <c r="BA41" s="55">
        <f t="shared" ref="BA41:BE41" si="132">AU41/$AZ41</f>
        <v>0.1065511796</v>
      </c>
      <c r="BB41" s="55">
        <f t="shared" si="132"/>
        <v>0.4539719321</v>
      </c>
      <c r="BC41" s="55">
        <f t="shared" si="132"/>
        <v>0.1006803727</v>
      </c>
      <c r="BD41" s="55">
        <f t="shared" si="132"/>
        <v>0.1070446641</v>
      </c>
      <c r="BE41" s="55">
        <f t="shared" si="132"/>
        <v>0.2317518515</v>
      </c>
      <c r="BF41" s="28">
        <f t="shared" ref="BF41:BJ41" si="133">LN(BA41)*AF31</f>
        <v>-10776.93197</v>
      </c>
      <c r="BG41" s="28">
        <f t="shared" si="133"/>
        <v>-15200.52876</v>
      </c>
      <c r="BH41" s="28">
        <f t="shared" si="133"/>
        <v>-9488.559612</v>
      </c>
      <c r="BI41" s="28">
        <f t="shared" si="133"/>
        <v>-9626.265247</v>
      </c>
      <c r="BJ41" s="28">
        <f t="shared" si="133"/>
        <v>-14676.4402</v>
      </c>
      <c r="BM41" s="4" t="s">
        <v>75</v>
      </c>
      <c r="BN41" s="44">
        <f t="shared" si="7"/>
        <v>0.1135754326</v>
      </c>
      <c r="BO41" s="44">
        <f t="shared" si="8"/>
        <v>0.1122703211</v>
      </c>
    </row>
    <row r="42" ht="15.75" customHeight="1">
      <c r="A42" s="4" t="s">
        <v>76</v>
      </c>
      <c r="B42" s="36">
        <f>'Raw Data (Nielsen)'!B52</f>
        <v>4.99</v>
      </c>
      <c r="C42" s="36">
        <f>'Raw Data (Nielsen)'!C52</f>
        <v>6.49</v>
      </c>
      <c r="D42" s="36">
        <f>'Raw Data (Nielsen)'!D52</f>
        <v>2.99</v>
      </c>
      <c r="E42" s="36">
        <f>'Raw Data (Nielsen)'!E52</f>
        <v>5.6</v>
      </c>
      <c r="F42" s="36">
        <f>'Raw Data (Nielsen)'!F52</f>
        <v>3.44</v>
      </c>
      <c r="G42" s="37">
        <f>'Raw Data (Nielsen)'!G52</f>
        <v>670</v>
      </c>
      <c r="H42" s="37">
        <f>'Raw Data (Nielsen)'!H52</f>
        <v>694</v>
      </c>
      <c r="I42" s="37">
        <f>'Raw Data (Nielsen)'!I52</f>
        <v>787</v>
      </c>
      <c r="J42" s="38">
        <f>'Raw Data (Nielsen)'!J52</f>
        <v>889</v>
      </c>
      <c r="K42" s="37">
        <f>'Raw Data (Nielsen)'!K52</f>
        <v>888</v>
      </c>
      <c r="L42" s="4">
        <f>'Raw Data (Nielsen)'!AF52</f>
        <v>2</v>
      </c>
      <c r="M42" s="4">
        <f>'Raw Data (Nielsen)'!AG52</f>
        <v>5</v>
      </c>
      <c r="N42" s="4">
        <f>'Raw Data (Nielsen)'!AH52</f>
        <v>1</v>
      </c>
      <c r="O42" s="4">
        <f>'Raw Data (Nielsen)'!AI52</f>
        <v>1</v>
      </c>
      <c r="P42" s="4">
        <f>'Raw Data (Nielsen)'!AJ52</f>
        <v>2</v>
      </c>
      <c r="Q42" s="39">
        <f>IFERROR('Raw Data (Nielsen)'!V52/AF42,0)</f>
        <v>0</v>
      </c>
      <c r="R42" s="39">
        <f>IFERROR('Raw Data (Nielsen)'!W52/AG42,0)</f>
        <v>0</v>
      </c>
      <c r="S42" s="39">
        <f>IFERROR('Raw Data (Nielsen)'!X52/AH42,0)</f>
        <v>0</v>
      </c>
      <c r="T42" s="39">
        <f>IFERROR('Raw Data (Nielsen)'!Y52/AI42,0)</f>
        <v>0</v>
      </c>
      <c r="U42" s="39">
        <f>IFERROR('Raw Data (Nielsen)'!Z52/AJ42,0)</f>
        <v>0</v>
      </c>
      <c r="V42" s="40">
        <f>IFERROR('Raw Data (Nielsen)'!AA52/AF42,0)</f>
        <v>0</v>
      </c>
      <c r="W42" s="40">
        <f>IFERROR('Raw Data (Nielsen)'!AB52/AG42,0)</f>
        <v>0.02262005564</v>
      </c>
      <c r="X42" s="40">
        <f>IFERROR('Raw Data (Nielsen)'!AC52/AH42,0)</f>
        <v>0</v>
      </c>
      <c r="Y42" s="40">
        <f>IFERROR('Raw Data (Nielsen)'!AD52/AI42,0)</f>
        <v>0</v>
      </c>
      <c r="Z42" s="40">
        <f>IFERROR('Raw Data (Nielsen)'!AE52/AJ42,0)</f>
        <v>0.04742885671</v>
      </c>
      <c r="AA42" s="39">
        <f>IFERROR('Raw Data (Nielsen)'!Q52/AF42,0)</f>
        <v>0</v>
      </c>
      <c r="AB42" s="39">
        <f>IFERROR('Raw Data (Nielsen)'!R52/AG42,0)</f>
        <v>0</v>
      </c>
      <c r="AC42" s="39">
        <f>IFERROR('Raw Data (Nielsen)'!S52/AH42,0)</f>
        <v>0</v>
      </c>
      <c r="AD42" s="39">
        <f>IFERROR('Raw Data (Nielsen)'!T52/AI42,0)</f>
        <v>0</v>
      </c>
      <c r="AE42" s="39">
        <f>IFERROR('Raw Data (Nielsen)'!U52/AJ42,0)</f>
        <v>0</v>
      </c>
      <c r="AF42" s="41">
        <f>'Raw Data (Nielsen)'!L52</f>
        <v>2835</v>
      </c>
      <c r="AG42" s="41">
        <f>'Raw Data (Nielsen)'!M52</f>
        <v>8267</v>
      </c>
      <c r="AH42" s="41">
        <f>'Raw Data (Nielsen)'!N52</f>
        <v>2609</v>
      </c>
      <c r="AI42" s="41">
        <f>'Raw Data (Nielsen)'!O52</f>
        <v>2647</v>
      </c>
      <c r="AJ42" s="41">
        <f>'Raw Data (Nielsen)'!P52</f>
        <v>6009</v>
      </c>
      <c r="AK42" s="42">
        <f t="shared" si="5"/>
        <v>22367</v>
      </c>
      <c r="AL42" s="43">
        <f t="shared" ref="AL42:AP42" si="134">AF42/$AK42</f>
        <v>0.1267492288</v>
      </c>
      <c r="AM42" s="43">
        <f t="shared" si="134"/>
        <v>0.3696070103</v>
      </c>
      <c r="AN42" s="43">
        <f t="shared" si="134"/>
        <v>0.1166450575</v>
      </c>
      <c r="AO42" s="43">
        <f t="shared" si="134"/>
        <v>0.1183439889</v>
      </c>
      <c r="AP42" s="43">
        <f t="shared" si="134"/>
        <v>0.2686547145</v>
      </c>
      <c r="AS42" s="4" t="s">
        <v>66</v>
      </c>
      <c r="AT42" s="53">
        <f t="shared" si="30"/>
        <v>0.5366187543</v>
      </c>
      <c r="AU42" s="54">
        <f t="shared" ref="AU42:AY42" si="135">EXP(AU$3+(AU$4*$AT42)+(AU$5*B32)+(AU$6*G32)+(AU$7*L32)+(AU$8*Q32)+(AU$9*V32)+(AU$10+AA32))</f>
        <v>0.2505556243</v>
      </c>
      <c r="AV42" s="54">
        <f t="shared" si="135"/>
        <v>2.052818292</v>
      </c>
      <c r="AW42" s="54">
        <f t="shared" si="135"/>
        <v>0.2392540227</v>
      </c>
      <c r="AX42" s="54">
        <f t="shared" si="135"/>
        <v>0.2365991466</v>
      </c>
      <c r="AY42" s="54">
        <f t="shared" si="135"/>
        <v>0.545517288</v>
      </c>
      <c r="AZ42" s="54">
        <f t="shared" si="26"/>
        <v>3.324744373</v>
      </c>
      <c r="BA42" s="55">
        <f t="shared" ref="BA42:BE42" si="136">AU42/$AZ42</f>
        <v>0.07536086873</v>
      </c>
      <c r="BB42" s="55">
        <f t="shared" si="136"/>
        <v>0.6174364285</v>
      </c>
      <c r="BC42" s="55">
        <f t="shared" si="136"/>
        <v>0.07196162949</v>
      </c>
      <c r="BD42" s="55">
        <f t="shared" si="136"/>
        <v>0.07116310912</v>
      </c>
      <c r="BE42" s="55">
        <f t="shared" si="136"/>
        <v>0.1640779641</v>
      </c>
      <c r="BF42" s="28">
        <f t="shared" ref="BF42:BJ42" si="137">LN(BA42)*AF32</f>
        <v>-11686.31139</v>
      </c>
      <c r="BG42" s="28">
        <f t="shared" si="137"/>
        <v>-15490.48787</v>
      </c>
      <c r="BH42" s="28">
        <f t="shared" si="137"/>
        <v>-10021.21744</v>
      </c>
      <c r="BI42" s="28">
        <f t="shared" si="137"/>
        <v>-9886.642693</v>
      </c>
      <c r="BJ42" s="28">
        <f t="shared" si="137"/>
        <v>-17049.33223</v>
      </c>
      <c r="BM42" s="4" t="s">
        <v>76</v>
      </c>
      <c r="BN42" s="44">
        <f t="shared" si="7"/>
        <v>0.1166450575</v>
      </c>
      <c r="BO42" s="44">
        <f t="shared" si="8"/>
        <v>0.1099064645</v>
      </c>
    </row>
    <row r="43" ht="15.75" customHeight="1">
      <c r="A43" s="4" t="s">
        <v>77</v>
      </c>
      <c r="B43" s="36">
        <f>'Raw Data (Nielsen)'!B53</f>
        <v>4.99</v>
      </c>
      <c r="C43" s="36">
        <f>'Raw Data (Nielsen)'!C53</f>
        <v>6.49</v>
      </c>
      <c r="D43" s="36">
        <f>'Raw Data (Nielsen)'!D53</f>
        <v>2.99</v>
      </c>
      <c r="E43" s="36">
        <f>'Raw Data (Nielsen)'!E53</f>
        <v>5.6</v>
      </c>
      <c r="F43" s="36">
        <f>'Raw Data (Nielsen)'!F53</f>
        <v>3.45</v>
      </c>
      <c r="G43" s="37">
        <f>'Raw Data (Nielsen)'!G53</f>
        <v>727</v>
      </c>
      <c r="H43" s="37">
        <f>'Raw Data (Nielsen)'!H53</f>
        <v>740</v>
      </c>
      <c r="I43" s="37">
        <f>'Raw Data (Nielsen)'!I53</f>
        <v>804</v>
      </c>
      <c r="J43" s="38">
        <f>'Raw Data (Nielsen)'!J53</f>
        <v>935</v>
      </c>
      <c r="K43" s="37">
        <f>'Raw Data (Nielsen)'!K53</f>
        <v>904</v>
      </c>
      <c r="L43" s="4">
        <f>'Raw Data (Nielsen)'!AF53</f>
        <v>2</v>
      </c>
      <c r="M43" s="4">
        <f>'Raw Data (Nielsen)'!AG53</f>
        <v>5</v>
      </c>
      <c r="N43" s="4">
        <f>'Raw Data (Nielsen)'!AH53</f>
        <v>1</v>
      </c>
      <c r="O43" s="4">
        <f>'Raw Data (Nielsen)'!AI53</f>
        <v>1</v>
      </c>
      <c r="P43" s="4">
        <f>'Raw Data (Nielsen)'!AJ53</f>
        <v>2</v>
      </c>
      <c r="Q43" s="39">
        <f>IFERROR('Raw Data (Nielsen)'!V53/AF43,0)</f>
        <v>0</v>
      </c>
      <c r="R43" s="39">
        <f>IFERROR('Raw Data (Nielsen)'!W53/AG43,0)</f>
        <v>0</v>
      </c>
      <c r="S43" s="39">
        <f>IFERROR('Raw Data (Nielsen)'!X53/AH43,0)</f>
        <v>0</v>
      </c>
      <c r="T43" s="39">
        <f>IFERROR('Raw Data (Nielsen)'!Y53/AI43,0)</f>
        <v>0</v>
      </c>
      <c r="U43" s="39">
        <f>IFERROR('Raw Data (Nielsen)'!Z53/AJ43,0)</f>
        <v>0</v>
      </c>
      <c r="V43" s="40">
        <f>IFERROR('Raw Data (Nielsen)'!AA53/AF43,0)</f>
        <v>0</v>
      </c>
      <c r="W43" s="40">
        <f>IFERROR('Raw Data (Nielsen)'!AB53/AG43,0)</f>
        <v>0.01493750635</v>
      </c>
      <c r="X43" s="40">
        <f>IFERROR('Raw Data (Nielsen)'!AC53/AH43,0)</f>
        <v>0</v>
      </c>
      <c r="Y43" s="40">
        <f>IFERROR('Raw Data (Nielsen)'!AD53/AI43,0)</f>
        <v>0</v>
      </c>
      <c r="Z43" s="40">
        <f>IFERROR('Raw Data (Nielsen)'!AE53/AJ43,0)</f>
        <v>0.05366456217</v>
      </c>
      <c r="AA43" s="39">
        <f>IFERROR('Raw Data (Nielsen)'!Q53/AF43,0)</f>
        <v>0</v>
      </c>
      <c r="AB43" s="39">
        <f>IFERROR('Raw Data (Nielsen)'!R53/AG43,0)</f>
        <v>0</v>
      </c>
      <c r="AC43" s="39">
        <f>IFERROR('Raw Data (Nielsen)'!S53/AH43,0)</f>
        <v>0</v>
      </c>
      <c r="AD43" s="39">
        <f>IFERROR('Raw Data (Nielsen)'!T53/AI43,0)</f>
        <v>0</v>
      </c>
      <c r="AE43" s="39">
        <f>IFERROR('Raw Data (Nielsen)'!U53/AJ43,0)</f>
        <v>0</v>
      </c>
      <c r="AF43" s="41">
        <f>'Raw Data (Nielsen)'!L53</f>
        <v>3432</v>
      </c>
      <c r="AG43" s="41">
        <f>'Raw Data (Nielsen)'!M53</f>
        <v>9841</v>
      </c>
      <c r="AH43" s="41">
        <f>'Raw Data (Nielsen)'!N53</f>
        <v>3229</v>
      </c>
      <c r="AI43" s="41">
        <f>'Raw Data (Nielsen)'!O53</f>
        <v>3185</v>
      </c>
      <c r="AJ43" s="41">
        <f>'Raw Data (Nielsen)'!P53</f>
        <v>7286</v>
      </c>
      <c r="AK43" s="42">
        <f t="shared" si="5"/>
        <v>26973</v>
      </c>
      <c r="AL43" s="43">
        <f t="shared" ref="AL43:AP43" si="138">AF43/$AK43</f>
        <v>0.1272383495</v>
      </c>
      <c r="AM43" s="43">
        <f t="shared" si="138"/>
        <v>0.3648463278</v>
      </c>
      <c r="AN43" s="43">
        <f t="shared" si="138"/>
        <v>0.1197123049</v>
      </c>
      <c r="AO43" s="43">
        <f t="shared" si="138"/>
        <v>0.118081044</v>
      </c>
      <c r="AP43" s="43">
        <f t="shared" si="138"/>
        <v>0.2701219738</v>
      </c>
      <c r="AS43" s="4" t="s">
        <v>67</v>
      </c>
      <c r="AT43" s="53">
        <f t="shared" si="30"/>
        <v>0.5557837098</v>
      </c>
      <c r="AU43" s="54">
        <f t="shared" ref="AU43:AY43" si="139">EXP(AU$3+(AU$4*$AT43)+(AU$5*B33)+(AU$6*G33)+(AU$7*L33)+(AU$8*Q33)+(AU$9*V33)+(AU$10+AA33))</f>
        <v>0.2510620425</v>
      </c>
      <c r="AV43" s="54">
        <f t="shared" si="139"/>
        <v>0.8515227143</v>
      </c>
      <c r="AW43" s="54">
        <f t="shared" si="139"/>
        <v>0.2372220747</v>
      </c>
      <c r="AX43" s="54">
        <f t="shared" si="139"/>
        <v>0.2431765027</v>
      </c>
      <c r="AY43" s="54">
        <f t="shared" si="139"/>
        <v>0.5374753721</v>
      </c>
      <c r="AZ43" s="54">
        <f t="shared" si="26"/>
        <v>2.120458706</v>
      </c>
      <c r="BA43" s="55">
        <f t="shared" ref="BA43:BE43" si="140">AU43/$AZ43</f>
        <v>0.1183998735</v>
      </c>
      <c r="BB43" s="55">
        <f t="shared" si="140"/>
        <v>0.4015747686</v>
      </c>
      <c r="BC43" s="55">
        <f t="shared" si="140"/>
        <v>0.111872999</v>
      </c>
      <c r="BD43" s="55">
        <f t="shared" si="140"/>
        <v>0.1146810839</v>
      </c>
      <c r="BE43" s="55">
        <f t="shared" si="140"/>
        <v>0.2534712751</v>
      </c>
      <c r="BF43" s="28">
        <f t="shared" ref="BF43:BJ43" si="141">LN(BA43)*AF33</f>
        <v>-9543.984748</v>
      </c>
      <c r="BG43" s="28">
        <f t="shared" si="141"/>
        <v>-12549.53298</v>
      </c>
      <c r="BH43" s="28">
        <f t="shared" si="141"/>
        <v>-8958.699144</v>
      </c>
      <c r="BI43" s="28">
        <f t="shared" si="141"/>
        <v>-8933.100771</v>
      </c>
      <c r="BJ43" s="28">
        <f t="shared" si="141"/>
        <v>-13344.86393</v>
      </c>
      <c r="BM43" s="4" t="s">
        <v>77</v>
      </c>
      <c r="BN43" s="44">
        <f t="shared" si="7"/>
        <v>0.1197123049</v>
      </c>
      <c r="BO43" s="44">
        <f t="shared" si="8"/>
        <v>0.1118496897</v>
      </c>
    </row>
    <row r="44" ht="15.75" customHeight="1">
      <c r="A44" s="4" t="s">
        <v>78</v>
      </c>
      <c r="B44" s="36">
        <f>'Raw Data (Nielsen)'!B54</f>
        <v>4.99</v>
      </c>
      <c r="C44" s="36">
        <f>'Raw Data (Nielsen)'!C54</f>
        <v>6.49</v>
      </c>
      <c r="D44" s="36">
        <f>'Raw Data (Nielsen)'!D54</f>
        <v>2.99</v>
      </c>
      <c r="E44" s="36">
        <f>'Raw Data (Nielsen)'!E54</f>
        <v>5.6</v>
      </c>
      <c r="F44" s="36">
        <f>'Raw Data (Nielsen)'!F54</f>
        <v>3.48</v>
      </c>
      <c r="G44" s="37">
        <f>'Raw Data (Nielsen)'!G54</f>
        <v>697</v>
      </c>
      <c r="H44" s="37">
        <f>'Raw Data (Nielsen)'!H54</f>
        <v>734</v>
      </c>
      <c r="I44" s="37">
        <f>'Raw Data (Nielsen)'!I54</f>
        <v>797</v>
      </c>
      <c r="J44" s="38">
        <f>'Raw Data (Nielsen)'!J54</f>
        <v>917</v>
      </c>
      <c r="K44" s="37">
        <f>'Raw Data (Nielsen)'!K54</f>
        <v>895</v>
      </c>
      <c r="L44" s="4">
        <f>'Raw Data (Nielsen)'!AF54</f>
        <v>2</v>
      </c>
      <c r="M44" s="4">
        <f>'Raw Data (Nielsen)'!AG54</f>
        <v>5</v>
      </c>
      <c r="N44" s="4">
        <f>'Raw Data (Nielsen)'!AH54</f>
        <v>1</v>
      </c>
      <c r="O44" s="4">
        <f>'Raw Data (Nielsen)'!AI54</f>
        <v>1</v>
      </c>
      <c r="P44" s="4">
        <f>'Raw Data (Nielsen)'!AJ54</f>
        <v>2</v>
      </c>
      <c r="Q44" s="39">
        <f>IFERROR('Raw Data (Nielsen)'!V54/AF44,0)</f>
        <v>0</v>
      </c>
      <c r="R44" s="39">
        <f>IFERROR('Raw Data (Nielsen)'!W54/AG44,0)</f>
        <v>0</v>
      </c>
      <c r="S44" s="39">
        <f>IFERROR('Raw Data (Nielsen)'!X54/AH44,0)</f>
        <v>0</v>
      </c>
      <c r="T44" s="39">
        <f>IFERROR('Raw Data (Nielsen)'!Y54/AI44,0)</f>
        <v>0</v>
      </c>
      <c r="U44" s="39">
        <f>IFERROR('Raw Data (Nielsen)'!Z54/AJ44,0)</f>
        <v>0</v>
      </c>
      <c r="V44" s="40">
        <f>IFERROR('Raw Data (Nielsen)'!AA54/AF44,0)</f>
        <v>0</v>
      </c>
      <c r="W44" s="40">
        <f>IFERROR('Raw Data (Nielsen)'!AB54/AG44,0)</f>
        <v>0.02654584222</v>
      </c>
      <c r="X44" s="40">
        <f>IFERROR('Raw Data (Nielsen)'!AC54/AH44,0)</f>
        <v>0</v>
      </c>
      <c r="Y44" s="40">
        <f>IFERROR('Raw Data (Nielsen)'!AD54/AI44,0)</f>
        <v>0</v>
      </c>
      <c r="Z44" s="40">
        <f>IFERROR('Raw Data (Nielsen)'!AE54/AJ44,0)</f>
        <v>0.04530176823</v>
      </c>
      <c r="AA44" s="39">
        <f>IFERROR('Raw Data (Nielsen)'!Q54/AF44,0)</f>
        <v>0</v>
      </c>
      <c r="AB44" s="39">
        <f>IFERROR('Raw Data (Nielsen)'!R54/AG44,0)</f>
        <v>0</v>
      </c>
      <c r="AC44" s="39">
        <f>IFERROR('Raw Data (Nielsen)'!S54/AH44,0)</f>
        <v>0</v>
      </c>
      <c r="AD44" s="39">
        <f>IFERROR('Raw Data (Nielsen)'!T54/AI44,0)</f>
        <v>0</v>
      </c>
      <c r="AE44" s="39">
        <f>IFERROR('Raw Data (Nielsen)'!U54/AJ44,0)</f>
        <v>0</v>
      </c>
      <c r="AF44" s="41">
        <f>'Raw Data (Nielsen)'!L54</f>
        <v>3075</v>
      </c>
      <c r="AG44" s="41">
        <f>'Raw Data (Nielsen)'!M54</f>
        <v>9380</v>
      </c>
      <c r="AH44" s="41">
        <f>'Raw Data (Nielsen)'!N54</f>
        <v>2905</v>
      </c>
      <c r="AI44" s="41">
        <f>'Raw Data (Nielsen)'!O54</f>
        <v>2982</v>
      </c>
      <c r="AJ44" s="41">
        <f>'Raw Data (Nielsen)'!P54</f>
        <v>6843</v>
      </c>
      <c r="AK44" s="42">
        <f t="shared" si="5"/>
        <v>25185</v>
      </c>
      <c r="AL44" s="43">
        <f t="shared" ref="AL44:AP44" si="142">AF44/$AK44</f>
        <v>0.122096486</v>
      </c>
      <c r="AM44" s="43">
        <f t="shared" si="142"/>
        <v>0.372443915</v>
      </c>
      <c r="AN44" s="43">
        <f t="shared" si="142"/>
        <v>0.1153464364</v>
      </c>
      <c r="AO44" s="43">
        <f t="shared" si="142"/>
        <v>0.1184038118</v>
      </c>
      <c r="AP44" s="43">
        <f t="shared" si="142"/>
        <v>0.2717093508</v>
      </c>
      <c r="AS44" s="4" t="s">
        <v>68</v>
      </c>
      <c r="AT44" s="53">
        <f t="shared" si="30"/>
        <v>0.5749486653</v>
      </c>
      <c r="AU44" s="54">
        <f t="shared" ref="AU44:AY44" si="143">EXP(AU$3+(AU$4*$AT44)+(AU$5*B34)+(AU$6*G34)+(AU$7*L34)+(AU$8*Q34)+(AU$9*V34)+(AU$10+AA34))</f>
        <v>0.2509269089</v>
      </c>
      <c r="AV44" s="54">
        <f t="shared" si="143"/>
        <v>2.127088456</v>
      </c>
      <c r="AW44" s="54">
        <f t="shared" si="143"/>
        <v>0.2338881331</v>
      </c>
      <c r="AX44" s="54">
        <f t="shared" si="143"/>
        <v>0.2275850108</v>
      </c>
      <c r="AY44" s="54">
        <f t="shared" si="143"/>
        <v>0.5423803285</v>
      </c>
      <c r="AZ44" s="54">
        <f t="shared" si="26"/>
        <v>3.381868837</v>
      </c>
      <c r="BA44" s="55">
        <f t="shared" ref="BA44:BE44" si="144">AU44/$AZ44</f>
        <v>0.07419770575</v>
      </c>
      <c r="BB44" s="55">
        <f t="shared" si="144"/>
        <v>0.6289683481</v>
      </c>
      <c r="BC44" s="55">
        <f t="shared" si="144"/>
        <v>0.06915943354</v>
      </c>
      <c r="BD44" s="55">
        <f t="shared" si="144"/>
        <v>0.06729563498</v>
      </c>
      <c r="BE44" s="55">
        <f t="shared" si="144"/>
        <v>0.1603788777</v>
      </c>
      <c r="BF44" s="28">
        <f t="shared" ref="BF44:BJ44" si="145">LN(BA44)*AF34</f>
        <v>-11337.85511</v>
      </c>
      <c r="BG44" s="28">
        <f t="shared" si="145"/>
        <v>-15556.27426</v>
      </c>
      <c r="BH44" s="28">
        <f t="shared" si="145"/>
        <v>-9801.149427</v>
      </c>
      <c r="BI44" s="28">
        <f t="shared" si="145"/>
        <v>-9731.367612</v>
      </c>
      <c r="BJ44" s="28">
        <f t="shared" si="145"/>
        <v>-16292.5853</v>
      </c>
      <c r="BM44" s="4" t="s">
        <v>78</v>
      </c>
      <c r="BN44" s="44">
        <f t="shared" si="7"/>
        <v>0.1153464364</v>
      </c>
      <c r="BO44" s="44">
        <f t="shared" si="8"/>
        <v>0.1110273848</v>
      </c>
    </row>
    <row r="45" ht="15.75" customHeight="1">
      <c r="A45" s="4" t="s">
        <v>79</v>
      </c>
      <c r="B45" s="36">
        <f>'Raw Data (Nielsen)'!B55</f>
        <v>4.99</v>
      </c>
      <c r="C45" s="36">
        <f>'Raw Data (Nielsen)'!C55</f>
        <v>6.49</v>
      </c>
      <c r="D45" s="36">
        <f>'Raw Data (Nielsen)'!D55</f>
        <v>2.99</v>
      </c>
      <c r="E45" s="36">
        <f>'Raw Data (Nielsen)'!E55</f>
        <v>5.6</v>
      </c>
      <c r="F45" s="36">
        <f>'Raw Data (Nielsen)'!F55</f>
        <v>3.48</v>
      </c>
      <c r="G45" s="37">
        <f>'Raw Data (Nielsen)'!G55</f>
        <v>671</v>
      </c>
      <c r="H45" s="37">
        <f>'Raw Data (Nielsen)'!H55</f>
        <v>699</v>
      </c>
      <c r="I45" s="37">
        <f>'Raw Data (Nielsen)'!I55</f>
        <v>770</v>
      </c>
      <c r="J45" s="38">
        <f>'Raw Data (Nielsen)'!J55</f>
        <v>909</v>
      </c>
      <c r="K45" s="37">
        <f>'Raw Data (Nielsen)'!K55</f>
        <v>883</v>
      </c>
      <c r="L45" s="4">
        <f>'Raw Data (Nielsen)'!AF55</f>
        <v>2</v>
      </c>
      <c r="M45" s="4">
        <f>'Raw Data (Nielsen)'!AG55</f>
        <v>5</v>
      </c>
      <c r="N45" s="4">
        <f>'Raw Data (Nielsen)'!AH55</f>
        <v>1</v>
      </c>
      <c r="O45" s="4">
        <f>'Raw Data (Nielsen)'!AI55</f>
        <v>1</v>
      </c>
      <c r="P45" s="4">
        <f>'Raw Data (Nielsen)'!AJ55</f>
        <v>2</v>
      </c>
      <c r="Q45" s="39">
        <f>IFERROR('Raw Data (Nielsen)'!V55/AF45,0)</f>
        <v>0</v>
      </c>
      <c r="R45" s="39">
        <f>IFERROR('Raw Data (Nielsen)'!W55/AG45,0)</f>
        <v>0</v>
      </c>
      <c r="S45" s="39">
        <f>IFERROR('Raw Data (Nielsen)'!X55/AH45,0)</f>
        <v>0</v>
      </c>
      <c r="T45" s="39">
        <f>IFERROR('Raw Data (Nielsen)'!Y55/AI45,0)</f>
        <v>0</v>
      </c>
      <c r="U45" s="39">
        <f>IFERROR('Raw Data (Nielsen)'!Z55/AJ45,0)</f>
        <v>0</v>
      </c>
      <c r="V45" s="40">
        <f>IFERROR('Raw Data (Nielsen)'!AA55/AF45,0)</f>
        <v>0</v>
      </c>
      <c r="W45" s="40">
        <f>IFERROR('Raw Data (Nielsen)'!AB55/AG45,0)</f>
        <v>0.01554953469</v>
      </c>
      <c r="X45" s="40">
        <f>IFERROR('Raw Data (Nielsen)'!AC55/AH45,0)</f>
        <v>0</v>
      </c>
      <c r="Y45" s="40">
        <f>IFERROR('Raw Data (Nielsen)'!AD55/AI45,0)</f>
        <v>0</v>
      </c>
      <c r="Z45" s="40">
        <f>IFERROR('Raw Data (Nielsen)'!AE55/AJ45,0)</f>
        <v>0.02817574021</v>
      </c>
      <c r="AA45" s="39">
        <f>IFERROR('Raw Data (Nielsen)'!Q55/AF45,0)</f>
        <v>0</v>
      </c>
      <c r="AB45" s="39">
        <f>IFERROR('Raw Data (Nielsen)'!R55/AG45,0)</f>
        <v>0</v>
      </c>
      <c r="AC45" s="39">
        <f>IFERROR('Raw Data (Nielsen)'!S55/AH45,0)</f>
        <v>0</v>
      </c>
      <c r="AD45" s="39">
        <f>IFERROR('Raw Data (Nielsen)'!T55/AI45,0)</f>
        <v>0</v>
      </c>
      <c r="AE45" s="39">
        <f>IFERROR('Raw Data (Nielsen)'!U55/AJ45,0)</f>
        <v>0</v>
      </c>
      <c r="AF45" s="41">
        <f>'Raw Data (Nielsen)'!L55</f>
        <v>2829</v>
      </c>
      <c r="AG45" s="41">
        <f>'Raw Data (Nielsen)'!M55</f>
        <v>8489</v>
      </c>
      <c r="AH45" s="41">
        <f>'Raw Data (Nielsen)'!N55</f>
        <v>2684</v>
      </c>
      <c r="AI45" s="41">
        <f>'Raw Data (Nielsen)'!O55</f>
        <v>2880</v>
      </c>
      <c r="AJ45" s="41">
        <f>'Raw Data (Nielsen)'!P55</f>
        <v>6282</v>
      </c>
      <c r="AK45" s="42">
        <f t="shared" si="5"/>
        <v>23164</v>
      </c>
      <c r="AL45" s="43">
        <f t="shared" ref="AL45:AP45" si="146">AF45/$AK45</f>
        <v>0.1221291659</v>
      </c>
      <c r="AM45" s="43">
        <f t="shared" si="146"/>
        <v>0.3664738387</v>
      </c>
      <c r="AN45" s="43">
        <f t="shared" si="146"/>
        <v>0.1158694526</v>
      </c>
      <c r="AO45" s="43">
        <f t="shared" si="146"/>
        <v>0.1243308582</v>
      </c>
      <c r="AP45" s="43">
        <f t="shared" si="146"/>
        <v>0.2711966845</v>
      </c>
      <c r="AS45" s="4" t="s">
        <v>69</v>
      </c>
      <c r="AT45" s="53">
        <f t="shared" si="30"/>
        <v>0.5941136208</v>
      </c>
      <c r="AU45" s="54">
        <f t="shared" ref="AU45:AY45" si="147">EXP(AU$3+(AU$4*$AT45)+(AU$5*B35)+(AU$6*G35)+(AU$7*L35)+(AU$8*Q35)+(AU$9*V35)+(AU$10+AA35))</f>
        <v>0.2513082947</v>
      </c>
      <c r="AV45" s="54">
        <f t="shared" si="147"/>
        <v>0.9166971085</v>
      </c>
      <c r="AW45" s="54">
        <f t="shared" si="147"/>
        <v>0.2267425279</v>
      </c>
      <c r="AX45" s="54">
        <f t="shared" si="147"/>
        <v>0.2356223736</v>
      </c>
      <c r="AY45" s="54">
        <f t="shared" si="147"/>
        <v>0.5637625614</v>
      </c>
      <c r="AZ45" s="54">
        <f t="shared" si="26"/>
        <v>2.194132866</v>
      </c>
      <c r="BA45" s="55">
        <f t="shared" ref="BA45:BE45" si="148">AU45/$AZ45</f>
        <v>0.114536498</v>
      </c>
      <c r="BB45" s="55">
        <f t="shared" si="148"/>
        <v>0.4177947118</v>
      </c>
      <c r="BC45" s="55">
        <f t="shared" si="148"/>
        <v>0.1033403817</v>
      </c>
      <c r="BD45" s="55">
        <f t="shared" si="148"/>
        <v>0.1073874683</v>
      </c>
      <c r="BE45" s="55">
        <f t="shared" si="148"/>
        <v>0.2569409402</v>
      </c>
      <c r="BF45" s="28">
        <f t="shared" ref="BF45:BJ45" si="149">LN(BA45)*AF35</f>
        <v>-8881.9663</v>
      </c>
      <c r="BG45" s="28">
        <f t="shared" si="149"/>
        <v>-11746.54531</v>
      </c>
      <c r="BH45" s="28">
        <f t="shared" si="149"/>
        <v>-8715.75192</v>
      </c>
      <c r="BI45" s="28">
        <f t="shared" si="149"/>
        <v>-9273.331783</v>
      </c>
      <c r="BJ45" s="28">
        <f t="shared" si="149"/>
        <v>-12584.85648</v>
      </c>
      <c r="BM45" s="4" t="s">
        <v>79</v>
      </c>
      <c r="BN45" s="44">
        <f t="shared" si="7"/>
        <v>0.1158694526</v>
      </c>
      <c r="BO45" s="44">
        <f t="shared" si="8"/>
        <v>0.1075304929</v>
      </c>
    </row>
    <row r="46" ht="15.75" customHeight="1">
      <c r="A46" s="4" t="s">
        <v>80</v>
      </c>
      <c r="B46" s="36">
        <f>'Raw Data (Nielsen)'!B56</f>
        <v>4.99</v>
      </c>
      <c r="C46" s="36">
        <f>'Raw Data (Nielsen)'!C56</f>
        <v>6.49</v>
      </c>
      <c r="D46" s="36">
        <f>'Raw Data (Nielsen)'!D56</f>
        <v>2.99</v>
      </c>
      <c r="E46" s="36">
        <f>'Raw Data (Nielsen)'!E56</f>
        <v>5.6</v>
      </c>
      <c r="F46" s="36">
        <f>'Raw Data (Nielsen)'!F56</f>
        <v>3.49</v>
      </c>
      <c r="G46" s="37">
        <f>'Raw Data (Nielsen)'!G56</f>
        <v>614</v>
      </c>
      <c r="H46" s="37">
        <f>'Raw Data (Nielsen)'!H56</f>
        <v>659</v>
      </c>
      <c r="I46" s="37">
        <f>'Raw Data (Nielsen)'!I56</f>
        <v>738</v>
      </c>
      <c r="J46" s="38">
        <f>'Raw Data (Nielsen)'!J56</f>
        <v>867</v>
      </c>
      <c r="K46" s="37">
        <f>'Raw Data (Nielsen)'!K56</f>
        <v>824</v>
      </c>
      <c r="L46" s="4">
        <f>'Raw Data (Nielsen)'!AF56</f>
        <v>2</v>
      </c>
      <c r="M46" s="4">
        <f>'Raw Data (Nielsen)'!AG56</f>
        <v>5</v>
      </c>
      <c r="N46" s="4">
        <f>'Raw Data (Nielsen)'!AH56</f>
        <v>1</v>
      </c>
      <c r="O46" s="4">
        <f>'Raw Data (Nielsen)'!AI56</f>
        <v>1</v>
      </c>
      <c r="P46" s="4">
        <f>'Raw Data (Nielsen)'!AJ56</f>
        <v>2</v>
      </c>
      <c r="Q46" s="39">
        <f>IFERROR('Raw Data (Nielsen)'!V56/AF46,0)</f>
        <v>0</v>
      </c>
      <c r="R46" s="39">
        <f>IFERROR('Raw Data (Nielsen)'!W56/AG46,0)</f>
        <v>0</v>
      </c>
      <c r="S46" s="39">
        <f>IFERROR('Raw Data (Nielsen)'!X56/AH46,0)</f>
        <v>0</v>
      </c>
      <c r="T46" s="39">
        <f>IFERROR('Raw Data (Nielsen)'!Y56/AI46,0)</f>
        <v>0</v>
      </c>
      <c r="U46" s="39">
        <f>IFERROR('Raw Data (Nielsen)'!Z56/AJ46,0)</f>
        <v>0</v>
      </c>
      <c r="V46" s="40">
        <f>IFERROR('Raw Data (Nielsen)'!AA56/AF46,0)</f>
        <v>0</v>
      </c>
      <c r="W46" s="40">
        <f>IFERROR('Raw Data (Nielsen)'!AB56/AG46,0)</f>
        <v>0.002350663717</v>
      </c>
      <c r="X46" s="40">
        <f>IFERROR('Raw Data (Nielsen)'!AC56/AH46,0)</f>
        <v>0</v>
      </c>
      <c r="Y46" s="40">
        <f>IFERROR('Raw Data (Nielsen)'!AD56/AI46,0)</f>
        <v>0</v>
      </c>
      <c r="Z46" s="40">
        <f>IFERROR('Raw Data (Nielsen)'!AE56/AJ46,0)</f>
        <v>0.014439699</v>
      </c>
      <c r="AA46" s="39">
        <f>IFERROR('Raw Data (Nielsen)'!Q56/AF46,0)</f>
        <v>0</v>
      </c>
      <c r="AB46" s="39">
        <f>IFERROR('Raw Data (Nielsen)'!R56/AG46,0)</f>
        <v>0</v>
      </c>
      <c r="AC46" s="39">
        <f>IFERROR('Raw Data (Nielsen)'!S56/AH46,0)</f>
        <v>0</v>
      </c>
      <c r="AD46" s="39">
        <f>IFERROR('Raw Data (Nielsen)'!T56/AI46,0)</f>
        <v>0</v>
      </c>
      <c r="AE46" s="39">
        <f>IFERROR('Raw Data (Nielsen)'!U56/AJ46,0)</f>
        <v>0</v>
      </c>
      <c r="AF46" s="41">
        <f>'Raw Data (Nielsen)'!L56</f>
        <v>2371</v>
      </c>
      <c r="AG46" s="41">
        <f>'Raw Data (Nielsen)'!M56</f>
        <v>7232</v>
      </c>
      <c r="AH46" s="41">
        <f>'Raw Data (Nielsen)'!N56</f>
        <v>2212</v>
      </c>
      <c r="AI46" s="41">
        <f>'Raw Data (Nielsen)'!O56</f>
        <v>2349</v>
      </c>
      <c r="AJ46" s="41">
        <f>'Raw Data (Nielsen)'!P56</f>
        <v>4917</v>
      </c>
      <c r="AK46" s="42">
        <f t="shared" si="5"/>
        <v>19081</v>
      </c>
      <c r="AL46" s="43">
        <f t="shared" ref="AL46:AP46" si="150">AF46/$AK46</f>
        <v>0.1242597348</v>
      </c>
      <c r="AM46" s="43">
        <f t="shared" si="150"/>
        <v>0.3790157749</v>
      </c>
      <c r="AN46" s="43">
        <f t="shared" si="150"/>
        <v>0.1159268382</v>
      </c>
      <c r="AO46" s="43">
        <f t="shared" si="150"/>
        <v>0.1231067554</v>
      </c>
      <c r="AP46" s="43">
        <f t="shared" si="150"/>
        <v>0.2576908967</v>
      </c>
      <c r="AS46" s="4" t="s">
        <v>70</v>
      </c>
      <c r="AT46" s="53">
        <f t="shared" si="30"/>
        <v>0.6132785763</v>
      </c>
      <c r="AU46" s="54">
        <f t="shared" ref="AU46:AY46" si="151">EXP(AU$3+(AU$4*$AT46)+(AU$5*B36)+(AU$6*G36)+(AU$7*L36)+(AU$8*Q36)+(AU$9*V36)+(AU$10+AA36))</f>
        <v>0.2518582395</v>
      </c>
      <c r="AV46" s="54">
        <f t="shared" si="151"/>
        <v>0.8193336234</v>
      </c>
      <c r="AW46" s="54">
        <f t="shared" si="151"/>
        <v>0.2338450496</v>
      </c>
      <c r="AX46" s="54">
        <f t="shared" si="151"/>
        <v>0.2370066825</v>
      </c>
      <c r="AY46" s="54">
        <f t="shared" si="151"/>
        <v>0.5421061361</v>
      </c>
      <c r="AZ46" s="54">
        <f t="shared" si="26"/>
        <v>2.084149731</v>
      </c>
      <c r="BA46" s="55">
        <f t="shared" ref="BA46:BE46" si="152">AU46/$AZ46</f>
        <v>0.1208445995</v>
      </c>
      <c r="BB46" s="55">
        <f t="shared" si="152"/>
        <v>0.3931260845</v>
      </c>
      <c r="BC46" s="55">
        <f t="shared" si="152"/>
        <v>0.1122016552</v>
      </c>
      <c r="BD46" s="55">
        <f t="shared" si="152"/>
        <v>0.1137186446</v>
      </c>
      <c r="BE46" s="55">
        <f t="shared" si="152"/>
        <v>0.2601090162</v>
      </c>
      <c r="BF46" s="28">
        <f t="shared" ref="BF46:BJ46" si="153">LN(BA46)*AF36</f>
        <v>-8989.764907</v>
      </c>
      <c r="BG46" s="28">
        <f t="shared" si="153"/>
        <v>-11832.76189</v>
      </c>
      <c r="BH46" s="28">
        <f t="shared" si="153"/>
        <v>-8559.521328</v>
      </c>
      <c r="BI46" s="28">
        <f t="shared" si="153"/>
        <v>-8472.186771</v>
      </c>
      <c r="BJ46" s="28">
        <f t="shared" si="153"/>
        <v>-12666.63169</v>
      </c>
      <c r="BM46" s="4" t="s">
        <v>80</v>
      </c>
      <c r="BN46" s="44">
        <f t="shared" si="7"/>
        <v>0.1159268382</v>
      </c>
      <c r="BO46" s="44">
        <f t="shared" si="8"/>
        <v>0.1037119541</v>
      </c>
    </row>
    <row r="47" ht="15.75" customHeight="1">
      <c r="A47" s="4" t="s">
        <v>81</v>
      </c>
      <c r="B47" s="36">
        <f>'Raw Data (Nielsen)'!B57</f>
        <v>4.99</v>
      </c>
      <c r="C47" s="36">
        <f>'Raw Data (Nielsen)'!C57</f>
        <v>6.49</v>
      </c>
      <c r="D47" s="36">
        <f>'Raw Data (Nielsen)'!D57</f>
        <v>2.99</v>
      </c>
      <c r="E47" s="36">
        <f>'Raw Data (Nielsen)'!E57</f>
        <v>5.6</v>
      </c>
      <c r="F47" s="36">
        <f>'Raw Data (Nielsen)'!F57</f>
        <v>3.48</v>
      </c>
      <c r="G47" s="37">
        <f>'Raw Data (Nielsen)'!G57</f>
        <v>694</v>
      </c>
      <c r="H47" s="37">
        <f>'Raw Data (Nielsen)'!H57</f>
        <v>714</v>
      </c>
      <c r="I47" s="37">
        <f>'Raw Data (Nielsen)'!I57</f>
        <v>786</v>
      </c>
      <c r="J47" s="38">
        <f>'Raw Data (Nielsen)'!J57</f>
        <v>925</v>
      </c>
      <c r="K47" s="37">
        <f>'Raw Data (Nielsen)'!K57</f>
        <v>896</v>
      </c>
      <c r="L47" s="4">
        <f>'Raw Data (Nielsen)'!AF57</f>
        <v>2</v>
      </c>
      <c r="M47" s="4">
        <f>'Raw Data (Nielsen)'!AG57</f>
        <v>5</v>
      </c>
      <c r="N47" s="4">
        <f>'Raw Data (Nielsen)'!AH57</f>
        <v>1</v>
      </c>
      <c r="O47" s="4">
        <f>'Raw Data (Nielsen)'!AI57</f>
        <v>1</v>
      </c>
      <c r="P47" s="4">
        <f>'Raw Data (Nielsen)'!AJ57</f>
        <v>2</v>
      </c>
      <c r="Q47" s="39">
        <f>IFERROR('Raw Data (Nielsen)'!V57/AF47,0)</f>
        <v>0</v>
      </c>
      <c r="R47" s="39">
        <f>IFERROR('Raw Data (Nielsen)'!W57/AG47,0)</f>
        <v>0</v>
      </c>
      <c r="S47" s="39">
        <f>IFERROR('Raw Data (Nielsen)'!X57/AH47,0)</f>
        <v>0</v>
      </c>
      <c r="T47" s="39">
        <f>IFERROR('Raw Data (Nielsen)'!Y57/AI47,0)</f>
        <v>0</v>
      </c>
      <c r="U47" s="39">
        <f>IFERROR('Raw Data (Nielsen)'!Z57/AJ47,0)</f>
        <v>0</v>
      </c>
      <c r="V47" s="40">
        <f>IFERROR('Raw Data (Nielsen)'!AA57/AF47,0)</f>
        <v>0</v>
      </c>
      <c r="W47" s="40">
        <f>IFERROR('Raw Data (Nielsen)'!AB57/AG47,0)</f>
        <v>0.005473453749</v>
      </c>
      <c r="X47" s="40">
        <f>IFERROR('Raw Data (Nielsen)'!AC57/AH47,0)</f>
        <v>0</v>
      </c>
      <c r="Y47" s="40">
        <f>IFERROR('Raw Data (Nielsen)'!AD57/AI47,0)</f>
        <v>0</v>
      </c>
      <c r="Z47" s="40">
        <f>IFERROR('Raw Data (Nielsen)'!AE57/AJ47,0)</f>
        <v>0.04693611473</v>
      </c>
      <c r="AA47" s="39">
        <f>IFERROR('Raw Data (Nielsen)'!Q57/AF47,0)</f>
        <v>0</v>
      </c>
      <c r="AB47" s="39">
        <f>IFERROR('Raw Data (Nielsen)'!R57/AG47,0)</f>
        <v>0</v>
      </c>
      <c r="AC47" s="39">
        <f>IFERROR('Raw Data (Nielsen)'!S57/AH47,0)</f>
        <v>0</v>
      </c>
      <c r="AD47" s="39">
        <f>IFERROR('Raw Data (Nielsen)'!T57/AI47,0)</f>
        <v>0</v>
      </c>
      <c r="AE47" s="39">
        <f>IFERROR('Raw Data (Nielsen)'!U57/AJ47,0)</f>
        <v>0</v>
      </c>
      <c r="AF47" s="41">
        <f>'Raw Data (Nielsen)'!L57</f>
        <v>3067</v>
      </c>
      <c r="AG47" s="41">
        <f>'Raw Data (Nielsen)'!M57</f>
        <v>9135</v>
      </c>
      <c r="AH47" s="41">
        <f>'Raw Data (Nielsen)'!N57</f>
        <v>3006</v>
      </c>
      <c r="AI47" s="41">
        <f>'Raw Data (Nielsen)'!O57</f>
        <v>3020</v>
      </c>
      <c r="AJ47" s="41">
        <f>'Raw Data (Nielsen)'!P57</f>
        <v>6903</v>
      </c>
      <c r="AK47" s="42">
        <f t="shared" si="5"/>
        <v>25131</v>
      </c>
      <c r="AL47" s="43">
        <f t="shared" ref="AL47:AP47" si="154">AF47/$AK47</f>
        <v>0.1220405077</v>
      </c>
      <c r="AM47" s="43">
        <f t="shared" si="154"/>
        <v>0.3634952847</v>
      </c>
      <c r="AN47" s="43">
        <f t="shared" si="154"/>
        <v>0.1196132267</v>
      </c>
      <c r="AO47" s="43">
        <f t="shared" si="154"/>
        <v>0.1201703076</v>
      </c>
      <c r="AP47" s="43">
        <f t="shared" si="154"/>
        <v>0.2746806733</v>
      </c>
      <c r="AS47" s="4" t="s">
        <v>71</v>
      </c>
      <c r="AT47" s="53">
        <f t="shared" si="30"/>
        <v>0.6324435318</v>
      </c>
      <c r="AU47" s="54">
        <f t="shared" ref="AU47:AY47" si="155">EXP(AU$3+(AU$4*$AT47)+(AU$5*B37)+(AU$6*G37)+(AU$7*L37)+(AU$8*Q37)+(AU$9*V37)+(AU$10+AA37))</f>
        <v>0.2518906784</v>
      </c>
      <c r="AV47" s="54">
        <f t="shared" si="155"/>
        <v>0.7968028472</v>
      </c>
      <c r="AW47" s="54">
        <f t="shared" si="155"/>
        <v>0.2398173575</v>
      </c>
      <c r="AX47" s="54">
        <f t="shared" si="155"/>
        <v>0.227874726</v>
      </c>
      <c r="AY47" s="54">
        <f t="shared" si="155"/>
        <v>0.5265408243</v>
      </c>
      <c r="AZ47" s="54">
        <f t="shared" si="26"/>
        <v>2.042926433</v>
      </c>
      <c r="BA47" s="55">
        <f t="shared" ref="BA47:BE47" si="156">AU47/$AZ47</f>
        <v>0.1232989472</v>
      </c>
      <c r="BB47" s="55">
        <f t="shared" si="156"/>
        <v>0.3900301226</v>
      </c>
      <c r="BC47" s="55">
        <f t="shared" si="156"/>
        <v>0.1173891304</v>
      </c>
      <c r="BD47" s="55">
        <f t="shared" si="156"/>
        <v>0.1115432853</v>
      </c>
      <c r="BE47" s="55">
        <f t="shared" si="156"/>
        <v>0.2577385145</v>
      </c>
      <c r="BF47" s="28">
        <f t="shared" ref="BF47:BJ47" si="157">LN(BA47)*AF37</f>
        <v>-8399.784494</v>
      </c>
      <c r="BG47" s="28">
        <f t="shared" si="157"/>
        <v>-11464.08518</v>
      </c>
      <c r="BH47" s="28">
        <f t="shared" si="157"/>
        <v>-8322.683836</v>
      </c>
      <c r="BI47" s="28">
        <f t="shared" si="157"/>
        <v>-8178.974386</v>
      </c>
      <c r="BJ47" s="28">
        <f t="shared" si="157"/>
        <v>-11555.56622</v>
      </c>
      <c r="BM47" s="4" t="s">
        <v>81</v>
      </c>
      <c r="BN47" s="44">
        <f t="shared" si="7"/>
        <v>0.1196132267</v>
      </c>
      <c r="BO47" s="44">
        <f t="shared" si="8"/>
        <v>0.1099877032</v>
      </c>
    </row>
    <row r="48" ht="15.75" customHeight="1">
      <c r="A48" s="4" t="s">
        <v>82</v>
      </c>
      <c r="B48" s="36">
        <f>'Raw Data (Nielsen)'!B58</f>
        <v>4.99</v>
      </c>
      <c r="C48" s="36">
        <f>'Raw Data (Nielsen)'!C58</f>
        <v>6.53</v>
      </c>
      <c r="D48" s="36">
        <f>'Raw Data (Nielsen)'!D58</f>
        <v>2.99</v>
      </c>
      <c r="E48" s="36">
        <f>'Raw Data (Nielsen)'!E58</f>
        <v>5.61</v>
      </c>
      <c r="F48" s="36">
        <f>'Raw Data (Nielsen)'!F58</f>
        <v>3.48</v>
      </c>
      <c r="G48" s="37">
        <f>'Raw Data (Nielsen)'!G58</f>
        <v>726</v>
      </c>
      <c r="H48" s="37">
        <f>'Raw Data (Nielsen)'!H58</f>
        <v>764</v>
      </c>
      <c r="I48" s="37">
        <f>'Raw Data (Nielsen)'!I58</f>
        <v>782</v>
      </c>
      <c r="J48" s="38">
        <f>'Raw Data (Nielsen)'!J58</f>
        <v>957</v>
      </c>
      <c r="K48" s="37">
        <f>'Raw Data (Nielsen)'!K58</f>
        <v>932</v>
      </c>
      <c r="L48" s="4">
        <f>'Raw Data (Nielsen)'!AF58</f>
        <v>2</v>
      </c>
      <c r="M48" s="4">
        <f>'Raw Data (Nielsen)'!AG58</f>
        <v>5</v>
      </c>
      <c r="N48" s="4">
        <f>'Raw Data (Nielsen)'!AH58</f>
        <v>1</v>
      </c>
      <c r="O48" s="4">
        <f>'Raw Data (Nielsen)'!AI58</f>
        <v>1</v>
      </c>
      <c r="P48" s="4">
        <f>'Raw Data (Nielsen)'!AJ58</f>
        <v>2</v>
      </c>
      <c r="Q48" s="39">
        <f>IFERROR('Raw Data (Nielsen)'!V58/AF48,0)</f>
        <v>0</v>
      </c>
      <c r="R48" s="39">
        <f>IFERROR('Raw Data (Nielsen)'!W58/AG48,0)</f>
        <v>0</v>
      </c>
      <c r="S48" s="39">
        <f>IFERROR('Raw Data (Nielsen)'!X58/AH48,0)</f>
        <v>0</v>
      </c>
      <c r="T48" s="39">
        <f>IFERROR('Raw Data (Nielsen)'!Y58/AI48,0)</f>
        <v>0</v>
      </c>
      <c r="U48" s="39">
        <f>IFERROR('Raw Data (Nielsen)'!Z58/AJ48,0)</f>
        <v>0</v>
      </c>
      <c r="V48" s="40">
        <f>IFERROR('Raw Data (Nielsen)'!AA58/AF48,0)</f>
        <v>0</v>
      </c>
      <c r="W48" s="40">
        <f>IFERROR('Raw Data (Nielsen)'!AB58/AG48,0)</f>
        <v>0.005297890138</v>
      </c>
      <c r="X48" s="40">
        <f>IFERROR('Raw Data (Nielsen)'!AC58/AH48,0)</f>
        <v>0</v>
      </c>
      <c r="Y48" s="40">
        <f>IFERROR('Raw Data (Nielsen)'!AD58/AI48,0)</f>
        <v>0</v>
      </c>
      <c r="Z48" s="40">
        <f>IFERROR('Raw Data (Nielsen)'!AE58/AJ48,0)</f>
        <v>0.04743877913</v>
      </c>
      <c r="AA48" s="39">
        <f>IFERROR('Raw Data (Nielsen)'!Q58/AF48,0)</f>
        <v>0</v>
      </c>
      <c r="AB48" s="39">
        <f>IFERROR('Raw Data (Nielsen)'!R58/AG48,0)</f>
        <v>0</v>
      </c>
      <c r="AC48" s="39">
        <f>IFERROR('Raw Data (Nielsen)'!S58/AH48,0)</f>
        <v>0</v>
      </c>
      <c r="AD48" s="39">
        <f>IFERROR('Raw Data (Nielsen)'!T58/AI48,0)</f>
        <v>0</v>
      </c>
      <c r="AE48" s="39">
        <f>IFERROR('Raw Data (Nielsen)'!U58/AJ48,0)</f>
        <v>0</v>
      </c>
      <c r="AF48" s="41">
        <f>'Raw Data (Nielsen)'!L58</f>
        <v>3393</v>
      </c>
      <c r="AG48" s="41">
        <f>'Raw Data (Nielsen)'!M58</f>
        <v>10759</v>
      </c>
      <c r="AH48" s="41">
        <f>'Raw Data (Nielsen)'!N58</f>
        <v>3417</v>
      </c>
      <c r="AI48" s="41">
        <f>'Raw Data (Nielsen)'!O58</f>
        <v>3723</v>
      </c>
      <c r="AJ48" s="41">
        <f>'Raw Data (Nielsen)'!P58</f>
        <v>8453</v>
      </c>
      <c r="AK48" s="42">
        <f t="shared" si="5"/>
        <v>29745</v>
      </c>
      <c r="AL48" s="43">
        <f t="shared" ref="AL48:AP48" si="158">AF48/$AK48</f>
        <v>0.1140695915</v>
      </c>
      <c r="AM48" s="43">
        <f t="shared" si="158"/>
        <v>0.3617078501</v>
      </c>
      <c r="AN48" s="43">
        <f t="shared" si="158"/>
        <v>0.1148764498</v>
      </c>
      <c r="AO48" s="43">
        <f t="shared" si="158"/>
        <v>0.1251638931</v>
      </c>
      <c r="AP48" s="43">
        <f t="shared" si="158"/>
        <v>0.2841822155</v>
      </c>
      <c r="AS48" s="4" t="s">
        <v>72</v>
      </c>
      <c r="AT48" s="53">
        <f t="shared" si="30"/>
        <v>0.6516084873</v>
      </c>
      <c r="AU48" s="54">
        <f t="shared" ref="AU48:AY48" si="159">EXP(AU$3+(AU$4*$AT48)+(AU$5*B38)+(AU$6*G38)+(AU$7*L38)+(AU$8*Q38)+(AU$9*V38)+(AU$10+AA38))</f>
        <v>0.2518671015</v>
      </c>
      <c r="AV48" s="54">
        <f t="shared" si="159"/>
        <v>0.7956050287</v>
      </c>
      <c r="AW48" s="54">
        <f t="shared" si="159"/>
        <v>0.2298898955</v>
      </c>
      <c r="AX48" s="54">
        <f t="shared" si="159"/>
        <v>0.2218444714</v>
      </c>
      <c r="AY48" s="54">
        <f t="shared" si="159"/>
        <v>0.5298280293</v>
      </c>
      <c r="AZ48" s="54">
        <f t="shared" si="26"/>
        <v>2.029034526</v>
      </c>
      <c r="BA48" s="55">
        <f t="shared" ref="BA48:BE48" si="160">AU48/$AZ48</f>
        <v>0.1241315011</v>
      </c>
      <c r="BB48" s="55">
        <f t="shared" si="160"/>
        <v>0.3921101481</v>
      </c>
      <c r="BC48" s="55">
        <f t="shared" si="160"/>
        <v>0.1133001398</v>
      </c>
      <c r="BD48" s="55">
        <f t="shared" si="160"/>
        <v>0.1093349909</v>
      </c>
      <c r="BE48" s="55">
        <f t="shared" si="160"/>
        <v>0.2611232201</v>
      </c>
      <c r="BF48" s="28">
        <f t="shared" ref="BF48:BJ48" si="161">LN(BA48)*AF38</f>
        <v>-7248.201482</v>
      </c>
      <c r="BG48" s="28">
        <f t="shared" si="161"/>
        <v>-10224.37659</v>
      </c>
      <c r="BH48" s="28">
        <f t="shared" si="161"/>
        <v>-7500.050036</v>
      </c>
      <c r="BI48" s="28">
        <f t="shared" si="161"/>
        <v>-7169.00437</v>
      </c>
      <c r="BJ48" s="28">
        <f t="shared" si="161"/>
        <v>-10421.18268</v>
      </c>
      <c r="BM48" s="4" t="s">
        <v>82</v>
      </c>
      <c r="BN48" s="44">
        <f t="shared" si="7"/>
        <v>0.1148764498</v>
      </c>
      <c r="BO48" s="44">
        <f t="shared" si="8"/>
        <v>0.1090841503</v>
      </c>
    </row>
    <row r="49" ht="15.75" customHeight="1">
      <c r="A49" s="4" t="s">
        <v>83</v>
      </c>
      <c r="B49" s="36">
        <f>'Raw Data (Nielsen)'!B59</f>
        <v>4.99</v>
      </c>
      <c r="C49" s="36">
        <f>'Raw Data (Nielsen)'!C59</f>
        <v>6.97</v>
      </c>
      <c r="D49" s="36">
        <f>'Raw Data (Nielsen)'!D59</f>
        <v>2.99</v>
      </c>
      <c r="E49" s="36">
        <f>'Raw Data (Nielsen)'!E59</f>
        <v>5.61</v>
      </c>
      <c r="F49" s="36">
        <f>'Raw Data (Nielsen)'!F59</f>
        <v>3.5</v>
      </c>
      <c r="G49" s="37">
        <f>'Raw Data (Nielsen)'!G59</f>
        <v>737</v>
      </c>
      <c r="H49" s="38">
        <f>'Raw Data (Nielsen)'!H59</f>
        <v>743</v>
      </c>
      <c r="I49" s="37">
        <f>'Raw Data (Nielsen)'!I59</f>
        <v>775</v>
      </c>
      <c r="J49" s="38">
        <f>'Raw Data (Nielsen)'!J59</f>
        <v>946</v>
      </c>
      <c r="K49" s="37">
        <f>'Raw Data (Nielsen)'!K59</f>
        <v>919</v>
      </c>
      <c r="L49" s="4">
        <f>'Raw Data (Nielsen)'!AF59</f>
        <v>2</v>
      </c>
      <c r="M49" s="4">
        <f>'Raw Data (Nielsen)'!AG59</f>
        <v>5</v>
      </c>
      <c r="N49" s="4">
        <f>'Raw Data (Nielsen)'!AH59</f>
        <v>1</v>
      </c>
      <c r="O49" s="4">
        <f>'Raw Data (Nielsen)'!AI59</f>
        <v>1</v>
      </c>
      <c r="P49" s="4">
        <f>'Raw Data (Nielsen)'!AJ59</f>
        <v>2</v>
      </c>
      <c r="Q49" s="39">
        <f>IFERROR('Raw Data (Nielsen)'!V59/AF49,0)</f>
        <v>0</v>
      </c>
      <c r="R49" s="39">
        <f>IFERROR('Raw Data (Nielsen)'!W59/AG49,0)</f>
        <v>0</v>
      </c>
      <c r="S49" s="39">
        <f>IFERROR('Raw Data (Nielsen)'!X59/AH49,0)</f>
        <v>0</v>
      </c>
      <c r="T49" s="39">
        <f>IFERROR('Raw Data (Nielsen)'!Y59/AI49,0)</f>
        <v>0</v>
      </c>
      <c r="U49" s="39">
        <f>IFERROR('Raw Data (Nielsen)'!Z59/AJ49,0)</f>
        <v>0</v>
      </c>
      <c r="V49" s="40">
        <f>IFERROR('Raw Data (Nielsen)'!AA59/AF49,0)</f>
        <v>0</v>
      </c>
      <c r="W49" s="40">
        <f>IFERROR('Raw Data (Nielsen)'!AB59/AG49,0)</f>
        <v>0.005263670923</v>
      </c>
      <c r="X49" s="40">
        <f>IFERROR('Raw Data (Nielsen)'!AC59/AH49,0)</f>
        <v>0</v>
      </c>
      <c r="Y49" s="40">
        <f>IFERROR('Raw Data (Nielsen)'!AD59/AI49,0)</f>
        <v>0</v>
      </c>
      <c r="Z49" s="40">
        <f>IFERROR('Raw Data (Nielsen)'!AE59/AJ49,0)</f>
        <v>0.05591212046</v>
      </c>
      <c r="AA49" s="39">
        <f>IFERROR('Raw Data (Nielsen)'!Q59/AF49,0)</f>
        <v>0</v>
      </c>
      <c r="AB49" s="39">
        <f>IFERROR('Raw Data (Nielsen)'!R59/AG49,0)</f>
        <v>0</v>
      </c>
      <c r="AC49" s="39">
        <f>IFERROR('Raw Data (Nielsen)'!S59/AH49,0)</f>
        <v>0</v>
      </c>
      <c r="AD49" s="39">
        <f>IFERROR('Raw Data (Nielsen)'!T59/AI49,0)</f>
        <v>0</v>
      </c>
      <c r="AE49" s="39">
        <f>IFERROR('Raw Data (Nielsen)'!U59/AJ49,0)</f>
        <v>0</v>
      </c>
      <c r="AF49" s="41">
        <f>'Raw Data (Nielsen)'!L59</f>
        <v>3634</v>
      </c>
      <c r="AG49" s="41">
        <f>'Raw Data (Nielsen)'!M59</f>
        <v>10259</v>
      </c>
      <c r="AH49" s="41">
        <f>'Raw Data (Nielsen)'!N59</f>
        <v>3351</v>
      </c>
      <c r="AI49" s="41">
        <f>'Raw Data (Nielsen)'!O59</f>
        <v>3531</v>
      </c>
      <c r="AJ49" s="41">
        <f>'Raw Data (Nielsen)'!P59</f>
        <v>8102</v>
      </c>
      <c r="AK49" s="42">
        <f t="shared" si="5"/>
        <v>28877</v>
      </c>
      <c r="AL49" s="43">
        <f t="shared" ref="AL49:AP49" si="162">AF49/$AK49</f>
        <v>0.1258440974</v>
      </c>
      <c r="AM49" s="43">
        <f t="shared" si="162"/>
        <v>0.3552654362</v>
      </c>
      <c r="AN49" s="43">
        <f t="shared" si="162"/>
        <v>0.1160439104</v>
      </c>
      <c r="AO49" s="43">
        <f t="shared" si="162"/>
        <v>0.1222772449</v>
      </c>
      <c r="AP49" s="43">
        <f t="shared" si="162"/>
        <v>0.2805693112</v>
      </c>
      <c r="AS49" s="4" t="s">
        <v>73</v>
      </c>
      <c r="AT49" s="53">
        <f t="shared" si="30"/>
        <v>0.6707734428</v>
      </c>
      <c r="AU49" s="54">
        <f t="shared" ref="AU49:AY49" si="163">EXP(AU$3+(AU$4*$AT49)+(AU$5*B39)+(AU$6*G39)+(AU$7*L39)+(AU$8*Q39)+(AU$9*V39)+(AU$10+AA39))</f>
        <v>0.2522358919</v>
      </c>
      <c r="AV49" s="54">
        <f t="shared" si="163"/>
        <v>0.8117085957</v>
      </c>
      <c r="AW49" s="54">
        <f t="shared" si="163"/>
        <v>0.2220323066</v>
      </c>
      <c r="AX49" s="54">
        <f t="shared" si="163"/>
        <v>0.2255750058</v>
      </c>
      <c r="AY49" s="54">
        <f t="shared" si="163"/>
        <v>0.5305221105</v>
      </c>
      <c r="AZ49" s="54">
        <f t="shared" si="26"/>
        <v>2.04207391</v>
      </c>
      <c r="BA49" s="55">
        <f t="shared" ref="BA49:BE49" si="164">AU49/$AZ49</f>
        <v>0.1235194723</v>
      </c>
      <c r="BB49" s="55">
        <f t="shared" si="164"/>
        <v>0.3974922707</v>
      </c>
      <c r="BC49" s="55">
        <f t="shared" si="164"/>
        <v>0.1087288298</v>
      </c>
      <c r="BD49" s="55">
        <f t="shared" si="164"/>
        <v>0.1104636833</v>
      </c>
      <c r="BE49" s="55">
        <f t="shared" si="164"/>
        <v>0.2597957438</v>
      </c>
      <c r="BF49" s="28">
        <f t="shared" ref="BF49:BJ49" si="165">LN(BA49)*AF39</f>
        <v>-7618.8116</v>
      </c>
      <c r="BG49" s="28">
        <f t="shared" si="165"/>
        <v>-10234.17761</v>
      </c>
      <c r="BH49" s="28">
        <f t="shared" si="165"/>
        <v>-7508.751837</v>
      </c>
      <c r="BI49" s="28">
        <f t="shared" si="165"/>
        <v>-7867.157505</v>
      </c>
      <c r="BJ49" s="28">
        <f t="shared" si="165"/>
        <v>-11552.50427</v>
      </c>
      <c r="BM49" s="4" t="s">
        <v>83</v>
      </c>
      <c r="BN49" s="44">
        <f t="shared" si="7"/>
        <v>0.1160439104</v>
      </c>
      <c r="BO49" s="44">
        <f t="shared" si="8"/>
        <v>0.1159982664</v>
      </c>
    </row>
    <row r="50" ht="15.75" customHeight="1">
      <c r="A50" s="4" t="s">
        <v>84</v>
      </c>
      <c r="B50" s="36">
        <f>'Raw Data (Nielsen)'!B60</f>
        <v>4.99</v>
      </c>
      <c r="C50" s="36">
        <f>'Raw Data (Nielsen)'!C60</f>
        <v>6.98</v>
      </c>
      <c r="D50" s="36">
        <f>'Raw Data (Nielsen)'!D60</f>
        <v>2.99</v>
      </c>
      <c r="E50" s="36">
        <f>'Raw Data (Nielsen)'!E60</f>
        <v>5.6</v>
      </c>
      <c r="F50" s="36">
        <f>'Raw Data (Nielsen)'!F60</f>
        <v>3.49</v>
      </c>
      <c r="G50" s="37">
        <f>'Raw Data (Nielsen)'!G60</f>
        <v>738</v>
      </c>
      <c r="H50" s="38">
        <f>'Raw Data (Nielsen)'!H60</f>
        <v>741</v>
      </c>
      <c r="I50" s="37">
        <f>'Raw Data (Nielsen)'!I60</f>
        <v>796</v>
      </c>
      <c r="J50" s="38">
        <f>'Raw Data (Nielsen)'!J60</f>
        <v>950</v>
      </c>
      <c r="K50" s="37">
        <f>'Raw Data (Nielsen)'!K60</f>
        <v>923</v>
      </c>
      <c r="L50" s="4">
        <f>'Raw Data (Nielsen)'!AF60</f>
        <v>2</v>
      </c>
      <c r="M50" s="4">
        <f>'Raw Data (Nielsen)'!AG60</f>
        <v>5</v>
      </c>
      <c r="N50" s="4">
        <f>'Raw Data (Nielsen)'!AH60</f>
        <v>1</v>
      </c>
      <c r="O50" s="4">
        <f>'Raw Data (Nielsen)'!AI60</f>
        <v>1</v>
      </c>
      <c r="P50" s="4">
        <f>'Raw Data (Nielsen)'!AJ60</f>
        <v>2</v>
      </c>
      <c r="Q50" s="39">
        <f>IFERROR('Raw Data (Nielsen)'!V60/AF50,0)</f>
        <v>0</v>
      </c>
      <c r="R50" s="39">
        <f>IFERROR('Raw Data (Nielsen)'!W60/AG50,0)</f>
        <v>0</v>
      </c>
      <c r="S50" s="39">
        <f>IFERROR('Raw Data (Nielsen)'!X60/AH50,0)</f>
        <v>0</v>
      </c>
      <c r="T50" s="39">
        <f>IFERROR('Raw Data (Nielsen)'!Y60/AI50,0)</f>
        <v>0</v>
      </c>
      <c r="U50" s="39">
        <f>IFERROR('Raw Data (Nielsen)'!Z60/AJ50,0)</f>
        <v>0</v>
      </c>
      <c r="V50" s="40">
        <f>IFERROR('Raw Data (Nielsen)'!AA60/AF50,0)</f>
        <v>0</v>
      </c>
      <c r="W50" s="40">
        <f>IFERROR('Raw Data (Nielsen)'!AB60/AG50,0)</f>
        <v>0.01461607769</v>
      </c>
      <c r="X50" s="40">
        <f>IFERROR('Raw Data (Nielsen)'!AC60/AH50,0)</f>
        <v>0</v>
      </c>
      <c r="Y50" s="40">
        <f>IFERROR('Raw Data (Nielsen)'!AD60/AI50,0)</f>
        <v>0</v>
      </c>
      <c r="Z50" s="40">
        <f>IFERROR('Raw Data (Nielsen)'!AE60/AJ50,0)</f>
        <v>0.08007983036</v>
      </c>
      <c r="AA50" s="39">
        <f>IFERROR('Raw Data (Nielsen)'!Q60/AF50,0)</f>
        <v>0</v>
      </c>
      <c r="AB50" s="39">
        <f>IFERROR('Raw Data (Nielsen)'!R60/AG50,0)</f>
        <v>0</v>
      </c>
      <c r="AC50" s="39">
        <f>IFERROR('Raw Data (Nielsen)'!S60/AH50,0)</f>
        <v>0</v>
      </c>
      <c r="AD50" s="39">
        <f>IFERROR('Raw Data (Nielsen)'!T60/AI50,0)</f>
        <v>0</v>
      </c>
      <c r="AE50" s="39">
        <f>IFERROR('Raw Data (Nielsen)'!U60/AJ50,0)</f>
        <v>0</v>
      </c>
      <c r="AF50" s="41">
        <f>'Raw Data (Nielsen)'!L60</f>
        <v>3671</v>
      </c>
      <c r="AG50" s="41">
        <f>'Raw Data (Nielsen)'!M60</f>
        <v>9989</v>
      </c>
      <c r="AH50" s="41">
        <f>'Raw Data (Nielsen)'!N60</f>
        <v>3460</v>
      </c>
      <c r="AI50" s="41">
        <f>'Raw Data (Nielsen)'!O60</f>
        <v>3440</v>
      </c>
      <c r="AJ50" s="41">
        <f>'Raw Data (Nielsen)'!P60</f>
        <v>8017</v>
      </c>
      <c r="AK50" s="42">
        <f t="shared" si="5"/>
        <v>28577</v>
      </c>
      <c r="AL50" s="43">
        <f t="shared" ref="AL50:AP50" si="166">AF50/$AK50</f>
        <v>0.1284599503</v>
      </c>
      <c r="AM50" s="43">
        <f t="shared" si="166"/>
        <v>0.3495468384</v>
      </c>
      <c r="AN50" s="43">
        <f t="shared" si="166"/>
        <v>0.1210763901</v>
      </c>
      <c r="AO50" s="43">
        <f t="shared" si="166"/>
        <v>0.1203765266</v>
      </c>
      <c r="AP50" s="43">
        <f t="shared" si="166"/>
        <v>0.2805402946</v>
      </c>
      <c r="AS50" s="4" t="s">
        <v>74</v>
      </c>
      <c r="AT50" s="53">
        <f t="shared" si="30"/>
        <v>0.6899383984</v>
      </c>
      <c r="AU50" s="54">
        <f t="shared" ref="AU50:AY50" si="167">EXP(AU$3+(AU$4*$AT50)+(AU$5*B40)+(AU$6*G40)+(AU$7*L40)+(AU$8*Q40)+(AU$9*V40)+(AU$10+AA40))</f>
        <v>0.2528440915</v>
      </c>
      <c r="AV50" s="54">
        <f t="shared" si="167"/>
        <v>0.7869535588</v>
      </c>
      <c r="AW50" s="54">
        <f t="shared" si="167"/>
        <v>0.2298475485</v>
      </c>
      <c r="AX50" s="54">
        <f t="shared" si="167"/>
        <v>0.2281140093</v>
      </c>
      <c r="AY50" s="54">
        <f t="shared" si="167"/>
        <v>0.5319207408</v>
      </c>
      <c r="AZ50" s="54">
        <f t="shared" si="26"/>
        <v>2.029679949</v>
      </c>
      <c r="BA50" s="55">
        <f t="shared" ref="BA50:BE50" si="168">AU50/$AZ50</f>
        <v>0.12457338</v>
      </c>
      <c r="BB50" s="55">
        <f t="shared" si="168"/>
        <v>0.3877229803</v>
      </c>
      <c r="BC50" s="55">
        <f t="shared" si="168"/>
        <v>0.1132432474</v>
      </c>
      <c r="BD50" s="55">
        <f t="shared" si="168"/>
        <v>0.1123891525</v>
      </c>
      <c r="BE50" s="55">
        <f t="shared" si="168"/>
        <v>0.2620712399</v>
      </c>
      <c r="BF50" s="28">
        <f t="shared" ref="BF50:BJ50" si="169">LN(BA50)*AF40</f>
        <v>-7775.317647</v>
      </c>
      <c r="BG50" s="28">
        <f t="shared" si="169"/>
        <v>-10451.47718</v>
      </c>
      <c r="BH50" s="28">
        <f t="shared" si="169"/>
        <v>-7362.373941</v>
      </c>
      <c r="BI50" s="28">
        <f t="shared" si="169"/>
        <v>-8135.502393</v>
      </c>
      <c r="BJ50" s="28">
        <f t="shared" si="169"/>
        <v>-11548.73391</v>
      </c>
      <c r="BM50" s="4" t="s">
        <v>84</v>
      </c>
      <c r="BN50" s="44">
        <f t="shared" si="7"/>
        <v>0.1210763901</v>
      </c>
      <c r="BO50" s="44">
        <f t="shared" si="8"/>
        <v>0.1191039678</v>
      </c>
    </row>
    <row r="51" ht="15.75" customHeight="1">
      <c r="A51" s="4" t="s">
        <v>85</v>
      </c>
      <c r="B51" s="36">
        <f>'Raw Data (Nielsen)'!B61</f>
        <v>4.99</v>
      </c>
      <c r="C51" s="36">
        <f>'Raw Data (Nielsen)'!C61</f>
        <v>6.98</v>
      </c>
      <c r="D51" s="36">
        <f>'Raw Data (Nielsen)'!D61</f>
        <v>2.99</v>
      </c>
      <c r="E51" s="36">
        <f>'Raw Data (Nielsen)'!E61</f>
        <v>5.6</v>
      </c>
      <c r="F51" s="36">
        <f>'Raw Data (Nielsen)'!F61</f>
        <v>3.5</v>
      </c>
      <c r="G51" s="37">
        <f>'Raw Data (Nielsen)'!G61</f>
        <v>732</v>
      </c>
      <c r="H51" s="37">
        <f>'Raw Data (Nielsen)'!H61</f>
        <v>711</v>
      </c>
      <c r="I51" s="37">
        <f>'Raw Data (Nielsen)'!I61</f>
        <v>791</v>
      </c>
      <c r="J51" s="38">
        <f>'Raw Data (Nielsen)'!J61</f>
        <v>923</v>
      </c>
      <c r="K51" s="37">
        <f>'Raw Data (Nielsen)'!K61</f>
        <v>904</v>
      </c>
      <c r="L51" s="4">
        <f>'Raw Data (Nielsen)'!AF61</f>
        <v>2</v>
      </c>
      <c r="M51" s="4">
        <f>'Raw Data (Nielsen)'!AG61</f>
        <v>5</v>
      </c>
      <c r="N51" s="4">
        <f>'Raw Data (Nielsen)'!AH61</f>
        <v>1</v>
      </c>
      <c r="O51" s="4">
        <f>'Raw Data (Nielsen)'!AI61</f>
        <v>1</v>
      </c>
      <c r="P51" s="4">
        <f>'Raw Data (Nielsen)'!AJ61</f>
        <v>2</v>
      </c>
      <c r="Q51" s="39">
        <f>IFERROR('Raw Data (Nielsen)'!V61/AF51,0)</f>
        <v>0</v>
      </c>
      <c r="R51" s="39">
        <f>IFERROR('Raw Data (Nielsen)'!W61/AG51,0)</f>
        <v>0</v>
      </c>
      <c r="S51" s="39">
        <f>IFERROR('Raw Data (Nielsen)'!X61/AH51,0)</f>
        <v>0</v>
      </c>
      <c r="T51" s="39">
        <f>IFERROR('Raw Data (Nielsen)'!Y61/AI51,0)</f>
        <v>0</v>
      </c>
      <c r="U51" s="39">
        <f>IFERROR('Raw Data (Nielsen)'!Z61/AJ51,0)</f>
        <v>0</v>
      </c>
      <c r="V51" s="40">
        <f>IFERROR('Raw Data (Nielsen)'!AA61/AF51,0)</f>
        <v>0</v>
      </c>
      <c r="W51" s="40">
        <f>IFERROR('Raw Data (Nielsen)'!AB61/AG51,0)</f>
        <v>0.01963993453</v>
      </c>
      <c r="X51" s="40">
        <f>IFERROR('Raw Data (Nielsen)'!AC61/AH51,0)</f>
        <v>0</v>
      </c>
      <c r="Y51" s="40">
        <f>IFERROR('Raw Data (Nielsen)'!AD61/AI51,0)</f>
        <v>0</v>
      </c>
      <c r="Z51" s="40">
        <f>IFERROR('Raw Data (Nielsen)'!AE61/AJ51,0)</f>
        <v>0.0692894092</v>
      </c>
      <c r="AA51" s="39">
        <f>IFERROR('Raw Data (Nielsen)'!Q61/AF51,0)</f>
        <v>0</v>
      </c>
      <c r="AB51" s="39">
        <f>IFERROR('Raw Data (Nielsen)'!R61/AG51,0)</f>
        <v>0</v>
      </c>
      <c r="AC51" s="39">
        <f>IFERROR('Raw Data (Nielsen)'!S61/AH51,0)</f>
        <v>0</v>
      </c>
      <c r="AD51" s="39">
        <f>IFERROR('Raw Data (Nielsen)'!T61/AI51,0)</f>
        <v>0</v>
      </c>
      <c r="AE51" s="39">
        <f>IFERROR('Raw Data (Nielsen)'!U61/AJ51,0)</f>
        <v>0</v>
      </c>
      <c r="AF51" s="41">
        <f>'Raw Data (Nielsen)'!L61</f>
        <v>3416</v>
      </c>
      <c r="AG51" s="41">
        <f>'Raw Data (Nielsen)'!M61</f>
        <v>9165</v>
      </c>
      <c r="AH51" s="41">
        <f>'Raw Data (Nielsen)'!N61</f>
        <v>3159</v>
      </c>
      <c r="AI51" s="41">
        <f>'Raw Data (Nielsen)'!O61</f>
        <v>3130</v>
      </c>
      <c r="AJ51" s="41">
        <f>'Raw Data (Nielsen)'!P61</f>
        <v>7346</v>
      </c>
      <c r="AK51" s="42">
        <f t="shared" si="5"/>
        <v>26216</v>
      </c>
      <c r="AL51" s="43">
        <f t="shared" ref="AL51:AP51" si="170">AF51/$AK51</f>
        <v>0.1303021056</v>
      </c>
      <c r="AM51" s="43">
        <f t="shared" si="170"/>
        <v>0.3495956668</v>
      </c>
      <c r="AN51" s="43">
        <f t="shared" si="170"/>
        <v>0.1204989319</v>
      </c>
      <c r="AO51" s="43">
        <f t="shared" si="170"/>
        <v>0.1193927373</v>
      </c>
      <c r="AP51" s="43">
        <f t="shared" si="170"/>
        <v>0.2802105584</v>
      </c>
      <c r="AS51" s="4" t="s">
        <v>75</v>
      </c>
      <c r="AT51" s="53">
        <f t="shared" si="30"/>
        <v>0.7091033539</v>
      </c>
      <c r="AU51" s="54">
        <f t="shared" ref="AU51:AY51" si="171">EXP(AU$3+(AU$4*$AT51)+(AU$5*B41)+(AU$6*G41)+(AU$7*L41)+(AU$8*Q41)+(AU$9*V41)+(AU$10+AA41))</f>
        <v>0.2530172922</v>
      </c>
      <c r="AV51" s="54">
        <f t="shared" si="171"/>
        <v>0.7883223878</v>
      </c>
      <c r="AW51" s="54">
        <f t="shared" si="171"/>
        <v>0.2270425303</v>
      </c>
      <c r="AX51" s="54">
        <f t="shared" si="171"/>
        <v>0.2197531186</v>
      </c>
      <c r="AY51" s="54">
        <f t="shared" si="171"/>
        <v>0.5341491726</v>
      </c>
      <c r="AZ51" s="54">
        <f t="shared" si="26"/>
        <v>2.022284501</v>
      </c>
      <c r="BA51" s="55">
        <f t="shared" ref="BA51:BE51" si="172">AU51/$AZ51</f>
        <v>0.125114588</v>
      </c>
      <c r="BB51" s="55">
        <f t="shared" si="172"/>
        <v>0.3898177468</v>
      </c>
      <c r="BC51" s="55">
        <f t="shared" si="172"/>
        <v>0.1122703211</v>
      </c>
      <c r="BD51" s="55">
        <f t="shared" si="172"/>
        <v>0.1086657779</v>
      </c>
      <c r="BE51" s="55">
        <f t="shared" si="172"/>
        <v>0.2641315662</v>
      </c>
      <c r="BF51" s="28">
        <f t="shared" ref="BF51:BJ51" si="173">LN(BA51)*AF41</f>
        <v>-7599.088342</v>
      </c>
      <c r="BG51" s="28">
        <f t="shared" si="173"/>
        <v>-9983.179</v>
      </c>
      <c r="BH51" s="28">
        <f t="shared" si="173"/>
        <v>-7133.490786</v>
      </c>
      <c r="BI51" s="28">
        <f t="shared" si="173"/>
        <v>-7448.569392</v>
      </c>
      <c r="BJ51" s="28">
        <f t="shared" si="173"/>
        <v>-10450.76736</v>
      </c>
      <c r="BM51" s="4" t="s">
        <v>85</v>
      </c>
      <c r="BN51" s="44">
        <f t="shared" si="7"/>
        <v>0.1204989319</v>
      </c>
      <c r="BO51" s="44">
        <f t="shared" si="8"/>
        <v>0.1192999206</v>
      </c>
    </row>
    <row r="52" ht="15.75" customHeight="1">
      <c r="A52" s="4" t="s">
        <v>86</v>
      </c>
      <c r="B52" s="36">
        <f>'Raw Data (Nielsen)'!B62</f>
        <v>4.99</v>
      </c>
      <c r="C52" s="36">
        <f>'Raw Data (Nielsen)'!C62</f>
        <v>6.98</v>
      </c>
      <c r="D52" s="36">
        <f>'Raw Data (Nielsen)'!D62</f>
        <v>2.99</v>
      </c>
      <c r="E52" s="36">
        <f>'Raw Data (Nielsen)'!E62</f>
        <v>5.6</v>
      </c>
      <c r="F52" s="36">
        <f>'Raw Data (Nielsen)'!F62</f>
        <v>3.49</v>
      </c>
      <c r="G52" s="37">
        <f>'Raw Data (Nielsen)'!G62</f>
        <v>745</v>
      </c>
      <c r="H52" s="37">
        <f>'Raw Data (Nielsen)'!H62</f>
        <v>743</v>
      </c>
      <c r="I52" s="37">
        <f>'Raw Data (Nielsen)'!I62</f>
        <v>811</v>
      </c>
      <c r="J52" s="38">
        <f>'Raw Data (Nielsen)'!J62</f>
        <v>973</v>
      </c>
      <c r="K52" s="37">
        <f>'Raw Data (Nielsen)'!K62</f>
        <v>933</v>
      </c>
      <c r="L52" s="4">
        <f>'Raw Data (Nielsen)'!AF62</f>
        <v>2</v>
      </c>
      <c r="M52" s="4">
        <f>'Raw Data (Nielsen)'!AG62</f>
        <v>5</v>
      </c>
      <c r="N52" s="4">
        <f>'Raw Data (Nielsen)'!AH62</f>
        <v>1</v>
      </c>
      <c r="O52" s="4">
        <f>'Raw Data (Nielsen)'!AI62</f>
        <v>1</v>
      </c>
      <c r="P52" s="4">
        <f>'Raw Data (Nielsen)'!AJ62</f>
        <v>2</v>
      </c>
      <c r="Q52" s="39">
        <f>IFERROR('Raw Data (Nielsen)'!V62/AF52,0)</f>
        <v>0</v>
      </c>
      <c r="R52" s="39">
        <f>IFERROR('Raw Data (Nielsen)'!W62/AG52,0)</f>
        <v>0</v>
      </c>
      <c r="S52" s="39">
        <f>IFERROR('Raw Data (Nielsen)'!X62/AH52,0)</f>
        <v>0</v>
      </c>
      <c r="T52" s="39">
        <f>IFERROR('Raw Data (Nielsen)'!Y62/AI52,0)</f>
        <v>0</v>
      </c>
      <c r="U52" s="39">
        <f>IFERROR('Raw Data (Nielsen)'!Z62/AJ52,0)</f>
        <v>0</v>
      </c>
      <c r="V52" s="40">
        <f>IFERROR('Raw Data (Nielsen)'!AA62/AF52,0)</f>
        <v>0</v>
      </c>
      <c r="W52" s="40">
        <f>IFERROR('Raw Data (Nielsen)'!AB62/AG52,0)</f>
        <v>0.01234567901</v>
      </c>
      <c r="X52" s="40">
        <f>IFERROR('Raw Data (Nielsen)'!AC62/AH52,0)</f>
        <v>0</v>
      </c>
      <c r="Y52" s="40">
        <f>IFERROR('Raw Data (Nielsen)'!AD62/AI52,0)</f>
        <v>0</v>
      </c>
      <c r="Z52" s="40">
        <f>IFERROR('Raw Data (Nielsen)'!AE62/AJ52,0)</f>
        <v>0.06758159382</v>
      </c>
      <c r="AA52" s="39">
        <f>IFERROR('Raw Data (Nielsen)'!Q62/AF52,0)</f>
        <v>0</v>
      </c>
      <c r="AB52" s="39">
        <f>IFERROR('Raw Data (Nielsen)'!R62/AG52,0)</f>
        <v>0</v>
      </c>
      <c r="AC52" s="39">
        <f>IFERROR('Raw Data (Nielsen)'!S62/AH52,0)</f>
        <v>0</v>
      </c>
      <c r="AD52" s="39">
        <f>IFERROR('Raw Data (Nielsen)'!T62/AI52,0)</f>
        <v>0</v>
      </c>
      <c r="AE52" s="39">
        <f>IFERROR('Raw Data (Nielsen)'!U62/AJ52,0)</f>
        <v>0</v>
      </c>
      <c r="AF52" s="41">
        <f>'Raw Data (Nielsen)'!L62</f>
        <v>3679</v>
      </c>
      <c r="AG52" s="41">
        <f>'Raw Data (Nielsen)'!M62</f>
        <v>10530</v>
      </c>
      <c r="AH52" s="41">
        <f>'Raw Data (Nielsen)'!N62</f>
        <v>3737</v>
      </c>
      <c r="AI52" s="41">
        <f>'Raw Data (Nielsen)'!O62</f>
        <v>3759</v>
      </c>
      <c r="AJ52" s="41">
        <f>'Raw Data (Nielsen)'!P62</f>
        <v>8671</v>
      </c>
      <c r="AK52" s="42">
        <f t="shared" si="5"/>
        <v>30376</v>
      </c>
      <c r="AL52" s="43">
        <f t="shared" ref="AL52:AP52" si="174">AF52/$AK52</f>
        <v>0.1211153542</v>
      </c>
      <c r="AM52" s="43">
        <f t="shared" si="174"/>
        <v>0.3466552541</v>
      </c>
      <c r="AN52" s="43">
        <f t="shared" si="174"/>
        <v>0.1230247564</v>
      </c>
      <c r="AO52" s="43">
        <f t="shared" si="174"/>
        <v>0.1237490124</v>
      </c>
      <c r="AP52" s="43">
        <f t="shared" si="174"/>
        <v>0.2854556229</v>
      </c>
      <c r="AS52" s="4" t="s">
        <v>76</v>
      </c>
      <c r="AT52" s="53">
        <f t="shared" si="30"/>
        <v>0.7282683094</v>
      </c>
      <c r="AU52" s="54">
        <f t="shared" ref="AU52:AY52" si="175">EXP(AU$3+(AU$4*$AT52)+(AU$5*B42)+(AU$6*G42)+(AU$7*L42)+(AU$8*Q42)+(AU$9*V42)+(AU$10+AA42))</f>
        <v>0.2522071343</v>
      </c>
      <c r="AV52" s="54">
        <f t="shared" si="175"/>
        <v>0.7766628842</v>
      </c>
      <c r="AW52" s="54">
        <f t="shared" si="175"/>
        <v>0.2188715187</v>
      </c>
      <c r="AX52" s="54">
        <f t="shared" si="175"/>
        <v>0.2012613997</v>
      </c>
      <c r="AY52" s="54">
        <f t="shared" si="175"/>
        <v>0.5424315032</v>
      </c>
      <c r="AZ52" s="54">
        <f t="shared" si="26"/>
        <v>1.99143444</v>
      </c>
      <c r="BA52" s="55">
        <f t="shared" ref="BA52:BE52" si="176">AU52/$AZ52</f>
        <v>0.126645964</v>
      </c>
      <c r="BB52" s="55">
        <f t="shared" si="176"/>
        <v>0.3900017337</v>
      </c>
      <c r="BC52" s="55">
        <f t="shared" si="176"/>
        <v>0.1099064645</v>
      </c>
      <c r="BD52" s="55">
        <f t="shared" si="176"/>
        <v>0.1010635327</v>
      </c>
      <c r="BE52" s="55">
        <f t="shared" si="176"/>
        <v>0.2723823051</v>
      </c>
      <c r="BF52" s="28">
        <f t="shared" ref="BF52:BJ52" si="177">LN(BA52)*AF42</f>
        <v>-5858.12995</v>
      </c>
      <c r="BG52" s="28">
        <f t="shared" si="177"/>
        <v>-7784.241049</v>
      </c>
      <c r="BH52" s="28">
        <f t="shared" si="177"/>
        <v>-5760.999683</v>
      </c>
      <c r="BI52" s="28">
        <f t="shared" si="177"/>
        <v>-6066.939679</v>
      </c>
      <c r="BJ52" s="28">
        <f t="shared" si="177"/>
        <v>-7814.996935</v>
      </c>
      <c r="BM52" s="4" t="s">
        <v>86</v>
      </c>
      <c r="BN52" s="44">
        <f t="shared" si="7"/>
        <v>0.1230247564</v>
      </c>
      <c r="BO52" s="44">
        <f t="shared" si="8"/>
        <v>0.1221966877</v>
      </c>
      <c r="BY52" s="56"/>
    </row>
    <row r="53" ht="15.75" customHeight="1">
      <c r="A53" s="4" t="s">
        <v>87</v>
      </c>
      <c r="B53" s="36">
        <f>'Raw Data (Nielsen)'!B63</f>
        <v>4.99</v>
      </c>
      <c r="C53" s="36">
        <f>'Raw Data (Nielsen)'!C63</f>
        <v>6.98</v>
      </c>
      <c r="D53" s="36">
        <f>'Raw Data (Nielsen)'!D63</f>
        <v>2.99</v>
      </c>
      <c r="E53" s="36">
        <f>'Raw Data (Nielsen)'!E63</f>
        <v>5.6</v>
      </c>
      <c r="F53" s="36">
        <f>'Raw Data (Nielsen)'!F63</f>
        <v>3.5</v>
      </c>
      <c r="G53" s="37">
        <f>'Raw Data (Nielsen)'!G63</f>
        <v>742</v>
      </c>
      <c r="H53" s="37">
        <f>'Raw Data (Nielsen)'!H63</f>
        <v>735</v>
      </c>
      <c r="I53" s="37">
        <f>'Raw Data (Nielsen)'!I63</f>
        <v>797</v>
      </c>
      <c r="J53" s="38">
        <f>'Raw Data (Nielsen)'!J63</f>
        <v>953</v>
      </c>
      <c r="K53" s="37">
        <f>'Raw Data (Nielsen)'!K63</f>
        <v>931</v>
      </c>
      <c r="L53" s="4">
        <f>'Raw Data (Nielsen)'!AF63</f>
        <v>2</v>
      </c>
      <c r="M53" s="4">
        <f>'Raw Data (Nielsen)'!AG63</f>
        <v>5</v>
      </c>
      <c r="N53" s="4">
        <f>'Raw Data (Nielsen)'!AH63</f>
        <v>1</v>
      </c>
      <c r="O53" s="4">
        <f>'Raw Data (Nielsen)'!AI63</f>
        <v>1</v>
      </c>
      <c r="P53" s="4">
        <f>'Raw Data (Nielsen)'!AJ63</f>
        <v>2</v>
      </c>
      <c r="Q53" s="39">
        <f>IFERROR('Raw Data (Nielsen)'!V63/AF53,0)</f>
        <v>0</v>
      </c>
      <c r="R53" s="39">
        <f>IFERROR('Raw Data (Nielsen)'!W63/AG53,0)</f>
        <v>0</v>
      </c>
      <c r="S53" s="39">
        <f>IFERROR('Raw Data (Nielsen)'!X63/AH53,0)</f>
        <v>0</v>
      </c>
      <c r="T53" s="39">
        <f>IFERROR('Raw Data (Nielsen)'!Y63/AI53,0)</f>
        <v>0</v>
      </c>
      <c r="U53" s="39">
        <f>IFERROR('Raw Data (Nielsen)'!Z63/AJ53,0)</f>
        <v>0</v>
      </c>
      <c r="V53" s="40">
        <f>IFERROR('Raw Data (Nielsen)'!AA63/AF53,0)</f>
        <v>0</v>
      </c>
      <c r="W53" s="40">
        <f>IFERROR('Raw Data (Nielsen)'!AB63/AG53,0)</f>
        <v>0.006370656371</v>
      </c>
      <c r="X53" s="40">
        <f>IFERROR('Raw Data (Nielsen)'!AC63/AH53,0)</f>
        <v>0</v>
      </c>
      <c r="Y53" s="40">
        <f>IFERROR('Raw Data (Nielsen)'!AD63/AI53,0)</f>
        <v>0</v>
      </c>
      <c r="Z53" s="40">
        <f>IFERROR('Raw Data (Nielsen)'!AE63/AJ53,0)</f>
        <v>0.06032482599</v>
      </c>
      <c r="AA53" s="39">
        <f>IFERROR('Raw Data (Nielsen)'!Q63/AF53,0)</f>
        <v>0</v>
      </c>
      <c r="AB53" s="39">
        <f>IFERROR('Raw Data (Nielsen)'!R63/AG53,0)</f>
        <v>0</v>
      </c>
      <c r="AC53" s="39">
        <f>IFERROR('Raw Data (Nielsen)'!S63/AH53,0)</f>
        <v>0</v>
      </c>
      <c r="AD53" s="39">
        <f>IFERROR('Raw Data (Nielsen)'!T63/AI53,0)</f>
        <v>0</v>
      </c>
      <c r="AE53" s="39">
        <f>IFERROR('Raw Data (Nielsen)'!U63/AJ53,0)</f>
        <v>0</v>
      </c>
      <c r="AF53" s="41">
        <f>'Raw Data (Nielsen)'!L63</f>
        <v>3425</v>
      </c>
      <c r="AG53" s="41">
        <f>'Raw Data (Nielsen)'!M63</f>
        <v>10360</v>
      </c>
      <c r="AH53" s="41">
        <f>'Raw Data (Nielsen)'!N63</f>
        <v>3645</v>
      </c>
      <c r="AI53" s="41">
        <f>'Raw Data (Nielsen)'!O63</f>
        <v>3638</v>
      </c>
      <c r="AJ53" s="41">
        <f>'Raw Data (Nielsen)'!P63</f>
        <v>8189</v>
      </c>
      <c r="AK53" s="42">
        <f t="shared" si="5"/>
        <v>29257</v>
      </c>
      <c r="AL53" s="43">
        <f t="shared" ref="AL53:AP53" si="178">AF53/$AK53</f>
        <v>0.1170660013</v>
      </c>
      <c r="AM53" s="43">
        <f t="shared" si="178"/>
        <v>0.3541032915</v>
      </c>
      <c r="AN53" s="43">
        <f t="shared" si="178"/>
        <v>0.1245855693</v>
      </c>
      <c r="AO53" s="43">
        <f t="shared" si="178"/>
        <v>0.1243463103</v>
      </c>
      <c r="AP53" s="43">
        <f t="shared" si="178"/>
        <v>0.2798988276</v>
      </c>
      <c r="AS53" s="4" t="s">
        <v>77</v>
      </c>
      <c r="AT53" s="53">
        <f t="shared" si="30"/>
        <v>0.7474332649</v>
      </c>
      <c r="AU53" s="54">
        <f t="shared" ref="AU53:AY53" si="179">EXP(AU$3+(AU$4*$AT53)+(AU$5*B43)+(AU$6*G43)+(AU$7*L43)+(AU$8*Q43)+(AU$9*V43)+(AU$10+AA43))</f>
        <v>0.2533358779</v>
      </c>
      <c r="AV53" s="54">
        <f t="shared" si="179"/>
        <v>0.7813165746</v>
      </c>
      <c r="AW53" s="54">
        <f t="shared" si="179"/>
        <v>0.2261510988</v>
      </c>
      <c r="AX53" s="54">
        <f t="shared" si="179"/>
        <v>0.2183698479</v>
      </c>
      <c r="AY53" s="54">
        <f t="shared" si="179"/>
        <v>0.542746371</v>
      </c>
      <c r="AZ53" s="54">
        <f t="shared" si="26"/>
        <v>2.02191977</v>
      </c>
      <c r="BA53" s="55">
        <f t="shared" ref="BA53:BE53" si="180">AU53/$AZ53</f>
        <v>0.1252947232</v>
      </c>
      <c r="BB53" s="55">
        <f t="shared" si="180"/>
        <v>0.3864231341</v>
      </c>
      <c r="BC53" s="55">
        <f t="shared" si="180"/>
        <v>0.1118496897</v>
      </c>
      <c r="BD53" s="55">
        <f t="shared" si="180"/>
        <v>0.1080012427</v>
      </c>
      <c r="BE53" s="55">
        <f t="shared" si="180"/>
        <v>0.2684312103</v>
      </c>
      <c r="BF53" s="28">
        <f t="shared" ref="BF53:BJ53" si="181">LN(BA53)*AF43</f>
        <v>-7128.560975</v>
      </c>
      <c r="BG53" s="28">
        <f t="shared" si="181"/>
        <v>-9357.042328</v>
      </c>
      <c r="BH53" s="28">
        <f t="shared" si="181"/>
        <v>-7073.445351</v>
      </c>
      <c r="BI53" s="28">
        <f t="shared" si="181"/>
        <v>-7088.575956</v>
      </c>
      <c r="BJ53" s="28">
        <f t="shared" si="181"/>
        <v>-9582.260117</v>
      </c>
      <c r="BM53" s="4" t="s">
        <v>87</v>
      </c>
      <c r="BN53" s="44">
        <f t="shared" si="7"/>
        <v>0.1245855693</v>
      </c>
      <c r="BO53" s="44">
        <f t="shared" si="8"/>
        <v>0.1205779712</v>
      </c>
    </row>
    <row r="54" ht="15.75" customHeight="1">
      <c r="A54" s="4" t="s">
        <v>88</v>
      </c>
      <c r="B54" s="36">
        <f>'Raw Data (Nielsen)'!B64</f>
        <v>4.99</v>
      </c>
      <c r="C54" s="36">
        <f>'Raw Data (Nielsen)'!C64</f>
        <v>6.98</v>
      </c>
      <c r="D54" s="36">
        <f>'Raw Data (Nielsen)'!D64</f>
        <v>2.99</v>
      </c>
      <c r="E54" s="36">
        <f>'Raw Data (Nielsen)'!E64</f>
        <v>5.6</v>
      </c>
      <c r="F54" s="36">
        <f>'Raw Data (Nielsen)'!F64</f>
        <v>3.51</v>
      </c>
      <c r="G54" s="37">
        <f>'Raw Data (Nielsen)'!G64</f>
        <v>745</v>
      </c>
      <c r="H54" s="38">
        <f>'Raw Data (Nielsen)'!H64</f>
        <v>737</v>
      </c>
      <c r="I54" s="37">
        <f>'Raw Data (Nielsen)'!I64</f>
        <v>794</v>
      </c>
      <c r="J54" s="38">
        <f>'Raw Data (Nielsen)'!J64</f>
        <v>952</v>
      </c>
      <c r="K54" s="37">
        <f>'Raw Data (Nielsen)'!K64</f>
        <v>934</v>
      </c>
      <c r="L54" s="4">
        <f>'Raw Data (Nielsen)'!AF64</f>
        <v>2</v>
      </c>
      <c r="M54" s="4">
        <f>'Raw Data (Nielsen)'!AG64</f>
        <v>5</v>
      </c>
      <c r="N54" s="4">
        <f>'Raw Data (Nielsen)'!AH64</f>
        <v>1</v>
      </c>
      <c r="O54" s="4">
        <f>'Raw Data (Nielsen)'!AI64</f>
        <v>1</v>
      </c>
      <c r="P54" s="4">
        <f>'Raw Data (Nielsen)'!AJ64</f>
        <v>2</v>
      </c>
      <c r="Q54" s="39">
        <f>IFERROR('Raw Data (Nielsen)'!V64/AF54,0)</f>
        <v>0</v>
      </c>
      <c r="R54" s="39">
        <f>IFERROR('Raw Data (Nielsen)'!W64/AG54,0)</f>
        <v>0</v>
      </c>
      <c r="S54" s="39">
        <f>IFERROR('Raw Data (Nielsen)'!X64/AH54,0)</f>
        <v>0</v>
      </c>
      <c r="T54" s="39">
        <f>IFERROR('Raw Data (Nielsen)'!Y64/AI54,0)</f>
        <v>0</v>
      </c>
      <c r="U54" s="39">
        <f>IFERROR('Raw Data (Nielsen)'!Z64/AJ54,0)</f>
        <v>0</v>
      </c>
      <c r="V54" s="40">
        <f>IFERROR('Raw Data (Nielsen)'!AA64/AF54,0)</f>
        <v>0</v>
      </c>
      <c r="W54" s="40">
        <f>IFERROR('Raw Data (Nielsen)'!AB64/AG54,0)</f>
        <v>0.007556675063</v>
      </c>
      <c r="X54" s="40">
        <f>IFERROR('Raw Data (Nielsen)'!AC64/AH54,0)</f>
        <v>0</v>
      </c>
      <c r="Y54" s="40">
        <f>IFERROR('Raw Data (Nielsen)'!AD64/AI54,0)</f>
        <v>0</v>
      </c>
      <c r="Z54" s="40">
        <f>IFERROR('Raw Data (Nielsen)'!AE64/AJ54,0)</f>
        <v>0.05798319328</v>
      </c>
      <c r="AA54" s="39">
        <f>IFERROR('Raw Data (Nielsen)'!Q64/AF54,0)</f>
        <v>0</v>
      </c>
      <c r="AB54" s="39">
        <f>IFERROR('Raw Data (Nielsen)'!R64/AG54,0)</f>
        <v>0</v>
      </c>
      <c r="AC54" s="39">
        <f>IFERROR('Raw Data (Nielsen)'!S64/AH54,0)</f>
        <v>0</v>
      </c>
      <c r="AD54" s="39">
        <f>IFERROR('Raw Data (Nielsen)'!T64/AI54,0)</f>
        <v>0</v>
      </c>
      <c r="AE54" s="39">
        <f>IFERROR('Raw Data (Nielsen)'!U64/AJ54,0)</f>
        <v>0</v>
      </c>
      <c r="AF54" s="41">
        <f>'Raw Data (Nielsen)'!L64</f>
        <v>3648</v>
      </c>
      <c r="AG54" s="41">
        <f>'Raw Data (Nielsen)'!M64</f>
        <v>10322</v>
      </c>
      <c r="AH54" s="41">
        <f>'Raw Data (Nielsen)'!N64</f>
        <v>3620</v>
      </c>
      <c r="AI54" s="41">
        <f>'Raw Data (Nielsen)'!O64</f>
        <v>3651</v>
      </c>
      <c r="AJ54" s="41">
        <f>'Raw Data (Nielsen)'!P64</f>
        <v>8330</v>
      </c>
      <c r="AK54" s="42">
        <f t="shared" si="5"/>
        <v>29571</v>
      </c>
      <c r="AL54" s="43">
        <f t="shared" ref="AL54:AP54" si="182">AF54/$AK54</f>
        <v>0.1233641067</v>
      </c>
      <c r="AM54" s="43">
        <f t="shared" si="182"/>
        <v>0.3490581989</v>
      </c>
      <c r="AN54" s="43">
        <f t="shared" si="182"/>
        <v>0.1224172331</v>
      </c>
      <c r="AO54" s="43">
        <f t="shared" si="182"/>
        <v>0.1234655575</v>
      </c>
      <c r="AP54" s="43">
        <f t="shared" si="182"/>
        <v>0.2816949038</v>
      </c>
      <c r="AS54" s="4" t="s">
        <v>78</v>
      </c>
      <c r="AT54" s="53">
        <f t="shared" si="30"/>
        <v>0.7665982204</v>
      </c>
      <c r="AU54" s="54">
        <f t="shared" ref="AU54:AY54" si="183">EXP(AU$3+(AU$4*$AT54)+(AU$5*B44)+(AU$6*G44)+(AU$7*L44)+(AU$8*Q44)+(AU$9*V44)+(AU$10+AA44))</f>
        <v>0.2532417566</v>
      </c>
      <c r="AV54" s="54">
        <f t="shared" si="183"/>
        <v>0.7874296722</v>
      </c>
      <c r="AW54" s="54">
        <f t="shared" si="183"/>
        <v>0.2233911914</v>
      </c>
      <c r="AX54" s="54">
        <f t="shared" si="183"/>
        <v>0.2111103989</v>
      </c>
      <c r="AY54" s="54">
        <f t="shared" si="183"/>
        <v>0.5368638474</v>
      </c>
      <c r="AZ54" s="54">
        <f t="shared" si="26"/>
        <v>2.012036866</v>
      </c>
      <c r="BA54" s="55">
        <f t="shared" ref="BA54:BE54" si="184">AU54/$AZ54</f>
        <v>0.1258633779</v>
      </c>
      <c r="BB54" s="55">
        <f t="shared" si="184"/>
        <v>0.3913594653</v>
      </c>
      <c r="BC54" s="55">
        <f t="shared" si="184"/>
        <v>0.1110273848</v>
      </c>
      <c r="BD54" s="55">
        <f t="shared" si="184"/>
        <v>0.104923723</v>
      </c>
      <c r="BE54" s="55">
        <f t="shared" si="184"/>
        <v>0.2668260489</v>
      </c>
      <c r="BF54" s="28">
        <f t="shared" ref="BF54:BJ54" si="185">LN(BA54)*AF44</f>
        <v>-6373.116657</v>
      </c>
      <c r="BG54" s="28">
        <f t="shared" si="185"/>
        <v>-8799.648077</v>
      </c>
      <c r="BH54" s="28">
        <f t="shared" si="185"/>
        <v>-6385.127247</v>
      </c>
      <c r="BI54" s="28">
        <f t="shared" si="185"/>
        <v>-6722.983531</v>
      </c>
      <c r="BJ54" s="28">
        <f t="shared" si="185"/>
        <v>-9040.686486</v>
      </c>
      <c r="BM54" s="4" t="s">
        <v>88</v>
      </c>
      <c r="BN54" s="44">
        <f t="shared" si="7"/>
        <v>0.1224172331</v>
      </c>
      <c r="BO54" s="44">
        <f t="shared" si="8"/>
        <v>0.1201901694</v>
      </c>
    </row>
    <row r="55" ht="15.75" customHeight="1">
      <c r="A55" s="4" t="s">
        <v>89</v>
      </c>
      <c r="B55" s="36">
        <f>'Raw Data (Nielsen)'!B65</f>
        <v>4.99</v>
      </c>
      <c r="C55" s="36">
        <f>'Raw Data (Nielsen)'!C65</f>
        <v>6.97</v>
      </c>
      <c r="D55" s="36">
        <f>'Raw Data (Nielsen)'!D65</f>
        <v>2.99</v>
      </c>
      <c r="E55" s="36">
        <f>'Raw Data (Nielsen)'!E65</f>
        <v>5.6</v>
      </c>
      <c r="F55" s="36">
        <f>'Raw Data (Nielsen)'!F65</f>
        <v>3.51</v>
      </c>
      <c r="G55" s="37">
        <f>'Raw Data (Nielsen)'!G65</f>
        <v>764</v>
      </c>
      <c r="H55" s="38">
        <f>'Raw Data (Nielsen)'!H65</f>
        <v>749</v>
      </c>
      <c r="I55" s="37">
        <f>'Raw Data (Nielsen)'!I65</f>
        <v>808</v>
      </c>
      <c r="J55" s="38">
        <f>'Raw Data (Nielsen)'!J65</f>
        <v>961</v>
      </c>
      <c r="K55" s="37">
        <f>'Raw Data (Nielsen)'!K65</f>
        <v>938</v>
      </c>
      <c r="L55" s="4">
        <f>'Raw Data (Nielsen)'!AF65</f>
        <v>2</v>
      </c>
      <c r="M55" s="4">
        <f>'Raw Data (Nielsen)'!AG65</f>
        <v>5</v>
      </c>
      <c r="N55" s="4">
        <f>'Raw Data (Nielsen)'!AH65</f>
        <v>1</v>
      </c>
      <c r="O55" s="4">
        <f>'Raw Data (Nielsen)'!AI65</f>
        <v>1</v>
      </c>
      <c r="P55" s="4">
        <f>'Raw Data (Nielsen)'!AJ65</f>
        <v>2</v>
      </c>
      <c r="Q55" s="39">
        <f>IFERROR('Raw Data (Nielsen)'!V65/AF55,0)</f>
        <v>0</v>
      </c>
      <c r="R55" s="39">
        <f>IFERROR('Raw Data (Nielsen)'!W65/AG55,0)</f>
        <v>0</v>
      </c>
      <c r="S55" s="39">
        <f>IFERROR('Raw Data (Nielsen)'!X65/AH55,0)</f>
        <v>0</v>
      </c>
      <c r="T55" s="39">
        <f>IFERROR('Raw Data (Nielsen)'!Y65/AI55,0)</f>
        <v>0</v>
      </c>
      <c r="U55" s="39">
        <f>IFERROR('Raw Data (Nielsen)'!Z65/AJ55,0)</f>
        <v>0</v>
      </c>
      <c r="V55" s="40">
        <f>IFERROR('Raw Data (Nielsen)'!AA65/AF55,0)</f>
        <v>0</v>
      </c>
      <c r="W55" s="40">
        <f>IFERROR('Raw Data (Nielsen)'!AB65/AG55,0)</f>
        <v>0.01195732156</v>
      </c>
      <c r="X55" s="40">
        <f>IFERROR('Raw Data (Nielsen)'!AC65/AH55,0)</f>
        <v>0</v>
      </c>
      <c r="Y55" s="40">
        <f>IFERROR('Raw Data (Nielsen)'!AD65/AI55,0)</f>
        <v>0</v>
      </c>
      <c r="Z55" s="40">
        <f>IFERROR('Raw Data (Nielsen)'!AE65/AJ55,0)</f>
        <v>0.05776981639</v>
      </c>
      <c r="AA55" s="39">
        <f>IFERROR('Raw Data (Nielsen)'!Q65/AF55,0)</f>
        <v>0</v>
      </c>
      <c r="AB55" s="39">
        <f>IFERROR('Raw Data (Nielsen)'!R65/AG55,0)</f>
        <v>0</v>
      </c>
      <c r="AC55" s="39">
        <f>IFERROR('Raw Data (Nielsen)'!S65/AH55,0)</f>
        <v>0</v>
      </c>
      <c r="AD55" s="39">
        <f>IFERROR('Raw Data (Nielsen)'!T65/AI55,0)</f>
        <v>0</v>
      </c>
      <c r="AE55" s="39">
        <f>IFERROR('Raw Data (Nielsen)'!U65/AJ55,0)</f>
        <v>0</v>
      </c>
      <c r="AF55" s="41">
        <f>'Raw Data (Nielsen)'!L65</f>
        <v>3890</v>
      </c>
      <c r="AG55" s="41">
        <f>'Raw Data (Nielsen)'!M65</f>
        <v>10872</v>
      </c>
      <c r="AH55" s="41">
        <f>'Raw Data (Nielsen)'!N65</f>
        <v>3989</v>
      </c>
      <c r="AI55" s="41">
        <f>'Raw Data (Nielsen)'!O65</f>
        <v>3937</v>
      </c>
      <c r="AJ55" s="41">
        <f>'Raw Data (Nielsen)'!P65</f>
        <v>8932</v>
      </c>
      <c r="AK55" s="42">
        <f t="shared" si="5"/>
        <v>31620</v>
      </c>
      <c r="AL55" s="43">
        <f t="shared" ref="AL55:AP55" si="186">AF55/$AK55</f>
        <v>0.1230234029</v>
      </c>
      <c r="AM55" s="43">
        <f t="shared" si="186"/>
        <v>0.3438330171</v>
      </c>
      <c r="AN55" s="43">
        <f t="shared" si="186"/>
        <v>0.1261543327</v>
      </c>
      <c r="AO55" s="43">
        <f t="shared" si="186"/>
        <v>0.1245098039</v>
      </c>
      <c r="AP55" s="43">
        <f t="shared" si="186"/>
        <v>0.2824794434</v>
      </c>
      <c r="AS55" s="4" t="s">
        <v>79</v>
      </c>
      <c r="AT55" s="53">
        <f t="shared" si="30"/>
        <v>0.7857631759</v>
      </c>
      <c r="AU55" s="54">
        <f t="shared" ref="AU55:AY55" si="187">EXP(AU$3+(AU$4*$AT55)+(AU$5*B45)+(AU$6*G45)+(AU$7*L45)+(AU$8*Q45)+(AU$9*V45)+(AU$10+AA45))</f>
        <v>0.253203975</v>
      </c>
      <c r="AV55" s="54">
        <f t="shared" si="187"/>
        <v>0.7733210677</v>
      </c>
      <c r="AW55" s="54">
        <f t="shared" si="187"/>
        <v>0.212543729</v>
      </c>
      <c r="AX55" s="54">
        <f t="shared" si="187"/>
        <v>0.2078055228</v>
      </c>
      <c r="AY55" s="54">
        <f t="shared" si="187"/>
        <v>0.5297160026</v>
      </c>
      <c r="AZ55" s="54">
        <f t="shared" si="26"/>
        <v>1.976590297</v>
      </c>
      <c r="BA55" s="55">
        <f t="shared" ref="BA55:BE55" si="188">AU55/$AZ55</f>
        <v>0.1281013953</v>
      </c>
      <c r="BB55" s="55">
        <f t="shared" si="188"/>
        <v>0.3912399392</v>
      </c>
      <c r="BC55" s="55">
        <f t="shared" si="188"/>
        <v>0.1075304929</v>
      </c>
      <c r="BD55" s="55">
        <f t="shared" si="188"/>
        <v>0.1051333314</v>
      </c>
      <c r="BE55" s="55">
        <f t="shared" si="188"/>
        <v>0.2679948411</v>
      </c>
      <c r="BF55" s="28">
        <f t="shared" ref="BF55:BJ55" si="189">LN(BA55)*AF45</f>
        <v>-5813.40596</v>
      </c>
      <c r="BG55" s="28">
        <f t="shared" si="189"/>
        <v>-7966.368365</v>
      </c>
      <c r="BH55" s="28">
        <f t="shared" si="189"/>
        <v>-5985.268511</v>
      </c>
      <c r="BI55" s="28">
        <f t="shared" si="189"/>
        <v>-6487.274624</v>
      </c>
      <c r="BJ55" s="28">
        <f t="shared" si="189"/>
        <v>-8272.059378</v>
      </c>
      <c r="BM55" s="4" t="s">
        <v>89</v>
      </c>
      <c r="BN55" s="44">
        <f t="shared" si="7"/>
        <v>0.1261543327</v>
      </c>
      <c r="BO55" s="44">
        <f t="shared" si="8"/>
        <v>0.1224062503</v>
      </c>
    </row>
    <row r="56" ht="15.75" customHeight="1">
      <c r="A56" s="4" t="s">
        <v>90</v>
      </c>
      <c r="B56" s="36">
        <f>'Raw Data (Nielsen)'!B66</f>
        <v>3.89</v>
      </c>
      <c r="C56" s="36">
        <f>'Raw Data (Nielsen)'!C66</f>
        <v>6.96</v>
      </c>
      <c r="D56" s="36">
        <f>'Raw Data (Nielsen)'!D66</f>
        <v>2.99</v>
      </c>
      <c r="E56" s="36">
        <f>'Raw Data (Nielsen)'!E66</f>
        <v>5.6</v>
      </c>
      <c r="F56" s="36">
        <f>'Raw Data (Nielsen)'!F66</f>
        <v>3.5</v>
      </c>
      <c r="G56" s="37">
        <f>'Raw Data (Nielsen)'!G66</f>
        <v>920</v>
      </c>
      <c r="H56" s="38">
        <f>'Raw Data (Nielsen)'!H66</f>
        <v>761</v>
      </c>
      <c r="I56" s="37">
        <f>'Raw Data (Nielsen)'!I66</f>
        <v>810</v>
      </c>
      <c r="J56" s="38">
        <f>'Raw Data (Nielsen)'!J66</f>
        <v>980</v>
      </c>
      <c r="K56" s="37">
        <f>'Raw Data (Nielsen)'!K66</f>
        <v>955</v>
      </c>
      <c r="L56" s="4">
        <f>'Raw Data (Nielsen)'!AF66</f>
        <v>2</v>
      </c>
      <c r="M56" s="4">
        <f>'Raw Data (Nielsen)'!AG66</f>
        <v>5</v>
      </c>
      <c r="N56" s="4">
        <f>'Raw Data (Nielsen)'!AH66</f>
        <v>1</v>
      </c>
      <c r="O56" s="4">
        <f>'Raw Data (Nielsen)'!AI66</f>
        <v>1</v>
      </c>
      <c r="P56" s="4">
        <f>'Raw Data (Nielsen)'!AJ66</f>
        <v>2</v>
      </c>
      <c r="Q56" s="39">
        <f>IFERROR('Raw Data (Nielsen)'!V66/AF56,0)</f>
        <v>0.801175657</v>
      </c>
      <c r="R56" s="39">
        <f>IFERROR('Raw Data (Nielsen)'!W66/AG56,0)</f>
        <v>0</v>
      </c>
      <c r="S56" s="39">
        <f>IFERROR('Raw Data (Nielsen)'!X66/AH56,0)</f>
        <v>0</v>
      </c>
      <c r="T56" s="39">
        <f>IFERROR('Raw Data (Nielsen)'!Y66/AI56,0)</f>
        <v>0</v>
      </c>
      <c r="U56" s="39">
        <f>IFERROR('Raw Data (Nielsen)'!Z66/AJ56,0)</f>
        <v>0</v>
      </c>
      <c r="V56" s="40">
        <f>IFERROR('Raw Data (Nielsen)'!AA66/AF56,0)</f>
        <v>0</v>
      </c>
      <c r="W56" s="40">
        <f>IFERROR('Raw Data (Nielsen)'!AB66/AG56,0)</f>
        <v>0.01204613413</v>
      </c>
      <c r="X56" s="40">
        <f>IFERROR('Raw Data (Nielsen)'!AC66/AH56,0)</f>
        <v>0</v>
      </c>
      <c r="Y56" s="40">
        <f>IFERROR('Raw Data (Nielsen)'!AD66/AI56,0)</f>
        <v>0</v>
      </c>
      <c r="Z56" s="40">
        <f>IFERROR('Raw Data (Nielsen)'!AE66/AJ56,0)</f>
        <v>0.05068285281</v>
      </c>
      <c r="AA56" s="39">
        <f>IFERROR('Raw Data (Nielsen)'!Q66/AF56,0)</f>
        <v>0.198824343</v>
      </c>
      <c r="AB56" s="39">
        <f>IFERROR('Raw Data (Nielsen)'!R66/AG56,0)</f>
        <v>0</v>
      </c>
      <c r="AC56" s="39">
        <f>IFERROR('Raw Data (Nielsen)'!S66/AH56,0)</f>
        <v>0</v>
      </c>
      <c r="AD56" s="39">
        <f>IFERROR('Raw Data (Nielsen)'!T66/AI56,0)</f>
        <v>0</v>
      </c>
      <c r="AE56" s="39">
        <f>IFERROR('Raw Data (Nielsen)'!U66/AJ56,0)</f>
        <v>0</v>
      </c>
      <c r="AF56" s="41">
        <f>'Raw Data (Nielsen)'!L66</f>
        <v>8676</v>
      </c>
      <c r="AG56" s="41">
        <f>'Raw Data (Nielsen)'!M66</f>
        <v>11705</v>
      </c>
      <c r="AH56" s="41">
        <f>'Raw Data (Nielsen)'!N66</f>
        <v>4033</v>
      </c>
      <c r="AI56" s="41">
        <f>'Raw Data (Nielsen)'!O66</f>
        <v>4337</v>
      </c>
      <c r="AJ56" s="41">
        <f>'Raw Data (Nielsen)'!P66</f>
        <v>9885</v>
      </c>
      <c r="AK56" s="42">
        <f t="shared" si="5"/>
        <v>38636</v>
      </c>
      <c r="AL56" s="43">
        <f t="shared" ref="AL56:AP56" si="190">AF56/$AK56</f>
        <v>0.2245574076</v>
      </c>
      <c r="AM56" s="43">
        <f t="shared" si="190"/>
        <v>0.3029557925</v>
      </c>
      <c r="AN56" s="43">
        <f t="shared" si="190"/>
        <v>0.1043845119</v>
      </c>
      <c r="AO56" s="43">
        <f t="shared" si="190"/>
        <v>0.1122528212</v>
      </c>
      <c r="AP56" s="43">
        <f t="shared" si="190"/>
        <v>0.2558494668</v>
      </c>
      <c r="AS56" s="4" t="s">
        <v>80</v>
      </c>
      <c r="AT56" s="53">
        <f t="shared" si="30"/>
        <v>0.8049281314</v>
      </c>
      <c r="AU56" s="54">
        <f t="shared" ref="AU56:AY56" si="191">EXP(AU$3+(AU$4*$AT56)+(AU$5*B46)+(AU$6*G46)+(AU$7*L46)+(AU$8*Q46)+(AU$9*V46)+(AU$10+AA46))</f>
        <v>0.2527302289</v>
      </c>
      <c r="AV56" s="54">
        <f t="shared" si="191"/>
        <v>0.7571182999</v>
      </c>
      <c r="AW56" s="54">
        <f t="shared" si="191"/>
        <v>0.2003361274</v>
      </c>
      <c r="AX56" s="54">
        <f t="shared" si="191"/>
        <v>0.1923892625</v>
      </c>
      <c r="AY56" s="54">
        <f t="shared" si="191"/>
        <v>0.5290850618</v>
      </c>
      <c r="AZ56" s="54">
        <f t="shared" si="26"/>
        <v>1.931658981</v>
      </c>
      <c r="BA56" s="55">
        <f t="shared" ref="BA56:BE56" si="192">AU56/$AZ56</f>
        <v>0.1308358419</v>
      </c>
      <c r="BB56" s="55">
        <f t="shared" si="192"/>
        <v>0.3919523619</v>
      </c>
      <c r="BC56" s="55">
        <f t="shared" si="192"/>
        <v>0.1037119541</v>
      </c>
      <c r="BD56" s="55">
        <f t="shared" si="192"/>
        <v>0.09959794377</v>
      </c>
      <c r="BE56" s="55">
        <f t="shared" si="192"/>
        <v>0.2739018984</v>
      </c>
      <c r="BF56" s="28">
        <f t="shared" ref="BF56:BJ56" si="193">LN(BA56)*AF46</f>
        <v>-4822.167913</v>
      </c>
      <c r="BG56" s="28">
        <f t="shared" si="193"/>
        <v>-6773.59948</v>
      </c>
      <c r="BH56" s="28">
        <f t="shared" si="193"/>
        <v>-5012.697024</v>
      </c>
      <c r="BI56" s="28">
        <f t="shared" si="193"/>
        <v>-5418.235721</v>
      </c>
      <c r="BJ56" s="28">
        <f t="shared" si="193"/>
        <v>-6367.442581</v>
      </c>
      <c r="BM56" s="4" t="s">
        <v>90</v>
      </c>
      <c r="BN56" s="44">
        <f t="shared" si="7"/>
        <v>0.1043845119</v>
      </c>
      <c r="BO56" s="44">
        <f t="shared" si="8"/>
        <v>0.1044544316</v>
      </c>
    </row>
    <row r="57" ht="15.75" customHeight="1">
      <c r="A57" s="4" t="s">
        <v>91</v>
      </c>
      <c r="B57" s="36">
        <f>'Raw Data (Nielsen)'!B67</f>
        <v>4.87</v>
      </c>
      <c r="C57" s="36">
        <f>'Raw Data (Nielsen)'!C67</f>
        <v>6.97</v>
      </c>
      <c r="D57" s="36">
        <f>'Raw Data (Nielsen)'!D67</f>
        <v>2.99</v>
      </c>
      <c r="E57" s="36">
        <f>'Raw Data (Nielsen)'!E67</f>
        <v>5.6</v>
      </c>
      <c r="F57" s="36">
        <f>'Raw Data (Nielsen)'!F67</f>
        <v>3.5</v>
      </c>
      <c r="G57" s="37">
        <f>'Raw Data (Nielsen)'!G67</f>
        <v>822</v>
      </c>
      <c r="H57" s="38">
        <f>'Raw Data (Nielsen)'!H67</f>
        <v>775</v>
      </c>
      <c r="I57" s="37">
        <f>'Raw Data (Nielsen)'!I67</f>
        <v>829</v>
      </c>
      <c r="J57" s="38">
        <f>'Raw Data (Nielsen)'!J67</f>
        <v>988</v>
      </c>
      <c r="K57" s="37">
        <f>'Raw Data (Nielsen)'!K67</f>
        <v>962</v>
      </c>
      <c r="L57" s="4">
        <f>'Raw Data (Nielsen)'!AF67</f>
        <v>2</v>
      </c>
      <c r="M57" s="4">
        <f>'Raw Data (Nielsen)'!AG67</f>
        <v>5</v>
      </c>
      <c r="N57" s="4">
        <f>'Raw Data (Nielsen)'!AH67</f>
        <v>1</v>
      </c>
      <c r="O57" s="4">
        <f>'Raw Data (Nielsen)'!AI67</f>
        <v>1</v>
      </c>
      <c r="P57" s="4">
        <f>'Raw Data (Nielsen)'!AJ67</f>
        <v>2</v>
      </c>
      <c r="Q57" s="39">
        <f>IFERROR('Raw Data (Nielsen)'!V67/AF57,0)</f>
        <v>0</v>
      </c>
      <c r="R57" s="39">
        <f>IFERROR('Raw Data (Nielsen)'!W67/AG57,0)</f>
        <v>0</v>
      </c>
      <c r="S57" s="39">
        <f>IFERROR('Raw Data (Nielsen)'!X67/AH57,0)</f>
        <v>0</v>
      </c>
      <c r="T57" s="39">
        <f>IFERROR('Raw Data (Nielsen)'!Y67/AI57,0)</f>
        <v>0</v>
      </c>
      <c r="U57" s="39">
        <f>IFERROR('Raw Data (Nielsen)'!Z67/AJ57,0)</f>
        <v>0</v>
      </c>
      <c r="V57" s="40">
        <f>IFERROR('Raw Data (Nielsen)'!AA67/AF57,0)</f>
        <v>0.02124149309</v>
      </c>
      <c r="W57" s="40">
        <f>IFERROR('Raw Data (Nielsen)'!AB67/AG57,0)</f>
        <v>0.02810784233</v>
      </c>
      <c r="X57" s="40">
        <f>IFERROR('Raw Data (Nielsen)'!AC67/AH57,0)</f>
        <v>0</v>
      </c>
      <c r="Y57" s="40">
        <f>IFERROR('Raw Data (Nielsen)'!AD67/AI57,0)</f>
        <v>0</v>
      </c>
      <c r="Z57" s="40">
        <f>IFERROR('Raw Data (Nielsen)'!AE67/AJ57,0)</f>
        <v>0.0717631815</v>
      </c>
      <c r="AA57" s="39">
        <f>IFERROR('Raw Data (Nielsen)'!Q67/AF57,0)</f>
        <v>0</v>
      </c>
      <c r="AB57" s="39">
        <f>IFERROR('Raw Data (Nielsen)'!R67/AG57,0)</f>
        <v>0</v>
      </c>
      <c r="AC57" s="39">
        <f>IFERROR('Raw Data (Nielsen)'!S67/AH57,0)</f>
        <v>0</v>
      </c>
      <c r="AD57" s="39">
        <f>IFERROR('Raw Data (Nielsen)'!T67/AI57,0)</f>
        <v>0</v>
      </c>
      <c r="AE57" s="39">
        <f>IFERROR('Raw Data (Nielsen)'!U67/AJ57,0)</f>
        <v>0</v>
      </c>
      <c r="AF57" s="41">
        <f>'Raw Data (Nielsen)'!L67</f>
        <v>4849</v>
      </c>
      <c r="AG57" s="41">
        <f>'Raw Data (Nielsen)'!M67</f>
        <v>12203</v>
      </c>
      <c r="AH57" s="41">
        <f>'Raw Data (Nielsen)'!N67</f>
        <v>4343</v>
      </c>
      <c r="AI57" s="41">
        <f>'Raw Data (Nielsen)'!O67</f>
        <v>4507</v>
      </c>
      <c r="AJ57" s="41">
        <f>'Raw Data (Nielsen)'!P67</f>
        <v>10033</v>
      </c>
      <c r="AK57" s="42">
        <f t="shared" si="5"/>
        <v>35935</v>
      </c>
      <c r="AL57" s="43">
        <f t="shared" ref="AL57:AP57" si="194">AF57/$AK57</f>
        <v>0.1349380826</v>
      </c>
      <c r="AM57" s="43">
        <f t="shared" si="194"/>
        <v>0.3395853625</v>
      </c>
      <c r="AN57" s="43">
        <f t="shared" si="194"/>
        <v>0.1208571031</v>
      </c>
      <c r="AO57" s="43">
        <f t="shared" si="194"/>
        <v>0.1254208988</v>
      </c>
      <c r="AP57" s="43">
        <f t="shared" si="194"/>
        <v>0.2791985529</v>
      </c>
      <c r="AS57" s="4" t="s">
        <v>81</v>
      </c>
      <c r="AT57" s="53">
        <f t="shared" si="30"/>
        <v>0.8240930869</v>
      </c>
      <c r="AU57" s="54">
        <f t="shared" ref="AU57:AY57" si="195">EXP(AU$3+(AU$4*$AT57)+(AU$5*B47)+(AU$6*G47)+(AU$7*L47)+(AU$8*Q47)+(AU$9*V47)+(AU$10+AA47))</f>
        <v>0.2541861507</v>
      </c>
      <c r="AV57" s="54">
        <f t="shared" si="195"/>
        <v>0.7701441971</v>
      </c>
      <c r="AW57" s="54">
        <f t="shared" si="195"/>
        <v>0.2193868619</v>
      </c>
      <c r="AX57" s="54">
        <f t="shared" si="195"/>
        <v>0.2133092153</v>
      </c>
      <c r="AY57" s="54">
        <f t="shared" si="195"/>
        <v>0.5376225727</v>
      </c>
      <c r="AZ57" s="54">
        <f t="shared" si="26"/>
        <v>1.994648998</v>
      </c>
      <c r="BA57" s="55">
        <f t="shared" ref="BA57:BE57" si="196">AU57/$AZ57</f>
        <v>0.1274340252</v>
      </c>
      <c r="BB57" s="55">
        <f t="shared" si="196"/>
        <v>0.3861051232</v>
      </c>
      <c r="BC57" s="55">
        <f t="shared" si="196"/>
        <v>0.1099877032</v>
      </c>
      <c r="BD57" s="55">
        <f t="shared" si="196"/>
        <v>0.1069407277</v>
      </c>
      <c r="BE57" s="55">
        <f t="shared" si="196"/>
        <v>0.2695324207</v>
      </c>
      <c r="BF57" s="28">
        <f t="shared" ref="BF57:BJ57" si="197">LN(BA57)*AF47</f>
        <v>-6318.499978</v>
      </c>
      <c r="BG57" s="28">
        <f t="shared" si="197"/>
        <v>-8693.282616</v>
      </c>
      <c r="BH57" s="28">
        <f t="shared" si="197"/>
        <v>-6635.404447</v>
      </c>
      <c r="BI57" s="28">
        <f t="shared" si="197"/>
        <v>-6751.151245</v>
      </c>
      <c r="BJ57" s="28">
        <f t="shared" si="197"/>
        <v>-9050.292716</v>
      </c>
      <c r="BM57" s="4" t="s">
        <v>91</v>
      </c>
      <c r="BN57" s="44">
        <f t="shared" si="7"/>
        <v>0.1208571031</v>
      </c>
      <c r="BO57" s="44">
        <f t="shared" si="8"/>
        <v>0.1242121752</v>
      </c>
    </row>
    <row r="58" ht="15.75" customHeight="1">
      <c r="A58" s="4" t="s">
        <v>92</v>
      </c>
      <c r="B58" s="36">
        <f>'Raw Data (Nielsen)'!B68</f>
        <v>4.91</v>
      </c>
      <c r="C58" s="36">
        <f>'Raw Data (Nielsen)'!C68</f>
        <v>6.98</v>
      </c>
      <c r="D58" s="36">
        <f>'Raw Data (Nielsen)'!D68</f>
        <v>2.99</v>
      </c>
      <c r="E58" s="36">
        <f>'Raw Data (Nielsen)'!E68</f>
        <v>5.6</v>
      </c>
      <c r="F58" s="36">
        <f>'Raw Data (Nielsen)'!F68</f>
        <v>3.5</v>
      </c>
      <c r="G58" s="37">
        <f>'Raw Data (Nielsen)'!G68</f>
        <v>786</v>
      </c>
      <c r="H58" s="38">
        <f>'Raw Data (Nielsen)'!H68</f>
        <v>753</v>
      </c>
      <c r="I58" s="37">
        <f>'Raw Data (Nielsen)'!I68</f>
        <v>841</v>
      </c>
      <c r="J58" s="38">
        <f>'Raw Data (Nielsen)'!J68</f>
        <v>950</v>
      </c>
      <c r="K58" s="37">
        <f>'Raw Data (Nielsen)'!K68</f>
        <v>948</v>
      </c>
      <c r="L58" s="4">
        <f>'Raw Data (Nielsen)'!AF68</f>
        <v>2</v>
      </c>
      <c r="M58" s="4">
        <f>'Raw Data (Nielsen)'!AG68</f>
        <v>5</v>
      </c>
      <c r="N58" s="4">
        <f>'Raw Data (Nielsen)'!AH68</f>
        <v>1</v>
      </c>
      <c r="O58" s="4">
        <f>'Raw Data (Nielsen)'!AI68</f>
        <v>1</v>
      </c>
      <c r="P58" s="4">
        <f>'Raw Data (Nielsen)'!AJ68</f>
        <v>2</v>
      </c>
      <c r="Q58" s="39">
        <f>IFERROR('Raw Data (Nielsen)'!V68/AF58,0)</f>
        <v>0</v>
      </c>
      <c r="R58" s="39">
        <f>IFERROR('Raw Data (Nielsen)'!W68/AG58,0)</f>
        <v>0</v>
      </c>
      <c r="S58" s="39">
        <f>IFERROR('Raw Data (Nielsen)'!X68/AH58,0)</f>
        <v>0</v>
      </c>
      <c r="T58" s="39">
        <f>IFERROR('Raw Data (Nielsen)'!Y68/AI58,0)</f>
        <v>0</v>
      </c>
      <c r="U58" s="39">
        <f>IFERROR('Raw Data (Nielsen)'!Z68/AJ58,0)</f>
        <v>0</v>
      </c>
      <c r="V58" s="40">
        <f>IFERROR('Raw Data (Nielsen)'!AA68/AF58,0)</f>
        <v>0.001969473166</v>
      </c>
      <c r="W58" s="40">
        <f>IFERROR('Raw Data (Nielsen)'!AB68/AG58,0)</f>
        <v>0.01467923161</v>
      </c>
      <c r="X58" s="40">
        <f>IFERROR('Raw Data (Nielsen)'!AC68/AH58,0)</f>
        <v>0</v>
      </c>
      <c r="Y58" s="40">
        <f>IFERROR('Raw Data (Nielsen)'!AD68/AI58,0)</f>
        <v>0</v>
      </c>
      <c r="Z58" s="40">
        <f>IFERROR('Raw Data (Nielsen)'!AE68/AJ58,0)</f>
        <v>0.07806392274</v>
      </c>
      <c r="AA58" s="39">
        <f>IFERROR('Raw Data (Nielsen)'!Q68/AF58,0)</f>
        <v>0</v>
      </c>
      <c r="AB58" s="39">
        <f>IFERROR('Raw Data (Nielsen)'!R68/AG58,0)</f>
        <v>0</v>
      </c>
      <c r="AC58" s="39">
        <f>IFERROR('Raw Data (Nielsen)'!S68/AH58,0)</f>
        <v>0</v>
      </c>
      <c r="AD58" s="39">
        <f>IFERROR('Raw Data (Nielsen)'!T68/AI58,0)</f>
        <v>0</v>
      </c>
      <c r="AE58" s="39">
        <f>IFERROR('Raw Data (Nielsen)'!U68/AJ58,0)</f>
        <v>0</v>
      </c>
      <c r="AF58" s="41">
        <f>'Raw Data (Nielsen)'!L68</f>
        <v>4062</v>
      </c>
      <c r="AG58" s="41">
        <f>'Raw Data (Nielsen)'!M68</f>
        <v>11036</v>
      </c>
      <c r="AH58" s="41">
        <f>'Raw Data (Nielsen)'!N68</f>
        <v>4117</v>
      </c>
      <c r="AI58" s="41">
        <f>'Raw Data (Nielsen)'!O68</f>
        <v>3755</v>
      </c>
      <c r="AJ58" s="41">
        <f>'Raw Data (Nielsen)'!P68</f>
        <v>8698</v>
      </c>
      <c r="AK58" s="42">
        <f t="shared" si="5"/>
        <v>31668</v>
      </c>
      <c r="AL58" s="43">
        <f t="shared" ref="AL58:AP58" si="198">AF58/$AK58</f>
        <v>0.1282682834</v>
      </c>
      <c r="AM58" s="43">
        <f t="shared" si="198"/>
        <v>0.3484905899</v>
      </c>
      <c r="AN58" s="43">
        <f t="shared" si="198"/>
        <v>0.1300050524</v>
      </c>
      <c r="AO58" s="43">
        <f t="shared" si="198"/>
        <v>0.1185739548</v>
      </c>
      <c r="AP58" s="43">
        <f t="shared" si="198"/>
        <v>0.2746621195</v>
      </c>
      <c r="AS58" s="4" t="s">
        <v>82</v>
      </c>
      <c r="AT58" s="53">
        <f t="shared" si="30"/>
        <v>0.8432580424</v>
      </c>
      <c r="AU58" s="54">
        <f t="shared" ref="AU58:AY58" si="199">EXP(AU$3+(AU$4*$AT58)+(AU$5*B48)+(AU$6*G48)+(AU$7*L48)+(AU$8*Q48)+(AU$9*V48)+(AU$10+AA48))</f>
        <v>0.2549691071</v>
      </c>
      <c r="AV58" s="54">
        <f t="shared" si="199"/>
        <v>0.766585469</v>
      </c>
      <c r="AW58" s="54">
        <f t="shared" si="199"/>
        <v>0.2179318581</v>
      </c>
      <c r="AX58" s="54">
        <f t="shared" si="199"/>
        <v>0.2248437183</v>
      </c>
      <c r="AY58" s="54">
        <f t="shared" si="199"/>
        <v>0.5335023243</v>
      </c>
      <c r="AZ58" s="54">
        <f t="shared" si="26"/>
        <v>1.997832477</v>
      </c>
      <c r="BA58" s="55">
        <f t="shared" ref="BA58:BE58" si="200">AU58/$AZ58</f>
        <v>0.1276228663</v>
      </c>
      <c r="BB58" s="55">
        <f t="shared" si="200"/>
        <v>0.3837085831</v>
      </c>
      <c r="BC58" s="55">
        <f t="shared" si="200"/>
        <v>0.1090841503</v>
      </c>
      <c r="BD58" s="55">
        <f t="shared" si="200"/>
        <v>0.1125438298</v>
      </c>
      <c r="BE58" s="55">
        <f t="shared" si="200"/>
        <v>0.2670405705</v>
      </c>
      <c r="BF58" s="28">
        <f t="shared" ref="BF58:BJ58" si="201">LN(BA58)*AF48</f>
        <v>-6985.086722</v>
      </c>
      <c r="BG58" s="28">
        <f t="shared" si="201"/>
        <v>-10305.74391</v>
      </c>
      <c r="BH58" s="28">
        <f t="shared" si="201"/>
        <v>-7570.827097</v>
      </c>
      <c r="BI58" s="28">
        <f t="shared" si="201"/>
        <v>-8132.567867</v>
      </c>
      <c r="BJ58" s="28">
        <f t="shared" si="201"/>
        <v>-11160.95813</v>
      </c>
      <c r="BM58" s="4" t="s">
        <v>92</v>
      </c>
      <c r="BN58" s="44">
        <f t="shared" si="7"/>
        <v>0.1300050524</v>
      </c>
      <c r="BO58" s="44">
        <f t="shared" si="8"/>
        <v>0.1286380049</v>
      </c>
    </row>
    <row r="59" ht="15.75" customHeight="1">
      <c r="A59" s="4" t="s">
        <v>93</v>
      </c>
      <c r="B59" s="36">
        <f>'Raw Data (Nielsen)'!B69</f>
        <v>4.93</v>
      </c>
      <c r="C59" s="36">
        <f>'Raw Data (Nielsen)'!C69</f>
        <v>6</v>
      </c>
      <c r="D59" s="36">
        <f>'Raw Data (Nielsen)'!D69</f>
        <v>2.99</v>
      </c>
      <c r="E59" s="36">
        <f>'Raw Data (Nielsen)'!E69</f>
        <v>5.62</v>
      </c>
      <c r="F59" s="36">
        <f>'Raw Data (Nielsen)'!F69</f>
        <v>3.51</v>
      </c>
      <c r="G59" s="37">
        <f>'Raw Data (Nielsen)'!G69</f>
        <v>782</v>
      </c>
      <c r="H59" s="38">
        <f>'Raw Data (Nielsen)'!H69</f>
        <v>882</v>
      </c>
      <c r="I59" s="37">
        <f>'Raw Data (Nielsen)'!I69</f>
        <v>852</v>
      </c>
      <c r="J59" s="38">
        <f>'Raw Data (Nielsen)'!J69</f>
        <v>963</v>
      </c>
      <c r="K59" s="37">
        <f>'Raw Data (Nielsen)'!K69</f>
        <v>946</v>
      </c>
      <c r="L59" s="4">
        <f>'Raw Data (Nielsen)'!AF69</f>
        <v>2</v>
      </c>
      <c r="M59" s="4">
        <f>'Raw Data (Nielsen)'!AG69</f>
        <v>5</v>
      </c>
      <c r="N59" s="4">
        <f>'Raw Data (Nielsen)'!AH69</f>
        <v>1</v>
      </c>
      <c r="O59" s="4">
        <f>'Raw Data (Nielsen)'!AI69</f>
        <v>1</v>
      </c>
      <c r="P59" s="4">
        <f>'Raw Data (Nielsen)'!AJ69</f>
        <v>2</v>
      </c>
      <c r="Q59" s="39">
        <f>IFERROR('Raw Data (Nielsen)'!V69/AF59,0)</f>
        <v>0</v>
      </c>
      <c r="R59" s="39">
        <f>IFERROR('Raw Data (Nielsen)'!W69/AG59,0)</f>
        <v>0</v>
      </c>
      <c r="S59" s="39">
        <f>IFERROR('Raw Data (Nielsen)'!X69/AH59,0)</f>
        <v>0</v>
      </c>
      <c r="T59" s="39">
        <f>IFERROR('Raw Data (Nielsen)'!Y69/AI59,0)</f>
        <v>0</v>
      </c>
      <c r="U59" s="39">
        <f>IFERROR('Raw Data (Nielsen)'!Z69/AJ59,0)</f>
        <v>0</v>
      </c>
      <c r="V59" s="40">
        <f>IFERROR('Raw Data (Nielsen)'!AA69/AF59,0)</f>
        <v>0</v>
      </c>
      <c r="W59" s="40">
        <f>IFERROR('Raw Data (Nielsen)'!AB69/AG59,0)</f>
        <v>0.2662583084</v>
      </c>
      <c r="X59" s="40">
        <f>IFERROR('Raw Data (Nielsen)'!AC69/AH59,0)</f>
        <v>0</v>
      </c>
      <c r="Y59" s="40">
        <f>IFERROR('Raw Data (Nielsen)'!AD69/AI59,0)</f>
        <v>0.01398416887</v>
      </c>
      <c r="Z59" s="40">
        <f>IFERROR('Raw Data (Nielsen)'!AE69/AJ59,0)</f>
        <v>0.06645875901</v>
      </c>
      <c r="AA59" s="39">
        <f>IFERROR('Raw Data (Nielsen)'!Q69/AF59,0)</f>
        <v>0</v>
      </c>
      <c r="AB59" s="39">
        <f>IFERROR('Raw Data (Nielsen)'!R69/AG59,0)</f>
        <v>0</v>
      </c>
      <c r="AC59" s="39">
        <f>IFERROR('Raw Data (Nielsen)'!S69/AH59,0)</f>
        <v>0</v>
      </c>
      <c r="AD59" s="39">
        <f>IFERROR('Raw Data (Nielsen)'!T69/AI59,0)</f>
        <v>0</v>
      </c>
      <c r="AE59" s="39">
        <f>IFERROR('Raw Data (Nielsen)'!U69/AJ59,0)</f>
        <v>0</v>
      </c>
      <c r="AF59" s="41">
        <f>'Raw Data (Nielsen)'!L69</f>
        <v>4089</v>
      </c>
      <c r="AG59" s="41">
        <f>'Raw Data (Nielsen)'!M69</f>
        <v>23019</v>
      </c>
      <c r="AH59" s="41">
        <f>'Raw Data (Nielsen)'!N69</f>
        <v>4219</v>
      </c>
      <c r="AI59" s="41">
        <f>'Raw Data (Nielsen)'!O69</f>
        <v>3790</v>
      </c>
      <c r="AJ59" s="41">
        <f>'Raw Data (Nielsen)'!P69</f>
        <v>9299</v>
      </c>
      <c r="AK59" s="42">
        <f t="shared" si="5"/>
        <v>44416</v>
      </c>
      <c r="AL59" s="43">
        <f t="shared" ref="AL59:AP59" si="202">AF59/$AK59</f>
        <v>0.09206141931</v>
      </c>
      <c r="AM59" s="43">
        <f t="shared" si="202"/>
        <v>0.5182591859</v>
      </c>
      <c r="AN59" s="43">
        <f t="shared" si="202"/>
        <v>0.09498829251</v>
      </c>
      <c r="AO59" s="43">
        <f t="shared" si="202"/>
        <v>0.08532961095</v>
      </c>
      <c r="AP59" s="43">
        <f t="shared" si="202"/>
        <v>0.2093614914</v>
      </c>
      <c r="AS59" s="4" t="s">
        <v>83</v>
      </c>
      <c r="AT59" s="53">
        <f t="shared" si="30"/>
        <v>0.8624229979</v>
      </c>
      <c r="AU59" s="54">
        <f t="shared" ref="AU59:AY59" si="203">EXP(AU$3+(AU$4*$AT59)+(AU$5*B49)+(AU$6*G49)+(AU$7*L49)+(AU$8*Q49)+(AU$9*V49)+(AU$10+AA49))</f>
        <v>0.2554560382</v>
      </c>
      <c r="AV59" s="54">
        <f t="shared" si="203"/>
        <v>0.6273903575</v>
      </c>
      <c r="AW59" s="54">
        <f t="shared" si="203"/>
        <v>0.2152722569</v>
      </c>
      <c r="AX59" s="54">
        <f t="shared" si="203"/>
        <v>0.2201299154</v>
      </c>
      <c r="AY59" s="54">
        <f t="shared" si="203"/>
        <v>0.5375744846</v>
      </c>
      <c r="AZ59" s="54">
        <f t="shared" si="26"/>
        <v>1.855823052</v>
      </c>
      <c r="BA59" s="55">
        <f t="shared" ref="BA59:BE59" si="204">AU59/$AZ59</f>
        <v>0.137651075</v>
      </c>
      <c r="BB59" s="55">
        <f t="shared" si="204"/>
        <v>0.3380658284</v>
      </c>
      <c r="BC59" s="55">
        <f t="shared" si="204"/>
        <v>0.1159982664</v>
      </c>
      <c r="BD59" s="55">
        <f t="shared" si="204"/>
        <v>0.1186157889</v>
      </c>
      <c r="BE59" s="55">
        <f t="shared" si="204"/>
        <v>0.2896690414</v>
      </c>
      <c r="BF59" s="28">
        <f t="shared" ref="BF59:BJ59" si="205">LN(BA59)*AF49</f>
        <v>-7206.342786</v>
      </c>
      <c r="BG59" s="28">
        <f t="shared" si="205"/>
        <v>-11126.03573</v>
      </c>
      <c r="BH59" s="28">
        <f t="shared" si="205"/>
        <v>-7218.65729</v>
      </c>
      <c r="BI59" s="28">
        <f t="shared" si="205"/>
        <v>-7527.617696</v>
      </c>
      <c r="BJ59" s="28">
        <f t="shared" si="205"/>
        <v>-10038.50961</v>
      </c>
      <c r="BM59" s="4" t="s">
        <v>93</v>
      </c>
      <c r="BN59" s="44">
        <f t="shared" si="7"/>
        <v>0.09498829251</v>
      </c>
      <c r="BO59" s="44">
        <f t="shared" si="8"/>
        <v>0.09965396846</v>
      </c>
    </row>
    <row r="60" ht="15.75" customHeight="1">
      <c r="A60" s="4" t="s">
        <v>94</v>
      </c>
      <c r="B60" s="36">
        <f>'Raw Data (Nielsen)'!B70</f>
        <v>4.92</v>
      </c>
      <c r="C60" s="36">
        <f>'Raw Data (Nielsen)'!C70</f>
        <v>6.82</v>
      </c>
      <c r="D60" s="36">
        <f>'Raw Data (Nielsen)'!D70</f>
        <v>2.99</v>
      </c>
      <c r="E60" s="36">
        <f>'Raw Data (Nielsen)'!E70</f>
        <v>5.25</v>
      </c>
      <c r="F60" s="36">
        <f>'Raw Data (Nielsen)'!F70</f>
        <v>3.5</v>
      </c>
      <c r="G60" s="37">
        <f>'Raw Data (Nielsen)'!G70</f>
        <v>786</v>
      </c>
      <c r="H60" s="38">
        <f>'Raw Data (Nielsen)'!H70</f>
        <v>803</v>
      </c>
      <c r="I60" s="37">
        <f>'Raw Data (Nielsen)'!I70</f>
        <v>860</v>
      </c>
      <c r="J60" s="38">
        <f>'Raw Data (Nielsen)'!J70</f>
        <v>988</v>
      </c>
      <c r="K60" s="37">
        <f>'Raw Data (Nielsen)'!K70</f>
        <v>957</v>
      </c>
      <c r="L60" s="4">
        <f>'Raw Data (Nielsen)'!AF70</f>
        <v>2</v>
      </c>
      <c r="M60" s="4">
        <f>'Raw Data (Nielsen)'!AG70</f>
        <v>5</v>
      </c>
      <c r="N60" s="4">
        <f>'Raw Data (Nielsen)'!AH70</f>
        <v>1</v>
      </c>
      <c r="O60" s="4">
        <f>'Raw Data (Nielsen)'!AI70</f>
        <v>1</v>
      </c>
      <c r="P60" s="4">
        <f>'Raw Data (Nielsen)'!AJ70</f>
        <v>2</v>
      </c>
      <c r="Q60" s="39">
        <f>IFERROR('Raw Data (Nielsen)'!V70/AF60,0)</f>
        <v>0</v>
      </c>
      <c r="R60" s="39">
        <f>IFERROR('Raw Data (Nielsen)'!W70/AG60,0)</f>
        <v>0</v>
      </c>
      <c r="S60" s="39">
        <f>IFERROR('Raw Data (Nielsen)'!X70/AH60,0)</f>
        <v>0</v>
      </c>
      <c r="T60" s="39">
        <f>IFERROR('Raw Data (Nielsen)'!Y70/AI60,0)</f>
        <v>0</v>
      </c>
      <c r="U60" s="39">
        <f>IFERROR('Raw Data (Nielsen)'!Z70/AJ60,0)</f>
        <v>0</v>
      </c>
      <c r="V60" s="40">
        <f>IFERROR('Raw Data (Nielsen)'!AA70/AF60,0)</f>
        <v>0</v>
      </c>
      <c r="W60" s="40">
        <f>IFERROR('Raw Data (Nielsen)'!AB70/AG60,0)</f>
        <v>0.05269390172</v>
      </c>
      <c r="X60" s="40">
        <f>IFERROR('Raw Data (Nielsen)'!AC70/AH60,0)</f>
        <v>0</v>
      </c>
      <c r="Y60" s="40">
        <f>IFERROR('Raw Data (Nielsen)'!AD70/AI60,0)</f>
        <v>0.02208713273</v>
      </c>
      <c r="Z60" s="40">
        <f>IFERROR('Raw Data (Nielsen)'!AE70/AJ60,0)</f>
        <v>0.06425540513</v>
      </c>
      <c r="AA60" s="39">
        <f>IFERROR('Raw Data (Nielsen)'!Q70/AF60,0)</f>
        <v>0</v>
      </c>
      <c r="AB60" s="39">
        <f>IFERROR('Raw Data (Nielsen)'!R70/AG60,0)</f>
        <v>0</v>
      </c>
      <c r="AC60" s="39">
        <f>IFERROR('Raw Data (Nielsen)'!S70/AH60,0)</f>
        <v>0</v>
      </c>
      <c r="AD60" s="39">
        <f>IFERROR('Raw Data (Nielsen)'!T70/AI60,0)</f>
        <v>0</v>
      </c>
      <c r="AE60" s="39">
        <f>IFERROR('Raw Data (Nielsen)'!U70/AJ60,0)</f>
        <v>0</v>
      </c>
      <c r="AF60" s="41">
        <f>'Raw Data (Nielsen)'!L70</f>
        <v>4115</v>
      </c>
      <c r="AG60" s="41">
        <f>'Raw Data (Nielsen)'!M70</f>
        <v>13512</v>
      </c>
      <c r="AH60" s="41">
        <f>'Raw Data (Nielsen)'!N70</f>
        <v>4767</v>
      </c>
      <c r="AI60" s="41">
        <f>'Raw Data (Nielsen)'!O70</f>
        <v>4935</v>
      </c>
      <c r="AJ60" s="41">
        <f>'Raw Data (Nielsen)'!P70</f>
        <v>9898</v>
      </c>
      <c r="AK60" s="42">
        <f t="shared" si="5"/>
        <v>37227</v>
      </c>
      <c r="AL60" s="43">
        <f t="shared" ref="AL60:AP60" si="206">AF60/$AK60</f>
        <v>0.1105380503</v>
      </c>
      <c r="AM60" s="43">
        <f t="shared" si="206"/>
        <v>0.362962366</v>
      </c>
      <c r="AN60" s="43">
        <f t="shared" si="206"/>
        <v>0.1280522202</v>
      </c>
      <c r="AO60" s="43">
        <f t="shared" si="206"/>
        <v>0.1325650737</v>
      </c>
      <c r="AP60" s="43">
        <f t="shared" si="206"/>
        <v>0.2658822897</v>
      </c>
      <c r="AS60" s="4" t="s">
        <v>84</v>
      </c>
      <c r="AT60" s="53">
        <f t="shared" si="30"/>
        <v>0.8815879535</v>
      </c>
      <c r="AU60" s="54">
        <f t="shared" ref="AU60:AY60" si="207">EXP(AU$3+(AU$4*$AT60)+(AU$5*B50)+(AU$6*G50)+(AU$7*L50)+(AU$8*Q50)+(AU$9*V50)+(AU$10+AA50))</f>
        <v>0.2558016376</v>
      </c>
      <c r="AV60" s="54">
        <f t="shared" si="207"/>
        <v>0.6290259466</v>
      </c>
      <c r="AW60" s="54">
        <f t="shared" si="207"/>
        <v>0.2241065413</v>
      </c>
      <c r="AX60" s="54">
        <f t="shared" si="207"/>
        <v>0.2222396105</v>
      </c>
      <c r="AY60" s="54">
        <f t="shared" si="207"/>
        <v>0.5504305915</v>
      </c>
      <c r="AZ60" s="54">
        <f t="shared" si="26"/>
        <v>1.881604328</v>
      </c>
      <c r="BA60" s="55">
        <f t="shared" ref="BA60:BE60" si="208">AU60/$AZ60</f>
        <v>0.1359486869</v>
      </c>
      <c r="BB60" s="55">
        <f t="shared" si="208"/>
        <v>0.3343029868</v>
      </c>
      <c r="BC60" s="55">
        <f t="shared" si="208"/>
        <v>0.1191039678</v>
      </c>
      <c r="BD60" s="55">
        <f t="shared" si="208"/>
        <v>0.1181117662</v>
      </c>
      <c r="BE60" s="55">
        <f t="shared" si="208"/>
        <v>0.2925325922</v>
      </c>
      <c r="BF60" s="28">
        <f t="shared" ref="BF60:BJ60" si="209">LN(BA60)*AF50</f>
        <v>-7325.398881</v>
      </c>
      <c r="BG60" s="28">
        <f t="shared" si="209"/>
        <v>-10945.02273</v>
      </c>
      <c r="BH60" s="28">
        <f t="shared" si="209"/>
        <v>-7362.044369</v>
      </c>
      <c r="BI60" s="28">
        <f t="shared" si="209"/>
        <v>-7348.266323</v>
      </c>
      <c r="BJ60" s="28">
        <f t="shared" si="209"/>
        <v>-9854.329583</v>
      </c>
      <c r="BM60" s="4" t="s">
        <v>94</v>
      </c>
      <c r="BN60" s="44">
        <f t="shared" si="7"/>
        <v>0.1280522202</v>
      </c>
      <c r="BO60" s="44">
        <f t="shared" si="8"/>
        <v>0.1247612311</v>
      </c>
    </row>
    <row r="61" ht="15.75" customHeight="1">
      <c r="A61" s="4" t="s">
        <v>95</v>
      </c>
      <c r="B61" s="36">
        <f>'Raw Data (Nielsen)'!B71</f>
        <v>4.95</v>
      </c>
      <c r="C61" s="36">
        <f>'Raw Data (Nielsen)'!C71</f>
        <v>6.02</v>
      </c>
      <c r="D61" s="36">
        <f>'Raw Data (Nielsen)'!D71</f>
        <v>2.99</v>
      </c>
      <c r="E61" s="36">
        <f>'Raw Data (Nielsen)'!E71</f>
        <v>4.03</v>
      </c>
      <c r="F61" s="36">
        <f>'Raw Data (Nielsen)'!F71</f>
        <v>3.49</v>
      </c>
      <c r="G61" s="37">
        <f>'Raw Data (Nielsen)'!G71</f>
        <v>777</v>
      </c>
      <c r="H61" s="38">
        <f>'Raw Data (Nielsen)'!H71</f>
        <v>882</v>
      </c>
      <c r="I61" s="37">
        <f>'Raw Data (Nielsen)'!I71</f>
        <v>863</v>
      </c>
      <c r="J61" s="38">
        <f>'Raw Data (Nielsen)'!J71</f>
        <v>1019</v>
      </c>
      <c r="K61" s="37">
        <f>'Raw Data (Nielsen)'!K71</f>
        <v>959</v>
      </c>
      <c r="L61" s="4">
        <f>'Raw Data (Nielsen)'!AF71</f>
        <v>2</v>
      </c>
      <c r="M61" s="4">
        <f>'Raw Data (Nielsen)'!AG71</f>
        <v>5</v>
      </c>
      <c r="N61" s="4">
        <f>'Raw Data (Nielsen)'!AH71</f>
        <v>1</v>
      </c>
      <c r="O61" s="4">
        <f>'Raw Data (Nielsen)'!AI71</f>
        <v>1</v>
      </c>
      <c r="P61" s="4">
        <f>'Raw Data (Nielsen)'!AJ71</f>
        <v>2</v>
      </c>
      <c r="Q61" s="39">
        <f>IFERROR('Raw Data (Nielsen)'!V71/AF61,0)</f>
        <v>0</v>
      </c>
      <c r="R61" s="39">
        <f>IFERROR('Raw Data (Nielsen)'!W71/AG61,0)</f>
        <v>0</v>
      </c>
      <c r="S61" s="39">
        <f>IFERROR('Raw Data (Nielsen)'!X71/AH61,0)</f>
        <v>0</v>
      </c>
      <c r="T61" s="39">
        <f>IFERROR('Raw Data (Nielsen)'!Y71/AI61,0)</f>
        <v>0</v>
      </c>
      <c r="U61" s="39">
        <f>IFERROR('Raw Data (Nielsen)'!Z71/AJ61,0)</f>
        <v>0</v>
      </c>
      <c r="V61" s="40">
        <f>IFERROR('Raw Data (Nielsen)'!AA71/AF61,0)</f>
        <v>0</v>
      </c>
      <c r="W61" s="40">
        <f>IFERROR('Raw Data (Nielsen)'!AB71/AG61,0)</f>
        <v>0.04264381382</v>
      </c>
      <c r="X61" s="40">
        <f>IFERROR('Raw Data (Nielsen)'!AC71/AH61,0)</f>
        <v>0</v>
      </c>
      <c r="Y61" s="40">
        <f>IFERROR('Raw Data (Nielsen)'!AD71/AI61,0)</f>
        <v>0.03111609876</v>
      </c>
      <c r="Z61" s="40">
        <f>IFERROR('Raw Data (Nielsen)'!AE71/AJ61,0)</f>
        <v>0.08162397704</v>
      </c>
      <c r="AA61" s="39">
        <f>IFERROR('Raw Data (Nielsen)'!Q71/AF61,0)</f>
        <v>0</v>
      </c>
      <c r="AB61" s="39">
        <f>IFERROR('Raw Data (Nielsen)'!R71/AG61,0)</f>
        <v>0</v>
      </c>
      <c r="AC61" s="39">
        <f>IFERROR('Raw Data (Nielsen)'!S71/AH61,0)</f>
        <v>0</v>
      </c>
      <c r="AD61" s="39">
        <f>IFERROR('Raw Data (Nielsen)'!T71/AI61,0)</f>
        <v>0</v>
      </c>
      <c r="AE61" s="39">
        <f>IFERROR('Raw Data (Nielsen)'!U71/AJ61,0)</f>
        <v>0</v>
      </c>
      <c r="AF61" s="41">
        <f>'Raw Data (Nielsen)'!L71</f>
        <v>4000</v>
      </c>
      <c r="AG61" s="41">
        <f>'Raw Data (Nielsen)'!M71</f>
        <v>19487</v>
      </c>
      <c r="AH61" s="41">
        <f>'Raw Data (Nielsen)'!N71</f>
        <v>4680</v>
      </c>
      <c r="AI61" s="41">
        <f>'Raw Data (Nielsen)'!O71</f>
        <v>9802</v>
      </c>
      <c r="AJ61" s="41">
        <f>'Raw Data (Nielsen)'!P71</f>
        <v>9409</v>
      </c>
      <c r="AK61" s="42">
        <f t="shared" si="5"/>
        <v>47378</v>
      </c>
      <c r="AL61" s="43">
        <f t="shared" ref="AL61:AP61" si="210">AF61/$AK61</f>
        <v>0.08442737135</v>
      </c>
      <c r="AM61" s="43">
        <f t="shared" si="210"/>
        <v>0.4113090464</v>
      </c>
      <c r="AN61" s="43">
        <f t="shared" si="210"/>
        <v>0.09878002448</v>
      </c>
      <c r="AO61" s="43">
        <f t="shared" si="210"/>
        <v>0.2068892735</v>
      </c>
      <c r="AP61" s="43">
        <f t="shared" si="210"/>
        <v>0.1985942843</v>
      </c>
      <c r="AS61" s="4" t="s">
        <v>85</v>
      </c>
      <c r="AT61" s="53">
        <f t="shared" si="30"/>
        <v>0.900752909</v>
      </c>
      <c r="AU61" s="54">
        <f t="shared" ref="AU61:AY61" si="211">EXP(AU$3+(AU$4*$AT61)+(AU$5*B51)+(AU$6*G51)+(AU$7*L51)+(AU$8*Q51)+(AU$9*V51)+(AU$10+AA51))</f>
        <v>0.256048034</v>
      </c>
      <c r="AV61" s="54">
        <f t="shared" si="211"/>
        <v>0.6266096637</v>
      </c>
      <c r="AW61" s="54">
        <f t="shared" si="211"/>
        <v>0.2222032384</v>
      </c>
      <c r="AX61" s="54">
        <f t="shared" si="211"/>
        <v>0.2113931782</v>
      </c>
      <c r="AY61" s="54">
        <f t="shared" si="211"/>
        <v>0.5463057038</v>
      </c>
      <c r="AZ61" s="54">
        <f t="shared" si="26"/>
        <v>1.862559818</v>
      </c>
      <c r="BA61" s="55">
        <f t="shared" ref="BA61:BE61" si="212">AU61/$AZ61</f>
        <v>0.1374710393</v>
      </c>
      <c r="BB61" s="55">
        <f t="shared" si="212"/>
        <v>0.3364239138</v>
      </c>
      <c r="BC61" s="55">
        <f t="shared" si="212"/>
        <v>0.1192999206</v>
      </c>
      <c r="BD61" s="55">
        <f t="shared" si="212"/>
        <v>0.1134960478</v>
      </c>
      <c r="BE61" s="55">
        <f t="shared" si="212"/>
        <v>0.2933090785</v>
      </c>
      <c r="BF61" s="28">
        <f t="shared" ref="BF61:BJ61" si="213">LN(BA61)*AF51</f>
        <v>-6778.512297</v>
      </c>
      <c r="BG61" s="28">
        <f t="shared" si="213"/>
        <v>-9984.197633</v>
      </c>
      <c r="BH61" s="28">
        <f t="shared" si="213"/>
        <v>-6716.39607</v>
      </c>
      <c r="BI61" s="28">
        <f t="shared" si="213"/>
        <v>-6810.840135</v>
      </c>
      <c r="BJ61" s="28">
        <f t="shared" si="213"/>
        <v>-9010.077264</v>
      </c>
      <c r="BM61" s="4" t="s">
        <v>95</v>
      </c>
      <c r="BN61" s="44">
        <f t="shared" si="7"/>
        <v>0.09878002448</v>
      </c>
      <c r="BO61" s="44">
        <f t="shared" si="8"/>
        <v>0.1004912954</v>
      </c>
    </row>
    <row r="62" ht="15.75" customHeight="1">
      <c r="A62" s="4" t="s">
        <v>96</v>
      </c>
      <c r="B62" s="36">
        <f>'Raw Data (Nielsen)'!B72</f>
        <v>4.94</v>
      </c>
      <c r="C62" s="36">
        <f>'Raw Data (Nielsen)'!C72</f>
        <v>6.07</v>
      </c>
      <c r="D62" s="36">
        <f>'Raw Data (Nielsen)'!D72</f>
        <v>2.99</v>
      </c>
      <c r="E62" s="36">
        <f>'Raw Data (Nielsen)'!E72</f>
        <v>4.07</v>
      </c>
      <c r="F62" s="36">
        <f>'Raw Data (Nielsen)'!F72</f>
        <v>3.49</v>
      </c>
      <c r="G62" s="37">
        <f>'Raw Data (Nielsen)'!G72</f>
        <v>780</v>
      </c>
      <c r="H62" s="38">
        <f>'Raw Data (Nielsen)'!H72</f>
        <v>869</v>
      </c>
      <c r="I62" s="37">
        <f>'Raw Data (Nielsen)'!I72</f>
        <v>856</v>
      </c>
      <c r="J62" s="38">
        <f>'Raw Data (Nielsen)'!J72</f>
        <v>1014</v>
      </c>
      <c r="K62" s="37">
        <f>'Raw Data (Nielsen)'!K72</f>
        <v>957</v>
      </c>
      <c r="L62" s="4">
        <f>'Raw Data (Nielsen)'!AF72</f>
        <v>2</v>
      </c>
      <c r="M62" s="4">
        <f>'Raw Data (Nielsen)'!AG72</f>
        <v>5</v>
      </c>
      <c r="N62" s="4">
        <f>'Raw Data (Nielsen)'!AH72</f>
        <v>1</v>
      </c>
      <c r="O62" s="4">
        <f>'Raw Data (Nielsen)'!AI72</f>
        <v>1</v>
      </c>
      <c r="P62" s="4">
        <f>'Raw Data (Nielsen)'!AJ72</f>
        <v>2</v>
      </c>
      <c r="Q62" s="39">
        <f>IFERROR('Raw Data (Nielsen)'!V72/AF62,0)</f>
        <v>0</v>
      </c>
      <c r="R62" s="39">
        <f>IFERROR('Raw Data (Nielsen)'!W72/AG62,0)</f>
        <v>0</v>
      </c>
      <c r="S62" s="39">
        <f>IFERROR('Raw Data (Nielsen)'!X72/AH62,0)</f>
        <v>0</v>
      </c>
      <c r="T62" s="39">
        <f>IFERROR('Raw Data (Nielsen)'!Y72/AI62,0)</f>
        <v>0</v>
      </c>
      <c r="U62" s="39">
        <f>IFERROR('Raw Data (Nielsen)'!Z72/AJ62,0)</f>
        <v>0</v>
      </c>
      <c r="V62" s="40">
        <f>IFERROR('Raw Data (Nielsen)'!AA72/AF62,0)</f>
        <v>0</v>
      </c>
      <c r="W62" s="40">
        <f>IFERROR('Raw Data (Nielsen)'!AB72/AG62,0)</f>
        <v>0.03022588159</v>
      </c>
      <c r="X62" s="40">
        <f>IFERROR('Raw Data (Nielsen)'!AC72/AH62,0)</f>
        <v>0</v>
      </c>
      <c r="Y62" s="40">
        <f>IFERROR('Raw Data (Nielsen)'!AD72/AI62,0)</f>
        <v>0.0332663541</v>
      </c>
      <c r="Z62" s="40">
        <f>IFERROR('Raw Data (Nielsen)'!AE72/AJ62,0)</f>
        <v>0.06670235546</v>
      </c>
      <c r="AA62" s="39">
        <f>IFERROR('Raw Data (Nielsen)'!Q72/AF62,0)</f>
        <v>0</v>
      </c>
      <c r="AB62" s="39">
        <f>IFERROR('Raw Data (Nielsen)'!R72/AG62,0)</f>
        <v>0</v>
      </c>
      <c r="AC62" s="39">
        <f>IFERROR('Raw Data (Nielsen)'!S72/AH62,0)</f>
        <v>0</v>
      </c>
      <c r="AD62" s="39">
        <f>IFERROR('Raw Data (Nielsen)'!T72/AI62,0)</f>
        <v>0</v>
      </c>
      <c r="AE62" s="39">
        <f>IFERROR('Raw Data (Nielsen)'!U72/AJ62,0)</f>
        <v>0</v>
      </c>
      <c r="AF62" s="41">
        <f>'Raw Data (Nielsen)'!L72</f>
        <v>3863</v>
      </c>
      <c r="AG62" s="41">
        <f>'Raw Data (Nielsen)'!M72</f>
        <v>18461</v>
      </c>
      <c r="AH62" s="41">
        <f>'Raw Data (Nielsen)'!N72</f>
        <v>4526</v>
      </c>
      <c r="AI62" s="41">
        <f>'Raw Data (Nielsen)'!O72</f>
        <v>8958</v>
      </c>
      <c r="AJ62" s="41">
        <f>'Raw Data (Nielsen)'!P72</f>
        <v>9340</v>
      </c>
      <c r="AK62" s="42">
        <f t="shared" si="5"/>
        <v>45148</v>
      </c>
      <c r="AL62" s="43">
        <f t="shared" ref="AL62:AP62" si="214">AF62/$AK62</f>
        <v>0.08556303712</v>
      </c>
      <c r="AM62" s="43">
        <f t="shared" si="214"/>
        <v>0.408899619</v>
      </c>
      <c r="AN62" s="43">
        <f t="shared" si="214"/>
        <v>0.100248073</v>
      </c>
      <c r="AO62" s="43">
        <f t="shared" si="214"/>
        <v>0.1984141047</v>
      </c>
      <c r="AP62" s="43">
        <f t="shared" si="214"/>
        <v>0.2068751661</v>
      </c>
      <c r="AS62" s="4" t="s">
        <v>86</v>
      </c>
      <c r="AT62" s="53">
        <f t="shared" si="30"/>
        <v>0.9199178645</v>
      </c>
      <c r="AU62" s="54">
        <f t="shared" ref="AU62:AY62" si="215">EXP(AU$3+(AU$4*$AT62)+(AU$5*B52)+(AU$6*G52)+(AU$7*L52)+(AU$8*Q52)+(AU$9*V52)+(AU$10+AA52))</f>
        <v>0.2565655533</v>
      </c>
      <c r="AV62" s="54">
        <f t="shared" si="215"/>
        <v>0.6282353859</v>
      </c>
      <c r="AW62" s="54">
        <f t="shared" si="215"/>
        <v>0.2308886576</v>
      </c>
      <c r="AX62" s="54">
        <f t="shared" si="215"/>
        <v>0.2310230711</v>
      </c>
      <c r="AY62" s="54">
        <f t="shared" si="215"/>
        <v>0.542771097</v>
      </c>
      <c r="AZ62" s="54">
        <f t="shared" si="26"/>
        <v>1.889483765</v>
      </c>
      <c r="BA62" s="55">
        <f t="shared" ref="BA62:BE62" si="216">AU62/$AZ62</f>
        <v>0.1357860587</v>
      </c>
      <c r="BB62" s="55">
        <f t="shared" si="216"/>
        <v>0.3324904916</v>
      </c>
      <c r="BC62" s="55">
        <f t="shared" si="216"/>
        <v>0.1221966877</v>
      </c>
      <c r="BD62" s="55">
        <f t="shared" si="216"/>
        <v>0.1222678254</v>
      </c>
      <c r="BE62" s="55">
        <f t="shared" si="216"/>
        <v>0.2872589366</v>
      </c>
      <c r="BF62" s="28">
        <f t="shared" ref="BF62:BJ62" si="217">LN(BA62)*AF52</f>
        <v>-7345.766332</v>
      </c>
      <c r="BG62" s="28">
        <f t="shared" si="217"/>
        <v>-11595.04649</v>
      </c>
      <c r="BH62" s="28">
        <f t="shared" si="217"/>
        <v>-7855.634914</v>
      </c>
      <c r="BI62" s="28">
        <f t="shared" si="217"/>
        <v>-7899.693935</v>
      </c>
      <c r="BJ62" s="28">
        <f t="shared" si="217"/>
        <v>-10815.95613</v>
      </c>
      <c r="BM62" s="4" t="s">
        <v>96</v>
      </c>
      <c r="BN62" s="44">
        <f t="shared" si="7"/>
        <v>0.100248073</v>
      </c>
      <c r="BO62" s="44">
        <f t="shared" si="8"/>
        <v>0.1014474866</v>
      </c>
    </row>
    <row r="63" ht="15.75" customHeight="1">
      <c r="A63" s="4" t="s">
        <v>97</v>
      </c>
      <c r="B63" s="36">
        <f>'Raw Data (Nielsen)'!B73</f>
        <v>4.94</v>
      </c>
      <c r="C63" s="36">
        <f>'Raw Data (Nielsen)'!C73</f>
        <v>6.93</v>
      </c>
      <c r="D63" s="36">
        <f>'Raw Data (Nielsen)'!D73</f>
        <v>2.99</v>
      </c>
      <c r="E63" s="36">
        <f>'Raw Data (Nielsen)'!E73</f>
        <v>5.5</v>
      </c>
      <c r="F63" s="36">
        <f>'Raw Data (Nielsen)'!F73</f>
        <v>3.5</v>
      </c>
      <c r="G63" s="37">
        <f>'Raw Data (Nielsen)'!G73</f>
        <v>775</v>
      </c>
      <c r="H63" s="38">
        <f>'Raw Data (Nielsen)'!H73</f>
        <v>796</v>
      </c>
      <c r="I63" s="37">
        <f>'Raw Data (Nielsen)'!I73</f>
        <v>866</v>
      </c>
      <c r="J63" s="38">
        <f>'Raw Data (Nielsen)'!J73</f>
        <v>982</v>
      </c>
      <c r="K63" s="37">
        <f>'Raw Data (Nielsen)'!K73</f>
        <v>972</v>
      </c>
      <c r="L63" s="4">
        <f>'Raw Data (Nielsen)'!AF73</f>
        <v>2</v>
      </c>
      <c r="M63" s="4">
        <f>'Raw Data (Nielsen)'!AG73</f>
        <v>5</v>
      </c>
      <c r="N63" s="4">
        <f>'Raw Data (Nielsen)'!AH73</f>
        <v>1</v>
      </c>
      <c r="O63" s="4">
        <f>'Raw Data (Nielsen)'!AI73</f>
        <v>1</v>
      </c>
      <c r="P63" s="4">
        <f>'Raw Data (Nielsen)'!AJ73</f>
        <v>2</v>
      </c>
      <c r="Q63" s="39">
        <f>IFERROR('Raw Data (Nielsen)'!V73/AF63,0)</f>
        <v>0</v>
      </c>
      <c r="R63" s="39">
        <f>IFERROR('Raw Data (Nielsen)'!W73/AG63,0)</f>
        <v>0</v>
      </c>
      <c r="S63" s="39">
        <f>IFERROR('Raw Data (Nielsen)'!X73/AH63,0)</f>
        <v>0</v>
      </c>
      <c r="T63" s="39">
        <f>IFERROR('Raw Data (Nielsen)'!Y73/AI63,0)</f>
        <v>0</v>
      </c>
      <c r="U63" s="39">
        <f>IFERROR('Raw Data (Nielsen)'!Z73/AJ63,0)</f>
        <v>0</v>
      </c>
      <c r="V63" s="40">
        <f>IFERROR('Raw Data (Nielsen)'!AA73/AF63,0)</f>
        <v>0</v>
      </c>
      <c r="W63" s="40">
        <f>IFERROR('Raw Data (Nielsen)'!AB73/AG63,0)</f>
        <v>0.03282242991</v>
      </c>
      <c r="X63" s="40">
        <f>IFERROR('Raw Data (Nielsen)'!AC73/AH63,0)</f>
        <v>0</v>
      </c>
      <c r="Y63" s="40">
        <f>IFERROR('Raw Data (Nielsen)'!AD73/AI63,0)</f>
        <v>0.02300347222</v>
      </c>
      <c r="Z63" s="40">
        <f>IFERROR('Raw Data (Nielsen)'!AE73/AJ63,0)</f>
        <v>0.08435990933</v>
      </c>
      <c r="AA63" s="39">
        <f>IFERROR('Raw Data (Nielsen)'!Q73/AF63,0)</f>
        <v>0</v>
      </c>
      <c r="AB63" s="39">
        <f>IFERROR('Raw Data (Nielsen)'!R73/AG63,0)</f>
        <v>0</v>
      </c>
      <c r="AC63" s="39">
        <f>IFERROR('Raw Data (Nielsen)'!S73/AH63,0)</f>
        <v>0</v>
      </c>
      <c r="AD63" s="39">
        <f>IFERROR('Raw Data (Nielsen)'!T73/AI63,0)</f>
        <v>0</v>
      </c>
      <c r="AE63" s="39">
        <f>IFERROR('Raw Data (Nielsen)'!U73/AJ63,0)</f>
        <v>0</v>
      </c>
      <c r="AF63" s="41">
        <f>'Raw Data (Nielsen)'!L73</f>
        <v>3884</v>
      </c>
      <c r="AG63" s="41">
        <f>'Raw Data (Nielsen)'!M73</f>
        <v>13375</v>
      </c>
      <c r="AH63" s="41">
        <f>'Raw Data (Nielsen)'!N73</f>
        <v>5268</v>
      </c>
      <c r="AI63" s="41">
        <f>'Raw Data (Nielsen)'!O73</f>
        <v>4608</v>
      </c>
      <c r="AJ63" s="41">
        <f>'Raw Data (Nielsen)'!P73</f>
        <v>10147</v>
      </c>
      <c r="AK63" s="42">
        <f t="shared" si="5"/>
        <v>37282</v>
      </c>
      <c r="AL63" s="43">
        <f t="shared" ref="AL63:AP63" si="218">AF63/$AK63</f>
        <v>0.1041789604</v>
      </c>
      <c r="AM63" s="43">
        <f t="shared" si="218"/>
        <v>0.3587522129</v>
      </c>
      <c r="AN63" s="43">
        <f t="shared" si="218"/>
        <v>0.1413014323</v>
      </c>
      <c r="AO63" s="43">
        <f t="shared" si="218"/>
        <v>0.1235985194</v>
      </c>
      <c r="AP63" s="43">
        <f t="shared" si="218"/>
        <v>0.2721688751</v>
      </c>
      <c r="AS63" s="4" t="s">
        <v>87</v>
      </c>
      <c r="AT63" s="53">
        <f t="shared" si="30"/>
        <v>0.93908282</v>
      </c>
      <c r="AU63" s="54">
        <f t="shared" ref="AU63:AY63" si="219">EXP(AU$3+(AU$4*$AT63)+(AU$5*B53)+(AU$6*G53)+(AU$7*L53)+(AU$8*Q53)+(AU$9*V53)+(AU$10+AA53))</f>
        <v>0.2568555243</v>
      </c>
      <c r="AV63" s="54">
        <f t="shared" si="219"/>
        <v>0.6239122093</v>
      </c>
      <c r="AW63" s="54">
        <f t="shared" si="219"/>
        <v>0.2250972343</v>
      </c>
      <c r="AX63" s="54">
        <f t="shared" si="219"/>
        <v>0.2225390382</v>
      </c>
      <c r="AY63" s="54">
        <f t="shared" si="219"/>
        <v>0.5384148836</v>
      </c>
      <c r="AZ63" s="54">
        <f t="shared" si="26"/>
        <v>1.86681889</v>
      </c>
      <c r="BA63" s="55">
        <f t="shared" ref="BA63:BE63" si="220">AU63/$AZ63</f>
        <v>0.1375899535</v>
      </c>
      <c r="BB63" s="55">
        <f t="shared" si="220"/>
        <v>0.3342114292</v>
      </c>
      <c r="BC63" s="55">
        <f t="shared" si="220"/>
        <v>0.1205779712</v>
      </c>
      <c r="BD63" s="55">
        <f t="shared" si="220"/>
        <v>0.1192076208</v>
      </c>
      <c r="BE63" s="55">
        <f t="shared" si="220"/>
        <v>0.2884130253</v>
      </c>
      <c r="BF63" s="28">
        <f t="shared" ref="BF63:BJ63" si="221">LN(BA63)*AF53</f>
        <v>-6793.409986</v>
      </c>
      <c r="BG63" s="28">
        <f t="shared" si="221"/>
        <v>-11354.36797</v>
      </c>
      <c r="BH63" s="28">
        <f t="shared" si="221"/>
        <v>-7710.846857</v>
      </c>
      <c r="BI63" s="28">
        <f t="shared" si="221"/>
        <v>-7737.620705</v>
      </c>
      <c r="BJ63" s="28">
        <f t="shared" si="221"/>
        <v>-10181.88905</v>
      </c>
      <c r="BM63" s="4" t="s">
        <v>97</v>
      </c>
      <c r="BN63" s="44">
        <f t="shared" si="7"/>
        <v>0.1413014323</v>
      </c>
      <c r="BO63" s="44">
        <f t="shared" si="8"/>
        <v>0.1304625379</v>
      </c>
    </row>
    <row r="64" ht="15.75" customHeight="1">
      <c r="A64" s="4" t="s">
        <v>98</v>
      </c>
      <c r="B64" s="36">
        <f>'Raw Data (Nielsen)'!B74</f>
        <v>4.99</v>
      </c>
      <c r="C64" s="36">
        <f>'Raw Data (Nielsen)'!C74</f>
        <v>6.98</v>
      </c>
      <c r="D64" s="36">
        <f>'Raw Data (Nielsen)'!D74</f>
        <v>2.99</v>
      </c>
      <c r="E64" s="36">
        <f>'Raw Data (Nielsen)'!E74</f>
        <v>5.61</v>
      </c>
      <c r="F64" s="36">
        <f>'Raw Data (Nielsen)'!F74</f>
        <v>3.51</v>
      </c>
      <c r="G64" s="37">
        <f>'Raw Data (Nielsen)'!G74</f>
        <v>757</v>
      </c>
      <c r="H64" s="38">
        <f>'Raw Data (Nielsen)'!H74</f>
        <v>811</v>
      </c>
      <c r="I64" s="37">
        <f>'Raw Data (Nielsen)'!I74</f>
        <v>866</v>
      </c>
      <c r="J64" s="38">
        <f>'Raw Data (Nielsen)'!J74</f>
        <v>985</v>
      </c>
      <c r="K64" s="37">
        <f>'Raw Data (Nielsen)'!K74</f>
        <v>966</v>
      </c>
      <c r="L64" s="4">
        <f>'Raw Data (Nielsen)'!AF74</f>
        <v>2</v>
      </c>
      <c r="M64" s="4">
        <f>'Raw Data (Nielsen)'!AG74</f>
        <v>5</v>
      </c>
      <c r="N64" s="4">
        <f>'Raw Data (Nielsen)'!AH74</f>
        <v>1</v>
      </c>
      <c r="O64" s="4">
        <f>'Raw Data (Nielsen)'!AI74</f>
        <v>1</v>
      </c>
      <c r="P64" s="4">
        <f>'Raw Data (Nielsen)'!AJ74</f>
        <v>2</v>
      </c>
      <c r="Q64" s="39">
        <f>IFERROR('Raw Data (Nielsen)'!V74/AF64,0)</f>
        <v>0</v>
      </c>
      <c r="R64" s="39">
        <f>IFERROR('Raw Data (Nielsen)'!W74/AG64,0)</f>
        <v>0</v>
      </c>
      <c r="S64" s="39">
        <f>IFERROR('Raw Data (Nielsen)'!X74/AH64,0)</f>
        <v>0</v>
      </c>
      <c r="T64" s="39">
        <f>IFERROR('Raw Data (Nielsen)'!Y74/AI64,0)</f>
        <v>0</v>
      </c>
      <c r="U64" s="39">
        <f>IFERROR('Raw Data (Nielsen)'!Z74/AJ64,0)</f>
        <v>0</v>
      </c>
      <c r="V64" s="40">
        <f>IFERROR('Raw Data (Nielsen)'!AA74/AF64,0)</f>
        <v>0</v>
      </c>
      <c r="W64" s="40">
        <f>IFERROR('Raw Data (Nielsen)'!AB74/AG64,0)</f>
        <v>0.02113578138</v>
      </c>
      <c r="X64" s="40">
        <f>IFERROR('Raw Data (Nielsen)'!AC74/AH64,0)</f>
        <v>0</v>
      </c>
      <c r="Y64" s="40">
        <f>IFERROR('Raw Data (Nielsen)'!AD74/AI64,0)</f>
        <v>0.01893287435</v>
      </c>
      <c r="Z64" s="40">
        <f>IFERROR('Raw Data (Nielsen)'!AE74/AJ64,0)</f>
        <v>0.08569190089</v>
      </c>
      <c r="AA64" s="39">
        <f>IFERROR('Raw Data (Nielsen)'!Q74/AF64,0)</f>
        <v>0</v>
      </c>
      <c r="AB64" s="39">
        <f>IFERROR('Raw Data (Nielsen)'!R74/AG64,0)</f>
        <v>0</v>
      </c>
      <c r="AC64" s="39">
        <f>IFERROR('Raw Data (Nielsen)'!S74/AH64,0)</f>
        <v>0</v>
      </c>
      <c r="AD64" s="39">
        <f>IFERROR('Raw Data (Nielsen)'!T74/AI64,0)</f>
        <v>0</v>
      </c>
      <c r="AE64" s="39">
        <f>IFERROR('Raw Data (Nielsen)'!U74/AJ64,0)</f>
        <v>0</v>
      </c>
      <c r="AF64" s="41">
        <f>'Raw Data (Nielsen)'!L74</f>
        <v>3820</v>
      </c>
      <c r="AG64" s="41">
        <f>'Raw Data (Nielsen)'!M74</f>
        <v>14052</v>
      </c>
      <c r="AH64" s="41">
        <f>'Raw Data (Nielsen)'!N74</f>
        <v>4999</v>
      </c>
      <c r="AI64" s="41">
        <f>'Raw Data (Nielsen)'!O74</f>
        <v>4648</v>
      </c>
      <c r="AJ64" s="41">
        <f>'Raw Data (Nielsen)'!P74</f>
        <v>10211</v>
      </c>
      <c r="AK64" s="42">
        <f t="shared" si="5"/>
        <v>37730</v>
      </c>
      <c r="AL64" s="43">
        <f t="shared" ref="AL64:AP64" si="222">AF64/$AK64</f>
        <v>0.1012456931</v>
      </c>
      <c r="AM64" s="43">
        <f t="shared" si="222"/>
        <v>0.3724357275</v>
      </c>
      <c r="AN64" s="43">
        <f t="shared" si="222"/>
        <v>0.1324940366</v>
      </c>
      <c r="AO64" s="43">
        <f t="shared" si="222"/>
        <v>0.1231910946</v>
      </c>
      <c r="AP64" s="43">
        <f t="shared" si="222"/>
        <v>0.2706334482</v>
      </c>
      <c r="AS64" s="4" t="s">
        <v>88</v>
      </c>
      <c r="AT64" s="53">
        <f t="shared" si="30"/>
        <v>0.9582477755</v>
      </c>
      <c r="AU64" s="54">
        <f t="shared" ref="AU64:AY64" si="223">EXP(AU$3+(AU$4*$AT64)+(AU$5*B54)+(AU$6*G54)+(AU$7*L54)+(AU$8*Q54)+(AU$9*V54)+(AU$10+AA54))</f>
        <v>0.2572316189</v>
      </c>
      <c r="AV64" s="54">
        <f t="shared" si="223"/>
        <v>0.6248524835</v>
      </c>
      <c r="AW64" s="54">
        <f t="shared" si="223"/>
        <v>0.2240239855</v>
      </c>
      <c r="AX64" s="54">
        <f t="shared" si="223"/>
        <v>0.221837529</v>
      </c>
      <c r="AY64" s="54">
        <f t="shared" si="223"/>
        <v>0.5359671026</v>
      </c>
      <c r="AZ64" s="54">
        <f t="shared" si="26"/>
        <v>1.863912719</v>
      </c>
      <c r="BA64" s="55">
        <f t="shared" ref="BA64:BE64" si="224">AU64/$AZ64</f>
        <v>0.1380062576</v>
      </c>
      <c r="BB64" s="55">
        <f t="shared" si="224"/>
        <v>0.3352369867</v>
      </c>
      <c r="BC64" s="55">
        <f t="shared" si="224"/>
        <v>0.1201901694</v>
      </c>
      <c r="BD64" s="55">
        <f t="shared" si="224"/>
        <v>0.1190171228</v>
      </c>
      <c r="BE64" s="55">
        <f t="shared" si="224"/>
        <v>0.2875494636</v>
      </c>
      <c r="BF64" s="28">
        <f t="shared" ref="BF64:BJ64" si="225">LN(BA64)*AF54</f>
        <v>-7224.7044</v>
      </c>
      <c r="BG64" s="28">
        <f t="shared" si="225"/>
        <v>-11281.0952</v>
      </c>
      <c r="BH64" s="28">
        <f t="shared" si="225"/>
        <v>-7669.621765</v>
      </c>
      <c r="BI64" s="28">
        <f t="shared" si="225"/>
        <v>-7771.10935</v>
      </c>
      <c r="BJ64" s="28">
        <f t="shared" si="225"/>
        <v>-10382.18202</v>
      </c>
      <c r="BM64" s="4" t="s">
        <v>98</v>
      </c>
      <c r="BN64" s="44">
        <f t="shared" si="7"/>
        <v>0.1324940366</v>
      </c>
      <c r="BO64" s="44">
        <f t="shared" si="8"/>
        <v>0.1327248005</v>
      </c>
    </row>
    <row r="65" ht="15.75" customHeight="1">
      <c r="A65" s="4" t="s">
        <v>99</v>
      </c>
      <c r="B65" s="36">
        <f>'Raw Data (Nielsen)'!B75</f>
        <v>4.88</v>
      </c>
      <c r="C65" s="36">
        <f>'Raw Data (Nielsen)'!C75</f>
        <v>3.92</v>
      </c>
      <c r="D65" s="36">
        <f>'Raw Data (Nielsen)'!D75</f>
        <v>2.99</v>
      </c>
      <c r="E65" s="36">
        <f>'Raw Data (Nielsen)'!E75</f>
        <v>5.61</v>
      </c>
      <c r="F65" s="36">
        <f>'Raw Data (Nielsen)'!F75</f>
        <v>3.51</v>
      </c>
      <c r="G65" s="37">
        <f>'Raw Data (Nielsen)'!G75</f>
        <v>774</v>
      </c>
      <c r="H65" s="38">
        <f>'Raw Data (Nielsen)'!H75</f>
        <v>1008</v>
      </c>
      <c r="I65" s="37">
        <f>'Raw Data (Nielsen)'!I75</f>
        <v>867</v>
      </c>
      <c r="J65" s="38">
        <f>'Raw Data (Nielsen)'!J75</f>
        <v>977</v>
      </c>
      <c r="K65" s="37">
        <f>'Raw Data (Nielsen)'!K75</f>
        <v>971</v>
      </c>
      <c r="L65" s="4">
        <f>'Raw Data (Nielsen)'!AF75</f>
        <v>2</v>
      </c>
      <c r="M65" s="4">
        <f>'Raw Data (Nielsen)'!AG75</f>
        <v>5</v>
      </c>
      <c r="N65" s="4">
        <f>'Raw Data (Nielsen)'!AH75</f>
        <v>1</v>
      </c>
      <c r="O65" s="4">
        <f>'Raw Data (Nielsen)'!AI75</f>
        <v>1</v>
      </c>
      <c r="P65" s="4">
        <f>'Raw Data (Nielsen)'!AJ75</f>
        <v>2</v>
      </c>
      <c r="Q65" s="39">
        <f>IFERROR('Raw Data (Nielsen)'!V75/AF65,0)</f>
        <v>0</v>
      </c>
      <c r="R65" s="39">
        <f>IFERROR('Raw Data (Nielsen)'!W75/AG65,0)</f>
        <v>0</v>
      </c>
      <c r="S65" s="39">
        <f>IFERROR('Raw Data (Nielsen)'!X75/AH65,0)</f>
        <v>0</v>
      </c>
      <c r="T65" s="39">
        <f>IFERROR('Raw Data (Nielsen)'!Y75/AI65,0)</f>
        <v>0</v>
      </c>
      <c r="U65" s="39">
        <f>IFERROR('Raw Data (Nielsen)'!Z75/AJ65,0)</f>
        <v>0</v>
      </c>
      <c r="V65" s="40">
        <f>IFERROR('Raw Data (Nielsen)'!AA75/AF65,0)</f>
        <v>0</v>
      </c>
      <c r="W65" s="40">
        <f>IFERROR('Raw Data (Nielsen)'!AB75/AG65,0)</f>
        <v>0.3195607133</v>
      </c>
      <c r="X65" s="40">
        <f>IFERROR('Raw Data (Nielsen)'!AC75/AH65,0)</f>
        <v>0</v>
      </c>
      <c r="Y65" s="40">
        <f>IFERROR('Raw Data (Nielsen)'!AD75/AI65,0)</f>
        <v>0.02855316429</v>
      </c>
      <c r="Z65" s="40">
        <f>IFERROR('Raw Data (Nielsen)'!AE75/AJ65,0)</f>
        <v>0.07630711258</v>
      </c>
      <c r="AA65" s="39">
        <f>IFERROR('Raw Data (Nielsen)'!Q75/AF65,0)</f>
        <v>0</v>
      </c>
      <c r="AB65" s="39">
        <f>IFERROR('Raw Data (Nielsen)'!R75/AG65,0)</f>
        <v>0</v>
      </c>
      <c r="AC65" s="39">
        <f>IFERROR('Raw Data (Nielsen)'!S75/AH65,0)</f>
        <v>0</v>
      </c>
      <c r="AD65" s="39">
        <f>IFERROR('Raw Data (Nielsen)'!T75/AI65,0)</f>
        <v>0</v>
      </c>
      <c r="AE65" s="39">
        <f>IFERROR('Raw Data (Nielsen)'!U75/AJ65,0)</f>
        <v>0</v>
      </c>
      <c r="AF65" s="41">
        <f>'Raw Data (Nielsen)'!L75</f>
        <v>4067</v>
      </c>
      <c r="AG65" s="41">
        <f>'Raw Data (Nielsen)'!M75</f>
        <v>83499</v>
      </c>
      <c r="AH65" s="41">
        <f>'Raw Data (Nielsen)'!N75</f>
        <v>5131</v>
      </c>
      <c r="AI65" s="41">
        <f>'Raw Data (Nielsen)'!O75</f>
        <v>4693</v>
      </c>
      <c r="AJ65" s="41">
        <f>'Raw Data (Nielsen)'!P75</f>
        <v>10615</v>
      </c>
      <c r="AK65" s="42">
        <f t="shared" si="5"/>
        <v>108005</v>
      </c>
      <c r="AL65" s="43">
        <f t="shared" ref="AL65:AP65" si="226">AF65/$AK65</f>
        <v>0.03765566409</v>
      </c>
      <c r="AM65" s="43">
        <f t="shared" si="226"/>
        <v>0.7731030971</v>
      </c>
      <c r="AN65" s="43">
        <f t="shared" si="226"/>
        <v>0.04750705986</v>
      </c>
      <c r="AO65" s="43">
        <f t="shared" si="226"/>
        <v>0.04345169205</v>
      </c>
      <c r="AP65" s="43">
        <f t="shared" si="226"/>
        <v>0.09828248692</v>
      </c>
      <c r="AS65" s="4" t="s">
        <v>89</v>
      </c>
      <c r="AT65" s="53">
        <f t="shared" si="30"/>
        <v>0.977412731</v>
      </c>
      <c r="AU65" s="54">
        <f t="shared" ref="AU65:AY65" si="227">EXP(AU$3+(AU$4*$AT65)+(AU$5*B55)+(AU$6*G55)+(AU$7*L55)+(AU$8*Q55)+(AU$9*V55)+(AU$10+AA55))</f>
        <v>0.2578375285</v>
      </c>
      <c r="AV65" s="54">
        <f t="shared" si="227"/>
        <v>0.6318677283</v>
      </c>
      <c r="AW65" s="54">
        <f t="shared" si="227"/>
        <v>0.2301766191</v>
      </c>
      <c r="AX65" s="54">
        <f t="shared" si="227"/>
        <v>0.225161605</v>
      </c>
      <c r="AY65" s="54">
        <f t="shared" si="227"/>
        <v>0.5353884297</v>
      </c>
      <c r="AZ65" s="54">
        <f t="shared" si="26"/>
        <v>1.880431911</v>
      </c>
      <c r="BA65" s="55">
        <f t="shared" ref="BA65:BE65" si="228">AU65/$AZ65</f>
        <v>0.1371161205</v>
      </c>
      <c r="BB65" s="55">
        <f t="shared" si="228"/>
        <v>0.3360226578</v>
      </c>
      <c r="BC65" s="55">
        <f t="shared" si="228"/>
        <v>0.1224062503</v>
      </c>
      <c r="BD65" s="55">
        <f t="shared" si="228"/>
        <v>0.1197393023</v>
      </c>
      <c r="BE65" s="55">
        <f t="shared" si="228"/>
        <v>0.2847156691</v>
      </c>
      <c r="BF65" s="28">
        <f t="shared" ref="BF65:BJ65" si="229">LN(BA65)*AF55</f>
        <v>-7729.146485</v>
      </c>
      <c r="BG65" s="28">
        <f t="shared" si="229"/>
        <v>-11856.74975</v>
      </c>
      <c r="BH65" s="28">
        <f t="shared" si="229"/>
        <v>-8378.534875</v>
      </c>
      <c r="BI65" s="28">
        <f t="shared" si="229"/>
        <v>-8356.039903</v>
      </c>
      <c r="BJ65" s="28">
        <f t="shared" si="229"/>
        <v>-11220.95227</v>
      </c>
      <c r="BM65" s="4" t="s">
        <v>99</v>
      </c>
      <c r="BN65" s="44">
        <f t="shared" si="7"/>
        <v>0.04750705986</v>
      </c>
      <c r="BO65" s="44">
        <f t="shared" si="8"/>
        <v>0.05568555741</v>
      </c>
    </row>
    <row r="66" ht="15.75" customHeight="1">
      <c r="A66" s="4" t="s">
        <v>100</v>
      </c>
      <c r="B66" s="36">
        <f>'Raw Data (Nielsen)'!B76</f>
        <v>3.49</v>
      </c>
      <c r="C66" s="36">
        <f>'Raw Data (Nielsen)'!C76</f>
        <v>6.93</v>
      </c>
      <c r="D66" s="36">
        <f>'Raw Data (Nielsen)'!D76</f>
        <v>2.99</v>
      </c>
      <c r="E66" s="36">
        <f>'Raw Data (Nielsen)'!E76</f>
        <v>5.61</v>
      </c>
      <c r="F66" s="36">
        <f>'Raw Data (Nielsen)'!F76</f>
        <v>3.51</v>
      </c>
      <c r="G66" s="37">
        <f>'Raw Data (Nielsen)'!G76</f>
        <v>937</v>
      </c>
      <c r="H66" s="38">
        <f>'Raw Data (Nielsen)'!H76</f>
        <v>842</v>
      </c>
      <c r="I66" s="37">
        <f>'Raw Data (Nielsen)'!I76</f>
        <v>855</v>
      </c>
      <c r="J66" s="38">
        <f>'Raw Data (Nielsen)'!J76</f>
        <v>988</v>
      </c>
      <c r="K66" s="37">
        <f>'Raw Data (Nielsen)'!K76</f>
        <v>973</v>
      </c>
      <c r="L66" s="4">
        <f>'Raw Data (Nielsen)'!AF76</f>
        <v>2</v>
      </c>
      <c r="M66" s="4">
        <f>'Raw Data (Nielsen)'!AG76</f>
        <v>5</v>
      </c>
      <c r="N66" s="4">
        <f>'Raw Data (Nielsen)'!AH76</f>
        <v>1</v>
      </c>
      <c r="O66" s="4">
        <f>'Raw Data (Nielsen)'!AI76</f>
        <v>1</v>
      </c>
      <c r="P66" s="4">
        <f>'Raw Data (Nielsen)'!AJ76</f>
        <v>2</v>
      </c>
      <c r="Q66" s="39">
        <f>IFERROR('Raw Data (Nielsen)'!V76/AF66,0)</f>
        <v>0.7601537855</v>
      </c>
      <c r="R66" s="39">
        <f>IFERROR('Raw Data (Nielsen)'!W76/AG66,0)</f>
        <v>0</v>
      </c>
      <c r="S66" s="39">
        <f>IFERROR('Raw Data (Nielsen)'!X76/AH66,0)</f>
        <v>0</v>
      </c>
      <c r="T66" s="39">
        <f>IFERROR('Raw Data (Nielsen)'!Y76/AI66,0)</f>
        <v>0</v>
      </c>
      <c r="U66" s="39">
        <f>IFERROR('Raw Data (Nielsen)'!Z76/AJ66,0)</f>
        <v>0</v>
      </c>
      <c r="V66" s="40">
        <f>IFERROR('Raw Data (Nielsen)'!AA76/AF66,0)</f>
        <v>0</v>
      </c>
      <c r="W66" s="40">
        <f>IFERROR('Raw Data (Nielsen)'!AB76/AG66,0)</f>
        <v>0.08801352054</v>
      </c>
      <c r="X66" s="40">
        <f>IFERROR('Raw Data (Nielsen)'!AC76/AH66,0)</f>
        <v>0</v>
      </c>
      <c r="Y66" s="40">
        <f>IFERROR('Raw Data (Nielsen)'!AD76/AI66,0)</f>
        <v>0.02374784111</v>
      </c>
      <c r="Z66" s="40">
        <f>IFERROR('Raw Data (Nielsen)'!AE76/AJ66,0)</f>
        <v>0.0549132948</v>
      </c>
      <c r="AA66" s="39">
        <f>IFERROR('Raw Data (Nielsen)'!Q76/AF66,0)</f>
        <v>0.2398462145</v>
      </c>
      <c r="AB66" s="39">
        <f>IFERROR('Raw Data (Nielsen)'!R76/AG66,0)</f>
        <v>0</v>
      </c>
      <c r="AC66" s="39">
        <f>IFERROR('Raw Data (Nielsen)'!S76/AH66,0)</f>
        <v>0</v>
      </c>
      <c r="AD66" s="39">
        <f>IFERROR('Raw Data (Nielsen)'!T76/AI66,0)</f>
        <v>0</v>
      </c>
      <c r="AE66" s="39">
        <f>IFERROR('Raw Data (Nielsen)'!U76/AJ66,0)</f>
        <v>0</v>
      </c>
      <c r="AF66" s="41">
        <f>'Raw Data (Nielsen)'!L76</f>
        <v>10144</v>
      </c>
      <c r="AG66" s="41">
        <f>'Raw Data (Nielsen)'!M76</f>
        <v>15384</v>
      </c>
      <c r="AH66" s="41">
        <f>'Raw Data (Nielsen)'!N76</f>
        <v>5194</v>
      </c>
      <c r="AI66" s="41">
        <f>'Raw Data (Nielsen)'!O76</f>
        <v>4632</v>
      </c>
      <c r="AJ66" s="41">
        <f>'Raw Data (Nielsen)'!P76</f>
        <v>11072</v>
      </c>
      <c r="AK66" s="42">
        <f t="shared" si="5"/>
        <v>46426</v>
      </c>
      <c r="AL66" s="43">
        <f t="shared" ref="AL66:AP66" si="230">AF66/$AK66</f>
        <v>0.2184982553</v>
      </c>
      <c r="AM66" s="43">
        <f t="shared" si="230"/>
        <v>0.3313660449</v>
      </c>
      <c r="AN66" s="43">
        <f t="shared" si="230"/>
        <v>0.1118769655</v>
      </c>
      <c r="AO66" s="43">
        <f t="shared" si="230"/>
        <v>0.09977167966</v>
      </c>
      <c r="AP66" s="43">
        <f t="shared" si="230"/>
        <v>0.2384870547</v>
      </c>
      <c r="AS66" s="4" t="s">
        <v>90</v>
      </c>
      <c r="AT66" s="53">
        <f t="shared" si="30"/>
        <v>0.9965776865</v>
      </c>
      <c r="AU66" s="54">
        <f t="shared" ref="AU66:AY66" si="231">EXP(AU$3+(AU$4*$AT66)+(AU$5*B56)+(AU$6*G56)+(AU$7*L56)+(AU$8*Q56)+(AU$9*V56)+(AU$10+AA56))</f>
        <v>0.5824032997</v>
      </c>
      <c r="AV66" s="54">
        <f t="shared" si="231"/>
        <v>0.6367451781</v>
      </c>
      <c r="AW66" s="54">
        <f t="shared" si="231"/>
        <v>0.2312367408</v>
      </c>
      <c r="AX66" s="54">
        <f t="shared" si="231"/>
        <v>0.232693449</v>
      </c>
      <c r="AY66" s="54">
        <f t="shared" si="231"/>
        <v>0.5306784438</v>
      </c>
      <c r="AZ66" s="54">
        <f t="shared" si="26"/>
        <v>2.213757111</v>
      </c>
      <c r="BA66" s="55">
        <f t="shared" ref="BA66:BE66" si="232">AU66/$AZ66</f>
        <v>0.2630836494</v>
      </c>
      <c r="BB66" s="55">
        <f t="shared" si="232"/>
        <v>0.2876310029</v>
      </c>
      <c r="BC66" s="55">
        <f t="shared" si="232"/>
        <v>0.1044544316</v>
      </c>
      <c r="BD66" s="55">
        <f t="shared" si="232"/>
        <v>0.1051124569</v>
      </c>
      <c r="BE66" s="55">
        <f t="shared" si="232"/>
        <v>0.2397184592</v>
      </c>
      <c r="BF66" s="28">
        <f t="shared" ref="BF66:BJ66" si="233">LN(BA66)*AF56</f>
        <v>-11584.91738</v>
      </c>
      <c r="BG66" s="28">
        <f t="shared" si="233"/>
        <v>-14585.32965</v>
      </c>
      <c r="BH66" s="28">
        <f t="shared" si="233"/>
        <v>-9110.564599</v>
      </c>
      <c r="BI66" s="28">
        <f t="shared" si="233"/>
        <v>-9770.066086</v>
      </c>
      <c r="BJ66" s="28">
        <f t="shared" si="233"/>
        <v>-14118.64794</v>
      </c>
      <c r="BM66" s="4" t="s">
        <v>100</v>
      </c>
      <c r="BN66" s="44">
        <f t="shared" si="7"/>
        <v>0.1118769655</v>
      </c>
      <c r="BO66" s="44">
        <f t="shared" si="8"/>
        <v>0.1046983434</v>
      </c>
    </row>
    <row r="67" ht="15.75" customHeight="1">
      <c r="A67" s="4" t="s">
        <v>101</v>
      </c>
      <c r="B67" s="36">
        <f>'Raw Data (Nielsen)'!B77</f>
        <v>3.5</v>
      </c>
      <c r="C67" s="36">
        <f>'Raw Data (Nielsen)'!C77</f>
        <v>6.95</v>
      </c>
      <c r="D67" s="36">
        <f>'Raw Data (Nielsen)'!D77</f>
        <v>2.99</v>
      </c>
      <c r="E67" s="36">
        <f>'Raw Data (Nielsen)'!E77</f>
        <v>5.61</v>
      </c>
      <c r="F67" s="36">
        <f>'Raw Data (Nielsen)'!F77</f>
        <v>3.54</v>
      </c>
      <c r="G67" s="37">
        <f>'Raw Data (Nielsen)'!G77</f>
        <v>910</v>
      </c>
      <c r="H67" s="38">
        <f>'Raw Data (Nielsen)'!H77</f>
        <v>842</v>
      </c>
      <c r="I67" s="37">
        <f>'Raw Data (Nielsen)'!I77</f>
        <v>856</v>
      </c>
      <c r="J67" s="38">
        <f>'Raw Data (Nielsen)'!J77</f>
        <v>988</v>
      </c>
      <c r="K67" s="37">
        <f>'Raw Data (Nielsen)'!K77</f>
        <v>978</v>
      </c>
      <c r="L67" s="4">
        <f>'Raw Data (Nielsen)'!AF77</f>
        <v>2</v>
      </c>
      <c r="M67" s="4">
        <f>'Raw Data (Nielsen)'!AG77</f>
        <v>5</v>
      </c>
      <c r="N67" s="4">
        <f>'Raw Data (Nielsen)'!AH77</f>
        <v>1</v>
      </c>
      <c r="O67" s="4">
        <f>'Raw Data (Nielsen)'!AI77</f>
        <v>1</v>
      </c>
      <c r="P67" s="4">
        <f>'Raw Data (Nielsen)'!AJ77</f>
        <v>2</v>
      </c>
      <c r="Q67" s="39">
        <f>IFERROR('Raw Data (Nielsen)'!V77/AF67,0)</f>
        <v>0</v>
      </c>
      <c r="R67" s="39">
        <f>IFERROR('Raw Data (Nielsen)'!W77/AG67,0)</f>
        <v>0</v>
      </c>
      <c r="S67" s="39">
        <f>IFERROR('Raw Data (Nielsen)'!X77/AH67,0)</f>
        <v>0</v>
      </c>
      <c r="T67" s="39">
        <f>IFERROR('Raw Data (Nielsen)'!Y77/AI67,0)</f>
        <v>0</v>
      </c>
      <c r="U67" s="39">
        <f>IFERROR('Raw Data (Nielsen)'!Z77/AJ67,0)</f>
        <v>0</v>
      </c>
      <c r="V67" s="40">
        <f>IFERROR('Raw Data (Nielsen)'!AA77/AF67,0)</f>
        <v>0.02106227106</v>
      </c>
      <c r="W67" s="40">
        <f>IFERROR('Raw Data (Nielsen)'!AB77/AG67,0)</f>
        <v>0.03943052093</v>
      </c>
      <c r="X67" s="40">
        <f>IFERROR('Raw Data (Nielsen)'!AC77/AH67,0)</f>
        <v>0</v>
      </c>
      <c r="Y67" s="40">
        <f>IFERROR('Raw Data (Nielsen)'!AD77/AI67,0)</f>
        <v>0.01662220398</v>
      </c>
      <c r="Z67" s="40">
        <f>IFERROR('Raw Data (Nielsen)'!AE77/AJ67,0)</f>
        <v>0.03836741828</v>
      </c>
      <c r="AA67" s="39">
        <f>IFERROR('Raw Data (Nielsen)'!Q77/AF67,0)</f>
        <v>0</v>
      </c>
      <c r="AB67" s="39">
        <f>IFERROR('Raw Data (Nielsen)'!R77/AG67,0)</f>
        <v>0</v>
      </c>
      <c r="AC67" s="39">
        <f>IFERROR('Raw Data (Nielsen)'!S77/AH67,0)</f>
        <v>0</v>
      </c>
      <c r="AD67" s="39">
        <f>IFERROR('Raw Data (Nielsen)'!T77/AI67,0)</f>
        <v>0</v>
      </c>
      <c r="AE67" s="39">
        <f>IFERROR('Raw Data (Nielsen)'!U77/AJ67,0)</f>
        <v>0</v>
      </c>
      <c r="AF67" s="41">
        <f>'Raw Data (Nielsen)'!L77</f>
        <v>7644</v>
      </c>
      <c r="AG67" s="41">
        <f>'Raw Data (Nielsen)'!M77</f>
        <v>15242</v>
      </c>
      <c r="AH67" s="41">
        <f>'Raw Data (Nielsen)'!N77</f>
        <v>5383</v>
      </c>
      <c r="AI67" s="41">
        <f>'Raw Data (Nielsen)'!O77</f>
        <v>4873</v>
      </c>
      <c r="AJ67" s="41">
        <f>'Raw Data (Nielsen)'!P77</f>
        <v>11442</v>
      </c>
      <c r="AK67" s="42">
        <f t="shared" si="5"/>
        <v>44584</v>
      </c>
      <c r="AL67" s="43">
        <f t="shared" ref="AL67:AP67" si="234">AF67/$AK67</f>
        <v>0.1714516418</v>
      </c>
      <c r="AM67" s="43">
        <f t="shared" si="234"/>
        <v>0.3418715234</v>
      </c>
      <c r="AN67" s="43">
        <f t="shared" si="234"/>
        <v>0.1207383815</v>
      </c>
      <c r="AO67" s="43">
        <f t="shared" si="234"/>
        <v>0.1092993002</v>
      </c>
      <c r="AP67" s="43">
        <f t="shared" si="234"/>
        <v>0.2566391531</v>
      </c>
      <c r="AS67" s="4" t="s">
        <v>91</v>
      </c>
      <c r="AT67" s="53">
        <f t="shared" si="30"/>
        <v>1.015742642</v>
      </c>
      <c r="AU67" s="54">
        <f t="shared" ref="AU67:AY67" si="235">EXP(AU$3+(AU$4*$AT67)+(AU$5*B57)+(AU$6*G57)+(AU$7*L57)+(AU$8*Q57)+(AU$9*V57)+(AU$10+AA57))</f>
        <v>0.2701059697</v>
      </c>
      <c r="AV67" s="54">
        <f t="shared" si="235"/>
        <v>0.6445833633</v>
      </c>
      <c r="AW67" s="54">
        <f t="shared" si="235"/>
        <v>0.2398251913</v>
      </c>
      <c r="AX67" s="54">
        <f t="shared" si="235"/>
        <v>0.2357547344</v>
      </c>
      <c r="AY67" s="54">
        <f t="shared" si="235"/>
        <v>0.5405011428</v>
      </c>
      <c r="AZ67" s="54">
        <f t="shared" si="26"/>
        <v>1.930770402</v>
      </c>
      <c r="BA67" s="55">
        <f t="shared" ref="BA67:BE67" si="236">AU67/$AZ67</f>
        <v>0.1398954373</v>
      </c>
      <c r="BB67" s="55">
        <f t="shared" si="236"/>
        <v>0.3338477546</v>
      </c>
      <c r="BC67" s="55">
        <f t="shared" si="236"/>
        <v>0.1242121752</v>
      </c>
      <c r="BD67" s="55">
        <f t="shared" si="236"/>
        <v>0.1221039717</v>
      </c>
      <c r="BE67" s="55">
        <f t="shared" si="236"/>
        <v>0.2799406612</v>
      </c>
      <c r="BF67" s="28">
        <f t="shared" ref="BF67:BJ67" si="237">LN(BA67)*AF57</f>
        <v>-9537.304196</v>
      </c>
      <c r="BG67" s="28">
        <f t="shared" si="237"/>
        <v>-13387.54783</v>
      </c>
      <c r="BH67" s="28">
        <f t="shared" si="237"/>
        <v>-9058.473423</v>
      </c>
      <c r="BI67" s="28">
        <f t="shared" si="237"/>
        <v>-9477.690843</v>
      </c>
      <c r="BJ67" s="28">
        <f t="shared" si="237"/>
        <v>-12773.79109</v>
      </c>
      <c r="BM67" s="4" t="s">
        <v>101</v>
      </c>
      <c r="BN67" s="44">
        <f t="shared" si="7"/>
        <v>0.1207383815</v>
      </c>
      <c r="BO67" s="44">
        <f t="shared" si="8"/>
        <v>0.1200169354</v>
      </c>
    </row>
    <row r="68" ht="15.75" customHeight="1">
      <c r="A68" s="4" t="s">
        <v>102</v>
      </c>
      <c r="B68" s="36">
        <f>'Raw Data (Nielsen)'!B78</f>
        <v>3.56</v>
      </c>
      <c r="C68" s="36">
        <f>'Raw Data (Nielsen)'!C78</f>
        <v>6.97</v>
      </c>
      <c r="D68" s="36">
        <f>'Raw Data (Nielsen)'!D78</f>
        <v>2.99</v>
      </c>
      <c r="E68" s="36">
        <f>'Raw Data (Nielsen)'!E78</f>
        <v>5.61</v>
      </c>
      <c r="F68" s="36">
        <f>'Raw Data (Nielsen)'!F78</f>
        <v>3.55</v>
      </c>
      <c r="G68" s="37">
        <f>'Raw Data (Nielsen)'!G78</f>
        <v>900</v>
      </c>
      <c r="H68" s="38">
        <f>'Raw Data (Nielsen)'!H78</f>
        <v>841</v>
      </c>
      <c r="I68" s="37">
        <f>'Raw Data (Nielsen)'!I78</f>
        <v>865</v>
      </c>
      <c r="J68" s="38">
        <f>'Raw Data (Nielsen)'!J78</f>
        <v>991</v>
      </c>
      <c r="K68" s="37">
        <f>'Raw Data (Nielsen)'!K78</f>
        <v>963</v>
      </c>
      <c r="L68" s="4">
        <f>'Raw Data (Nielsen)'!AF78</f>
        <v>2</v>
      </c>
      <c r="M68" s="4">
        <f>'Raw Data (Nielsen)'!AG78</f>
        <v>5</v>
      </c>
      <c r="N68" s="4">
        <f>'Raw Data (Nielsen)'!AH78</f>
        <v>1</v>
      </c>
      <c r="O68" s="4">
        <f>'Raw Data (Nielsen)'!AI78</f>
        <v>1</v>
      </c>
      <c r="P68" s="4">
        <f>'Raw Data (Nielsen)'!AJ78</f>
        <v>2</v>
      </c>
      <c r="Q68" s="39">
        <f>IFERROR('Raw Data (Nielsen)'!V78/AF68,0)</f>
        <v>0</v>
      </c>
      <c r="R68" s="39">
        <f>IFERROR('Raw Data (Nielsen)'!W78/AG68,0)</f>
        <v>0</v>
      </c>
      <c r="S68" s="39">
        <f>IFERROR('Raw Data (Nielsen)'!X78/AH68,0)</f>
        <v>0</v>
      </c>
      <c r="T68" s="39">
        <f>IFERROR('Raw Data (Nielsen)'!Y78/AI68,0)</f>
        <v>0</v>
      </c>
      <c r="U68" s="39">
        <f>IFERROR('Raw Data (Nielsen)'!Z78/AJ68,0)</f>
        <v>0</v>
      </c>
      <c r="V68" s="40">
        <f>IFERROR('Raw Data (Nielsen)'!AA78/AF68,0)</f>
        <v>0</v>
      </c>
      <c r="W68" s="40">
        <f>IFERROR('Raw Data (Nielsen)'!AB78/AG68,0)</f>
        <v>0.05291039473</v>
      </c>
      <c r="X68" s="40">
        <f>IFERROR('Raw Data (Nielsen)'!AC78/AH68,0)</f>
        <v>0</v>
      </c>
      <c r="Y68" s="40">
        <f>IFERROR('Raw Data (Nielsen)'!AD78/AI68,0)</f>
        <v>0.05179367438</v>
      </c>
      <c r="Z68" s="40">
        <f>IFERROR('Raw Data (Nielsen)'!AE78/AJ68,0)</f>
        <v>0.04268525592</v>
      </c>
      <c r="AA68" s="39">
        <f>IFERROR('Raw Data (Nielsen)'!Q78/AF68,0)</f>
        <v>0</v>
      </c>
      <c r="AB68" s="39">
        <f>IFERROR('Raw Data (Nielsen)'!R78/AG68,0)</f>
        <v>0</v>
      </c>
      <c r="AC68" s="39">
        <f>IFERROR('Raw Data (Nielsen)'!S78/AH68,0)</f>
        <v>0</v>
      </c>
      <c r="AD68" s="39">
        <f>IFERROR('Raw Data (Nielsen)'!T78/AI68,0)</f>
        <v>0</v>
      </c>
      <c r="AE68" s="39">
        <f>IFERROR('Raw Data (Nielsen)'!U78/AJ68,0)</f>
        <v>0</v>
      </c>
      <c r="AF68" s="41">
        <f>'Raw Data (Nielsen)'!L78</f>
        <v>7937</v>
      </c>
      <c r="AG68" s="41">
        <f>'Raw Data (Nielsen)'!M78</f>
        <v>15479</v>
      </c>
      <c r="AH68" s="41">
        <f>'Raw Data (Nielsen)'!N78</f>
        <v>5491</v>
      </c>
      <c r="AI68" s="41">
        <f>'Raw Data (Nielsen)'!O78</f>
        <v>4711</v>
      </c>
      <c r="AJ68" s="41">
        <f>'Raw Data (Nielsen)'!P78</f>
        <v>10472</v>
      </c>
      <c r="AK68" s="42">
        <f t="shared" si="5"/>
        <v>44090</v>
      </c>
      <c r="AL68" s="43">
        <f t="shared" ref="AL68:AP68" si="238">AF68/$AK68</f>
        <v>0.1800181447</v>
      </c>
      <c r="AM68" s="43">
        <f t="shared" si="238"/>
        <v>0.3510773418</v>
      </c>
      <c r="AN68" s="43">
        <f t="shared" si="238"/>
        <v>0.1245407122</v>
      </c>
      <c r="AO68" s="43">
        <f t="shared" si="238"/>
        <v>0.1068496258</v>
      </c>
      <c r="AP68" s="43">
        <f t="shared" si="238"/>
        <v>0.2375141756</v>
      </c>
      <c r="AS68" s="4" t="s">
        <v>92</v>
      </c>
      <c r="AT68" s="53">
        <f t="shared" si="30"/>
        <v>1.034907598</v>
      </c>
      <c r="AU68" s="54">
        <f t="shared" ref="AU68:AY68" si="239">EXP(AU$3+(AU$4*$AT68)+(AU$5*B58)+(AU$6*G58)+(AU$7*L58)+(AU$8*Q58)+(AU$9*V58)+(AU$10+AA58))</f>
        <v>0.2663945576</v>
      </c>
      <c r="AV68" s="54">
        <f t="shared" si="239"/>
        <v>0.6311654948</v>
      </c>
      <c r="AW68" s="54">
        <f t="shared" si="239"/>
        <v>0.245489532</v>
      </c>
      <c r="AX68" s="54">
        <f t="shared" si="239"/>
        <v>0.2198448868</v>
      </c>
      <c r="AY68" s="54">
        <f t="shared" si="239"/>
        <v>0.5454803689</v>
      </c>
      <c r="AZ68" s="54">
        <f t="shared" si="26"/>
        <v>1.90837484</v>
      </c>
      <c r="BA68" s="55">
        <f t="shared" ref="BA68:BE68" si="240">AU68/$AZ68</f>
        <v>0.1395923652</v>
      </c>
      <c r="BB68" s="55">
        <f t="shared" si="240"/>
        <v>0.3307345504</v>
      </c>
      <c r="BC68" s="55">
        <f t="shared" si="240"/>
        <v>0.1286380049</v>
      </c>
      <c r="BD68" s="55">
        <f t="shared" si="240"/>
        <v>0.1152000551</v>
      </c>
      <c r="BE68" s="55">
        <f t="shared" si="240"/>
        <v>0.2858350244</v>
      </c>
      <c r="BF68" s="28">
        <f t="shared" ref="BF68:BJ68" si="241">LN(BA68)*AF58</f>
        <v>-7998.194907</v>
      </c>
      <c r="BG68" s="28">
        <f t="shared" si="241"/>
        <v>-12210.66288</v>
      </c>
      <c r="BH68" s="28">
        <f t="shared" si="241"/>
        <v>-8442.950031</v>
      </c>
      <c r="BI68" s="28">
        <f t="shared" si="241"/>
        <v>-8114.874371</v>
      </c>
      <c r="BJ68" s="28">
        <f t="shared" si="241"/>
        <v>-10892.85743</v>
      </c>
      <c r="BM68" s="4" t="s">
        <v>102</v>
      </c>
      <c r="BN68" s="44">
        <f t="shared" si="7"/>
        <v>0.1245407122</v>
      </c>
      <c r="BO68" s="44">
        <f t="shared" si="8"/>
        <v>0.1213334598</v>
      </c>
    </row>
    <row r="69" ht="15.75" customHeight="1">
      <c r="A69" s="4" t="s">
        <v>103</v>
      </c>
      <c r="B69" s="36">
        <f>'Raw Data (Nielsen)'!B79</f>
        <v>4.83</v>
      </c>
      <c r="C69" s="36">
        <f>'Raw Data (Nielsen)'!C79</f>
        <v>5.01</v>
      </c>
      <c r="D69" s="36">
        <f>'Raw Data (Nielsen)'!D79</f>
        <v>2.99</v>
      </c>
      <c r="E69" s="36">
        <f>'Raw Data (Nielsen)'!E79</f>
        <v>5.61</v>
      </c>
      <c r="F69" s="36">
        <f>'Raw Data (Nielsen)'!F79</f>
        <v>3.55</v>
      </c>
      <c r="G69" s="37">
        <f>'Raw Data (Nielsen)'!G79</f>
        <v>785</v>
      </c>
      <c r="H69" s="38">
        <f>'Raw Data (Nielsen)'!H79</f>
        <v>983</v>
      </c>
      <c r="I69" s="37">
        <f>'Raw Data (Nielsen)'!I79</f>
        <v>866</v>
      </c>
      <c r="J69" s="38">
        <f>'Raw Data (Nielsen)'!J79</f>
        <v>981</v>
      </c>
      <c r="K69" s="37">
        <f>'Raw Data (Nielsen)'!K79</f>
        <v>962</v>
      </c>
      <c r="L69" s="4">
        <f>'Raw Data (Nielsen)'!AF79</f>
        <v>2</v>
      </c>
      <c r="M69" s="4">
        <f>'Raw Data (Nielsen)'!AG79</f>
        <v>5</v>
      </c>
      <c r="N69" s="4">
        <f>'Raw Data (Nielsen)'!AH79</f>
        <v>1</v>
      </c>
      <c r="O69" s="4">
        <f>'Raw Data (Nielsen)'!AI79</f>
        <v>1</v>
      </c>
      <c r="P69" s="4">
        <f>'Raw Data (Nielsen)'!AJ79</f>
        <v>2</v>
      </c>
      <c r="Q69" s="39">
        <f>IFERROR('Raw Data (Nielsen)'!V79/AF69,0)</f>
        <v>0</v>
      </c>
      <c r="R69" s="39">
        <f>IFERROR('Raw Data (Nielsen)'!W79/AG69,0)</f>
        <v>0</v>
      </c>
      <c r="S69" s="39">
        <f>IFERROR('Raw Data (Nielsen)'!X79/AH69,0)</f>
        <v>0</v>
      </c>
      <c r="T69" s="39">
        <f>IFERROR('Raw Data (Nielsen)'!Y79/AI69,0)</f>
        <v>0</v>
      </c>
      <c r="U69" s="39">
        <f>IFERROR('Raw Data (Nielsen)'!Z79/AJ69,0)</f>
        <v>0</v>
      </c>
      <c r="V69" s="40">
        <f>IFERROR('Raw Data (Nielsen)'!AA79/AF69,0)</f>
        <v>0</v>
      </c>
      <c r="W69" s="40">
        <f>IFERROR('Raw Data (Nielsen)'!AB79/AG69,0)</f>
        <v>0.2579582876</v>
      </c>
      <c r="X69" s="40">
        <f>IFERROR('Raw Data (Nielsen)'!AC79/AH69,0)</f>
        <v>0</v>
      </c>
      <c r="Y69" s="40">
        <f>IFERROR('Raw Data (Nielsen)'!AD79/AI69,0)</f>
        <v>0.03891560997</v>
      </c>
      <c r="Z69" s="40">
        <f>IFERROR('Raw Data (Nielsen)'!AE79/AJ69,0)</f>
        <v>0.05502936162</v>
      </c>
      <c r="AA69" s="39">
        <f>IFERROR('Raw Data (Nielsen)'!Q79/AF69,0)</f>
        <v>0</v>
      </c>
      <c r="AB69" s="39">
        <f>IFERROR('Raw Data (Nielsen)'!R79/AG69,0)</f>
        <v>0</v>
      </c>
      <c r="AC69" s="39">
        <f>IFERROR('Raw Data (Nielsen)'!S79/AH69,0)</f>
        <v>0</v>
      </c>
      <c r="AD69" s="39">
        <f>IFERROR('Raw Data (Nielsen)'!T79/AI69,0)</f>
        <v>0</v>
      </c>
      <c r="AE69" s="39">
        <f>IFERROR('Raw Data (Nielsen)'!U79/AJ69,0)</f>
        <v>0</v>
      </c>
      <c r="AF69" s="41">
        <f>'Raw Data (Nielsen)'!L79</f>
        <v>4460</v>
      </c>
      <c r="AG69" s="41">
        <f>'Raw Data (Nielsen)'!M79</f>
        <v>42817</v>
      </c>
      <c r="AH69" s="41">
        <f>'Raw Data (Nielsen)'!N79</f>
        <v>5601</v>
      </c>
      <c r="AI69" s="41">
        <f>'Raw Data (Nielsen)'!O79</f>
        <v>4574</v>
      </c>
      <c r="AJ69" s="41">
        <f>'Raw Data (Nielsen)'!P79</f>
        <v>10558</v>
      </c>
      <c r="AK69" s="42">
        <f t="shared" si="5"/>
        <v>68010</v>
      </c>
      <c r="AL69" s="43">
        <f t="shared" ref="AL69:AP69" si="242">AF69/$AK69</f>
        <v>0.06557859138</v>
      </c>
      <c r="AM69" s="43">
        <f t="shared" si="242"/>
        <v>0.629569181</v>
      </c>
      <c r="AN69" s="43">
        <f t="shared" si="242"/>
        <v>0.08235553595</v>
      </c>
      <c r="AO69" s="43">
        <f t="shared" si="242"/>
        <v>0.06725481547</v>
      </c>
      <c r="AP69" s="43">
        <f t="shared" si="242"/>
        <v>0.1552418762</v>
      </c>
      <c r="AS69" s="4" t="s">
        <v>93</v>
      </c>
      <c r="AT69" s="53">
        <f t="shared" si="30"/>
        <v>1.054072553</v>
      </c>
      <c r="AU69" s="54">
        <f t="shared" ref="AU69:AY69" si="243">EXP(AU$3+(AU$4*$AT69)+(AU$5*B59)+(AU$6*G59)+(AU$7*L59)+(AU$8*Q59)+(AU$9*V59)+(AU$10+AA59))</f>
        <v>0.2648648844</v>
      </c>
      <c r="AV69" s="54">
        <f t="shared" si="243"/>
        <v>1.234392853</v>
      </c>
      <c r="AW69" s="54">
        <f t="shared" si="243"/>
        <v>0.2508169611</v>
      </c>
      <c r="AX69" s="54">
        <f t="shared" si="243"/>
        <v>0.2279186197</v>
      </c>
      <c r="AY69" s="54">
        <f t="shared" si="243"/>
        <v>0.5388854876</v>
      </c>
      <c r="AZ69" s="54">
        <f t="shared" si="26"/>
        <v>2.516878806</v>
      </c>
      <c r="BA69" s="55">
        <f t="shared" ref="BA69:BE69" si="244">AU69/$AZ69</f>
        <v>0.1052354542</v>
      </c>
      <c r="BB69" s="55">
        <f t="shared" si="244"/>
        <v>0.4904458848</v>
      </c>
      <c r="BC69" s="55">
        <f t="shared" si="244"/>
        <v>0.09965396846</v>
      </c>
      <c r="BD69" s="55">
        <f t="shared" si="244"/>
        <v>0.09055605663</v>
      </c>
      <c r="BE69" s="55">
        <f t="shared" si="244"/>
        <v>0.2141086358</v>
      </c>
      <c r="BF69" s="28">
        <f t="shared" ref="BF69:BJ69" si="245">LN(BA69)*AF59</f>
        <v>-9206.608468</v>
      </c>
      <c r="BG69" s="28">
        <f t="shared" si="245"/>
        <v>-16399.66402</v>
      </c>
      <c r="BH69" s="28">
        <f t="shared" si="245"/>
        <v>-9729.230895</v>
      </c>
      <c r="BI69" s="28">
        <f t="shared" si="245"/>
        <v>-9102.769735</v>
      </c>
      <c r="BJ69" s="28">
        <f t="shared" si="245"/>
        <v>-14332.28599</v>
      </c>
      <c r="BM69" s="4" t="s">
        <v>103</v>
      </c>
      <c r="BN69" s="44">
        <f t="shared" si="7"/>
        <v>0.08235553595</v>
      </c>
      <c r="BO69" s="44">
        <f t="shared" si="8"/>
        <v>0.07965630468</v>
      </c>
    </row>
    <row r="70" ht="15.75" customHeight="1">
      <c r="A70" s="4" t="s">
        <v>104</v>
      </c>
      <c r="B70" s="36">
        <f>'Raw Data (Nielsen)'!B80</f>
        <v>4.91</v>
      </c>
      <c r="C70" s="36">
        <f>'Raw Data (Nielsen)'!C80</f>
        <v>5.98</v>
      </c>
      <c r="D70" s="36">
        <f>'Raw Data (Nielsen)'!D80</f>
        <v>2.99</v>
      </c>
      <c r="E70" s="36">
        <f>'Raw Data (Nielsen)'!E80</f>
        <v>5.61</v>
      </c>
      <c r="F70" s="36">
        <f>'Raw Data (Nielsen)'!F80</f>
        <v>3.54</v>
      </c>
      <c r="G70" s="37">
        <f>'Raw Data (Nielsen)'!G80</f>
        <v>775</v>
      </c>
      <c r="H70" s="38">
        <f>'Raw Data (Nielsen)'!H80</f>
        <v>928</v>
      </c>
      <c r="I70" s="37">
        <f>'Raw Data (Nielsen)'!I80</f>
        <v>876</v>
      </c>
      <c r="J70" s="38">
        <f>'Raw Data (Nielsen)'!J80</f>
        <v>985</v>
      </c>
      <c r="K70" s="37">
        <f>'Raw Data (Nielsen)'!K80</f>
        <v>975</v>
      </c>
      <c r="L70" s="4">
        <f>'Raw Data (Nielsen)'!AF80</f>
        <v>2</v>
      </c>
      <c r="M70" s="4">
        <f>'Raw Data (Nielsen)'!AG80</f>
        <v>5</v>
      </c>
      <c r="N70" s="4">
        <f>'Raw Data (Nielsen)'!AH80</f>
        <v>1</v>
      </c>
      <c r="O70" s="4">
        <f>'Raw Data (Nielsen)'!AI80</f>
        <v>1</v>
      </c>
      <c r="P70" s="4">
        <f>'Raw Data (Nielsen)'!AJ80</f>
        <v>2</v>
      </c>
      <c r="Q70" s="39">
        <f>IFERROR('Raw Data (Nielsen)'!V80/AF70,0)</f>
        <v>0</v>
      </c>
      <c r="R70" s="39">
        <f>IFERROR('Raw Data (Nielsen)'!W80/AG70,0)</f>
        <v>0</v>
      </c>
      <c r="S70" s="39">
        <f>IFERROR('Raw Data (Nielsen)'!X80/AH70,0)</f>
        <v>0</v>
      </c>
      <c r="T70" s="39">
        <f>IFERROR('Raw Data (Nielsen)'!Y80/AI70,0)</f>
        <v>0</v>
      </c>
      <c r="U70" s="39">
        <f>IFERROR('Raw Data (Nielsen)'!Z80/AJ70,0)</f>
        <v>0</v>
      </c>
      <c r="V70" s="40">
        <f>IFERROR('Raw Data (Nielsen)'!AA80/AF70,0)</f>
        <v>0</v>
      </c>
      <c r="W70" s="40">
        <f>IFERROR('Raw Data (Nielsen)'!AB80/AG70,0)</f>
        <v>0.1019294078</v>
      </c>
      <c r="X70" s="40">
        <f>IFERROR('Raw Data (Nielsen)'!AC80/AH70,0)</f>
        <v>0</v>
      </c>
      <c r="Y70" s="40">
        <f>IFERROR('Raw Data (Nielsen)'!AD80/AI70,0)</f>
        <v>0.03694827242</v>
      </c>
      <c r="Z70" s="40">
        <f>IFERROR('Raw Data (Nielsen)'!AE80/AJ70,0)</f>
        <v>0.05913043478</v>
      </c>
      <c r="AA70" s="39">
        <f>IFERROR('Raw Data (Nielsen)'!Q80/AF70,0)</f>
        <v>0</v>
      </c>
      <c r="AB70" s="39">
        <f>IFERROR('Raw Data (Nielsen)'!R80/AG70,0)</f>
        <v>0</v>
      </c>
      <c r="AC70" s="39">
        <f>IFERROR('Raw Data (Nielsen)'!S80/AH70,0)</f>
        <v>0</v>
      </c>
      <c r="AD70" s="39">
        <f>IFERROR('Raw Data (Nielsen)'!T80/AI70,0)</f>
        <v>0</v>
      </c>
      <c r="AE70" s="39">
        <f>IFERROR('Raw Data (Nielsen)'!U80/AJ70,0)</f>
        <v>0</v>
      </c>
      <c r="AF70" s="41">
        <f>'Raw Data (Nielsen)'!L80</f>
        <v>4340</v>
      </c>
      <c r="AG70" s="41">
        <f>'Raw Data (Nielsen)'!M80</f>
        <v>23997</v>
      </c>
      <c r="AH70" s="41">
        <f>'Raw Data (Nielsen)'!N80</f>
        <v>5862</v>
      </c>
      <c r="AI70" s="41">
        <f>'Raw Data (Nielsen)'!O80</f>
        <v>5007</v>
      </c>
      <c r="AJ70" s="41">
        <f>'Raw Data (Nielsen)'!P80</f>
        <v>10925</v>
      </c>
      <c r="AK70" s="42">
        <f t="shared" si="5"/>
        <v>50131</v>
      </c>
      <c r="AL70" s="43">
        <f t="shared" ref="AL70:AP70" si="246">AF70/$AK70</f>
        <v>0.08657317827</v>
      </c>
      <c r="AM70" s="43">
        <f t="shared" si="246"/>
        <v>0.4786858431</v>
      </c>
      <c r="AN70" s="43">
        <f t="shared" si="246"/>
        <v>0.1169336339</v>
      </c>
      <c r="AO70" s="43">
        <f t="shared" si="246"/>
        <v>0.0998783188</v>
      </c>
      <c r="AP70" s="43">
        <f t="shared" si="246"/>
        <v>0.217929026</v>
      </c>
      <c r="AS70" s="4" t="s">
        <v>94</v>
      </c>
      <c r="AT70" s="53">
        <f t="shared" si="30"/>
        <v>1.073237509</v>
      </c>
      <c r="AU70" s="54">
        <f t="shared" ref="AU70:AY70" si="247">EXP(AU$3+(AU$4*$AT70)+(AU$5*B60)+(AU$6*G60)+(AU$7*L60)+(AU$8*Q60)+(AU$9*V60)+(AU$10+AA60))</f>
        <v>0.2661843835</v>
      </c>
      <c r="AV70" s="54">
        <f t="shared" si="247"/>
        <v>0.7078947319</v>
      </c>
      <c r="AW70" s="54">
        <f t="shared" si="247"/>
        <v>0.25482267</v>
      </c>
      <c r="AX70" s="54">
        <f t="shared" si="247"/>
        <v>0.2762338811</v>
      </c>
      <c r="AY70" s="54">
        <f t="shared" si="247"/>
        <v>0.5373471434</v>
      </c>
      <c r="AZ70" s="54">
        <f t="shared" si="26"/>
        <v>2.04248281</v>
      </c>
      <c r="BA70" s="55">
        <f t="shared" ref="BA70:BE70" si="248">AU70/$AZ70</f>
        <v>0.1303239284</v>
      </c>
      <c r="BB70" s="55">
        <f t="shared" si="248"/>
        <v>0.346585405</v>
      </c>
      <c r="BC70" s="55">
        <f t="shared" si="248"/>
        <v>0.1247612311</v>
      </c>
      <c r="BD70" s="55">
        <f t="shared" si="248"/>
        <v>0.1352441645</v>
      </c>
      <c r="BE70" s="55">
        <f t="shared" si="248"/>
        <v>0.2630852709</v>
      </c>
      <c r="BF70" s="28">
        <f t="shared" ref="BF70:BJ70" si="249">LN(BA70)*AF60</f>
        <v>-8385.267882</v>
      </c>
      <c r="BG70" s="28">
        <f t="shared" si="249"/>
        <v>-14317.66667</v>
      </c>
      <c r="BH70" s="28">
        <f t="shared" si="249"/>
        <v>-9921.812226</v>
      </c>
      <c r="BI70" s="28">
        <f t="shared" si="249"/>
        <v>-9873.323764</v>
      </c>
      <c r="BJ70" s="28">
        <f t="shared" si="249"/>
        <v>-13216.57249</v>
      </c>
      <c r="BM70" s="4" t="s">
        <v>104</v>
      </c>
      <c r="BN70" s="44">
        <f t="shared" si="7"/>
        <v>0.1169336339</v>
      </c>
      <c r="BO70" s="44">
        <f t="shared" si="8"/>
        <v>0.1098018226</v>
      </c>
    </row>
    <row r="71" ht="15.75" customHeight="1">
      <c r="A71" s="4" t="s">
        <v>105</v>
      </c>
      <c r="B71" s="36">
        <f>'Raw Data (Nielsen)'!B81</f>
        <v>4.91</v>
      </c>
      <c r="C71" s="36">
        <f>'Raw Data (Nielsen)'!C81</f>
        <v>6</v>
      </c>
      <c r="D71" s="36">
        <f>'Raw Data (Nielsen)'!D81</f>
        <v>2.99</v>
      </c>
      <c r="E71" s="36">
        <f>'Raw Data (Nielsen)'!E81</f>
        <v>5.21</v>
      </c>
      <c r="F71" s="36">
        <f>'Raw Data (Nielsen)'!F81</f>
        <v>3.54</v>
      </c>
      <c r="G71" s="37">
        <f>'Raw Data (Nielsen)'!G81</f>
        <v>783</v>
      </c>
      <c r="H71" s="38">
        <f>'Raw Data (Nielsen)'!H81</f>
        <v>929</v>
      </c>
      <c r="I71" s="37">
        <f>'Raw Data (Nielsen)'!I81</f>
        <v>869</v>
      </c>
      <c r="J71" s="38">
        <f>'Raw Data (Nielsen)'!J81</f>
        <v>1005</v>
      </c>
      <c r="K71" s="37">
        <f>'Raw Data (Nielsen)'!K81</f>
        <v>974</v>
      </c>
      <c r="L71" s="4">
        <f>'Raw Data (Nielsen)'!AF81</f>
        <v>2</v>
      </c>
      <c r="M71" s="4">
        <f>'Raw Data (Nielsen)'!AG81</f>
        <v>5</v>
      </c>
      <c r="N71" s="4">
        <f>'Raw Data (Nielsen)'!AH81</f>
        <v>1</v>
      </c>
      <c r="O71" s="4">
        <f>'Raw Data (Nielsen)'!AI81</f>
        <v>1</v>
      </c>
      <c r="P71" s="4">
        <f>'Raw Data (Nielsen)'!AJ81</f>
        <v>2</v>
      </c>
      <c r="Q71" s="39">
        <f>IFERROR('Raw Data (Nielsen)'!V81/AF71,0)</f>
        <v>0</v>
      </c>
      <c r="R71" s="39">
        <f>IFERROR('Raw Data (Nielsen)'!W81/AG71,0)</f>
        <v>0</v>
      </c>
      <c r="S71" s="39">
        <f>IFERROR('Raw Data (Nielsen)'!X81/AH71,0)</f>
        <v>0</v>
      </c>
      <c r="T71" s="39">
        <f>IFERROR('Raw Data (Nielsen)'!Y81/AI71,0)</f>
        <v>0</v>
      </c>
      <c r="U71" s="39">
        <f>IFERROR('Raw Data (Nielsen)'!Z81/AJ71,0)</f>
        <v>0</v>
      </c>
      <c r="V71" s="40">
        <f>IFERROR('Raw Data (Nielsen)'!AA81/AF71,0)</f>
        <v>0</v>
      </c>
      <c r="W71" s="40">
        <f>IFERROR('Raw Data (Nielsen)'!AB81/AG71,0)</f>
        <v>0.03659011288</v>
      </c>
      <c r="X71" s="40">
        <f>IFERROR('Raw Data (Nielsen)'!AC81/AH71,0)</f>
        <v>0</v>
      </c>
      <c r="Y71" s="40">
        <f>IFERROR('Raw Data (Nielsen)'!AD81/AI71,0)</f>
        <v>0.04332067656</v>
      </c>
      <c r="Z71" s="40">
        <f>IFERROR('Raw Data (Nielsen)'!AE81/AJ71,0)</f>
        <v>0.05318951088</v>
      </c>
      <c r="AA71" s="39">
        <f>IFERROR('Raw Data (Nielsen)'!Q81/AF71,0)</f>
        <v>0</v>
      </c>
      <c r="AB71" s="39">
        <f>IFERROR('Raw Data (Nielsen)'!R81/AG71,0)</f>
        <v>0</v>
      </c>
      <c r="AC71" s="39">
        <f>IFERROR('Raw Data (Nielsen)'!S81/AH71,0)</f>
        <v>0</v>
      </c>
      <c r="AD71" s="39">
        <f>IFERROR('Raw Data (Nielsen)'!T81/AI71,0)</f>
        <v>0</v>
      </c>
      <c r="AE71" s="39">
        <f>IFERROR('Raw Data (Nielsen)'!U81/AJ71,0)</f>
        <v>0</v>
      </c>
      <c r="AF71" s="41">
        <f>'Raw Data (Nielsen)'!L81</f>
        <v>4252</v>
      </c>
      <c r="AG71" s="41">
        <f>'Raw Data (Nielsen)'!M81</f>
        <v>23121</v>
      </c>
      <c r="AH71" s="41">
        <f>'Raw Data (Nielsen)'!N81</f>
        <v>5537</v>
      </c>
      <c r="AI71" s="41">
        <f>'Raw Data (Nielsen)'!O81</f>
        <v>5794</v>
      </c>
      <c r="AJ71" s="41">
        <f>'Raw Data (Nielsen)'!P81</f>
        <v>10754</v>
      </c>
      <c r="AK71" s="42">
        <f t="shared" si="5"/>
        <v>49458</v>
      </c>
      <c r="AL71" s="43">
        <f t="shared" ref="AL71:AP71" si="250">AF71/$AK71</f>
        <v>0.08597193578</v>
      </c>
      <c r="AM71" s="43">
        <f t="shared" si="250"/>
        <v>0.4674875652</v>
      </c>
      <c r="AN71" s="43">
        <f t="shared" si="250"/>
        <v>0.1119535768</v>
      </c>
      <c r="AO71" s="43">
        <f t="shared" si="250"/>
        <v>0.117149905</v>
      </c>
      <c r="AP71" s="43">
        <f t="shared" si="250"/>
        <v>0.2174370173</v>
      </c>
      <c r="AS71" s="4" t="s">
        <v>95</v>
      </c>
      <c r="AT71" s="53">
        <f t="shared" si="30"/>
        <v>1.092402464</v>
      </c>
      <c r="AU71" s="54">
        <f t="shared" ref="AU71:AY71" si="251">EXP(AU$3+(AU$4*$AT71)+(AU$5*B61)+(AU$6*G61)+(AU$7*L61)+(AU$8*Q61)+(AU$9*V61)+(AU$10+AA61))</f>
        <v>0.2636528385</v>
      </c>
      <c r="AV71" s="54">
        <f t="shared" si="251"/>
        <v>1.021784382</v>
      </c>
      <c r="AW71" s="54">
        <f t="shared" si="251"/>
        <v>0.256476719</v>
      </c>
      <c r="AX71" s="54">
        <f t="shared" si="251"/>
        <v>0.4633879207</v>
      </c>
      <c r="AY71" s="54">
        <f t="shared" si="251"/>
        <v>0.5469263508</v>
      </c>
      <c r="AZ71" s="54">
        <f t="shared" si="26"/>
        <v>2.552228211</v>
      </c>
      <c r="BA71" s="55">
        <f t="shared" ref="BA71:BE71" si="252">AU71/$AZ71</f>
        <v>0.103303003</v>
      </c>
      <c r="BB71" s="55">
        <f t="shared" si="252"/>
        <v>0.4003499286</v>
      </c>
      <c r="BC71" s="55">
        <f t="shared" si="252"/>
        <v>0.1004912954</v>
      </c>
      <c r="BD71" s="55">
        <f t="shared" si="252"/>
        <v>0.1815621028</v>
      </c>
      <c r="BE71" s="55">
        <f t="shared" si="252"/>
        <v>0.2142936703</v>
      </c>
      <c r="BF71" s="28">
        <f t="shared" ref="BF71:BJ71" si="253">LN(BA71)*AF61</f>
        <v>-9080.355331</v>
      </c>
      <c r="BG71" s="28">
        <f t="shared" si="253"/>
        <v>-17838.7173</v>
      </c>
      <c r="BH71" s="28">
        <f t="shared" si="253"/>
        <v>-10753.16191</v>
      </c>
      <c r="BI71" s="28">
        <f t="shared" si="253"/>
        <v>-16723.75601</v>
      </c>
      <c r="BJ71" s="28">
        <f t="shared" si="253"/>
        <v>-14493.69806</v>
      </c>
      <c r="BM71" s="4" t="s">
        <v>105</v>
      </c>
      <c r="BN71" s="44">
        <f t="shared" si="7"/>
        <v>0.1119535768</v>
      </c>
      <c r="BO71" s="44">
        <f t="shared" si="8"/>
        <v>0.1093632745</v>
      </c>
    </row>
    <row r="72" ht="15.75" customHeight="1">
      <c r="A72" s="4" t="s">
        <v>106</v>
      </c>
      <c r="B72" s="36">
        <f>'Raw Data (Nielsen)'!B82</f>
        <v>4.92</v>
      </c>
      <c r="C72" s="36">
        <f>'Raw Data (Nielsen)'!C82</f>
        <v>5.01</v>
      </c>
      <c r="D72" s="36">
        <f>'Raw Data (Nielsen)'!D82</f>
        <v>2.99</v>
      </c>
      <c r="E72" s="36">
        <f>'Raw Data (Nielsen)'!E82</f>
        <v>4.02</v>
      </c>
      <c r="F72" s="36">
        <f>'Raw Data (Nielsen)'!F82</f>
        <v>3.53</v>
      </c>
      <c r="G72" s="37">
        <f>'Raw Data (Nielsen)'!G82</f>
        <v>778</v>
      </c>
      <c r="H72" s="38">
        <f>'Raw Data (Nielsen)'!H82</f>
        <v>979</v>
      </c>
      <c r="I72" s="37">
        <f>'Raw Data (Nielsen)'!I82</f>
        <v>867</v>
      </c>
      <c r="J72" s="38">
        <f>'Raw Data (Nielsen)'!J82</f>
        <v>1020</v>
      </c>
      <c r="K72" s="37">
        <f>'Raw Data (Nielsen)'!K82</f>
        <v>950</v>
      </c>
      <c r="L72" s="4">
        <f>'Raw Data (Nielsen)'!AF82</f>
        <v>2</v>
      </c>
      <c r="M72" s="4">
        <f>'Raw Data (Nielsen)'!AG82</f>
        <v>5</v>
      </c>
      <c r="N72" s="4">
        <f>'Raw Data (Nielsen)'!AH82</f>
        <v>1</v>
      </c>
      <c r="O72" s="4">
        <f>'Raw Data (Nielsen)'!AI82</f>
        <v>1</v>
      </c>
      <c r="P72" s="4">
        <f>'Raw Data (Nielsen)'!AJ82</f>
        <v>2</v>
      </c>
      <c r="Q72" s="39">
        <f>IFERROR('Raw Data (Nielsen)'!V82/AF72,0)</f>
        <v>0</v>
      </c>
      <c r="R72" s="39">
        <f>IFERROR('Raw Data (Nielsen)'!W82/AG72,0)</f>
        <v>0</v>
      </c>
      <c r="S72" s="39">
        <f>IFERROR('Raw Data (Nielsen)'!X82/AH72,0)</f>
        <v>0</v>
      </c>
      <c r="T72" s="39">
        <f>IFERROR('Raw Data (Nielsen)'!Y82/AI72,0)</f>
        <v>0</v>
      </c>
      <c r="U72" s="39">
        <f>IFERROR('Raw Data (Nielsen)'!Z82/AJ72,0)</f>
        <v>0</v>
      </c>
      <c r="V72" s="40">
        <f>IFERROR('Raw Data (Nielsen)'!AA82/AF72,0)</f>
        <v>0</v>
      </c>
      <c r="W72" s="40">
        <f>IFERROR('Raw Data (Nielsen)'!AB82/AG72,0)</f>
        <v>0.2610682293</v>
      </c>
      <c r="X72" s="40">
        <f>IFERROR('Raw Data (Nielsen)'!AC82/AH72,0)</f>
        <v>0</v>
      </c>
      <c r="Y72" s="40">
        <f>IFERROR('Raw Data (Nielsen)'!AD82/AI72,0)</f>
        <v>0.04295849937</v>
      </c>
      <c r="Z72" s="40">
        <f>IFERROR('Raw Data (Nielsen)'!AE82/AJ72,0)</f>
        <v>0.06436246815</v>
      </c>
      <c r="AA72" s="39">
        <f>IFERROR('Raw Data (Nielsen)'!Q82/AF72,0)</f>
        <v>0</v>
      </c>
      <c r="AB72" s="39">
        <f>IFERROR('Raw Data (Nielsen)'!R82/AG72,0)</f>
        <v>0</v>
      </c>
      <c r="AC72" s="39">
        <f>IFERROR('Raw Data (Nielsen)'!S82/AH72,0)</f>
        <v>0</v>
      </c>
      <c r="AD72" s="39">
        <f>IFERROR('Raw Data (Nielsen)'!T82/AI72,0)</f>
        <v>0</v>
      </c>
      <c r="AE72" s="39">
        <f>IFERROR('Raw Data (Nielsen)'!U82/AJ72,0)</f>
        <v>0</v>
      </c>
      <c r="AF72" s="41">
        <f>'Raw Data (Nielsen)'!L82</f>
        <v>4239</v>
      </c>
      <c r="AG72" s="41">
        <f>'Raw Data (Nielsen)'!M82</f>
        <v>38737</v>
      </c>
      <c r="AH72" s="41">
        <f>'Raw Data (Nielsen)'!N82</f>
        <v>4887</v>
      </c>
      <c r="AI72" s="41">
        <f>'Raw Data (Nielsen)'!O82</f>
        <v>10289</v>
      </c>
      <c r="AJ72" s="41">
        <f>'Raw Data (Nielsen)'!P82</f>
        <v>9027</v>
      </c>
      <c r="AK72" s="42">
        <f t="shared" si="5"/>
        <v>67179</v>
      </c>
      <c r="AL72" s="43">
        <f t="shared" ref="AL72:AP72" si="254">AF72/$AK72</f>
        <v>0.06310007592</v>
      </c>
      <c r="AM72" s="43">
        <f t="shared" si="254"/>
        <v>0.5766236473</v>
      </c>
      <c r="AN72" s="43">
        <f t="shared" si="254"/>
        <v>0.07274594739</v>
      </c>
      <c r="AO72" s="43">
        <f t="shared" si="254"/>
        <v>0.1531579809</v>
      </c>
      <c r="AP72" s="43">
        <f t="shared" si="254"/>
        <v>0.1343723485</v>
      </c>
      <c r="AS72" s="4" t="s">
        <v>96</v>
      </c>
      <c r="AT72" s="53">
        <f t="shared" si="30"/>
        <v>1.11156742</v>
      </c>
      <c r="AU72" s="54">
        <f t="shared" ref="AU72:AY72" si="255">EXP(AU$3+(AU$4*$AT72)+(AU$5*B62)+(AU$6*G62)+(AU$7*L62)+(AU$8*Q62)+(AU$9*V62)+(AU$10+AA62))</f>
        <v>0.2649515682</v>
      </c>
      <c r="AV72" s="54">
        <f t="shared" si="255"/>
        <v>0.9860908714</v>
      </c>
      <c r="AW72" s="54">
        <f t="shared" si="255"/>
        <v>0.2533467231</v>
      </c>
      <c r="AX72" s="54">
        <f t="shared" si="255"/>
        <v>0.4533912619</v>
      </c>
      <c r="AY72" s="54">
        <f t="shared" si="255"/>
        <v>0.5395384508</v>
      </c>
      <c r="AZ72" s="54">
        <f t="shared" si="26"/>
        <v>2.497318875</v>
      </c>
      <c r="BA72" s="55">
        <f t="shared" ref="BA72:BE72" si="256">AU72/$AZ72</f>
        <v>0.1060944082</v>
      </c>
      <c r="BB72" s="55">
        <f t="shared" si="256"/>
        <v>0.3948598159</v>
      </c>
      <c r="BC72" s="55">
        <f t="shared" si="256"/>
        <v>0.1014474866</v>
      </c>
      <c r="BD72" s="55">
        <f t="shared" si="256"/>
        <v>0.1815512093</v>
      </c>
      <c r="BE72" s="55">
        <f t="shared" si="256"/>
        <v>0.21604708</v>
      </c>
      <c r="BF72" s="28">
        <f t="shared" ref="BF72:BJ72" si="257">LN(BA72)*AF62</f>
        <v>-8666.354398</v>
      </c>
      <c r="BG72" s="28">
        <f t="shared" si="257"/>
        <v>-17154.41301</v>
      </c>
      <c r="BH72" s="28">
        <f t="shared" si="257"/>
        <v>-10356.45651</v>
      </c>
      <c r="BI72" s="28">
        <f t="shared" si="257"/>
        <v>-15284.29654</v>
      </c>
      <c r="BJ72" s="28">
        <f t="shared" si="257"/>
        <v>-14311.29843</v>
      </c>
      <c r="BM72" s="4" t="s">
        <v>106</v>
      </c>
      <c r="BN72" s="44">
        <f t="shared" si="7"/>
        <v>0.07274594739</v>
      </c>
      <c r="BO72" s="44">
        <f t="shared" si="8"/>
        <v>0.07473973788</v>
      </c>
    </row>
    <row r="73" ht="15.75" customHeight="1">
      <c r="A73" s="4" t="s">
        <v>107</v>
      </c>
      <c r="B73" s="36">
        <f>'Raw Data (Nielsen)'!B83</f>
        <v>4.94</v>
      </c>
      <c r="C73" s="36">
        <f>'Raw Data (Nielsen)'!C83</f>
        <v>6</v>
      </c>
      <c r="D73" s="36">
        <f>'Raw Data (Nielsen)'!D83</f>
        <v>2.99</v>
      </c>
      <c r="E73" s="36">
        <f>'Raw Data (Nielsen)'!E83</f>
        <v>4.07</v>
      </c>
      <c r="F73" s="36">
        <f>'Raw Data (Nielsen)'!F83</f>
        <v>3.54</v>
      </c>
      <c r="G73" s="37">
        <f>'Raw Data (Nielsen)'!G83</f>
        <v>771</v>
      </c>
      <c r="H73" s="38">
        <f>'Raw Data (Nielsen)'!H83</f>
        <v>946</v>
      </c>
      <c r="I73" s="37">
        <f>'Raw Data (Nielsen)'!I83</f>
        <v>893</v>
      </c>
      <c r="J73" s="38">
        <f>'Raw Data (Nielsen)'!J83</f>
        <v>1024</v>
      </c>
      <c r="K73" s="37">
        <f>'Raw Data (Nielsen)'!K83</f>
        <v>966</v>
      </c>
      <c r="L73" s="4">
        <f>'Raw Data (Nielsen)'!AF83</f>
        <v>2</v>
      </c>
      <c r="M73" s="4">
        <f>'Raw Data (Nielsen)'!AG83</f>
        <v>5</v>
      </c>
      <c r="N73" s="4">
        <f>'Raw Data (Nielsen)'!AH83</f>
        <v>1</v>
      </c>
      <c r="O73" s="4">
        <f>'Raw Data (Nielsen)'!AI83</f>
        <v>1</v>
      </c>
      <c r="P73" s="4">
        <f>'Raw Data (Nielsen)'!AJ83</f>
        <v>2</v>
      </c>
      <c r="Q73" s="39">
        <f>IFERROR('Raw Data (Nielsen)'!V83/AF73,0)</f>
        <v>0</v>
      </c>
      <c r="R73" s="39">
        <f>IFERROR('Raw Data (Nielsen)'!W83/AG73,0)</f>
        <v>0.9203805527</v>
      </c>
      <c r="S73" s="39">
        <f>IFERROR('Raw Data (Nielsen)'!X83/AH73,0)</f>
        <v>0</v>
      </c>
      <c r="T73" s="39">
        <f>IFERROR('Raw Data (Nielsen)'!Y83/AI73,0)</f>
        <v>0</v>
      </c>
      <c r="U73" s="39">
        <f>IFERROR('Raw Data (Nielsen)'!Z83/AJ73,0)</f>
        <v>0</v>
      </c>
      <c r="V73" s="40">
        <f>IFERROR('Raw Data (Nielsen)'!AA83/AF73,0)</f>
        <v>0</v>
      </c>
      <c r="W73" s="40">
        <f>IFERROR('Raw Data (Nielsen)'!AB83/AG73,0)</f>
        <v>0</v>
      </c>
      <c r="X73" s="40">
        <f>IFERROR('Raw Data (Nielsen)'!AC83/AH73,0)</f>
        <v>0</v>
      </c>
      <c r="Y73" s="40">
        <f>IFERROR('Raw Data (Nielsen)'!AD83/AI73,0)</f>
        <v>0.03635840368</v>
      </c>
      <c r="Z73" s="40">
        <f>IFERROR('Raw Data (Nielsen)'!AE83/AJ73,0)</f>
        <v>0.04625528983</v>
      </c>
      <c r="AA73" s="39">
        <f>IFERROR('Raw Data (Nielsen)'!Q83/AF73,0)</f>
        <v>0</v>
      </c>
      <c r="AB73" s="39">
        <f>IFERROR('Raw Data (Nielsen)'!R83/AG73,0)</f>
        <v>0.07961944726</v>
      </c>
      <c r="AC73" s="39">
        <f>IFERROR('Raw Data (Nielsen)'!S83/AH73,0)</f>
        <v>0</v>
      </c>
      <c r="AD73" s="39">
        <f>IFERROR('Raw Data (Nielsen)'!T83/AI73,0)</f>
        <v>0</v>
      </c>
      <c r="AE73" s="39">
        <f>IFERROR('Raw Data (Nielsen)'!U83/AJ73,0)</f>
        <v>0</v>
      </c>
      <c r="AF73" s="41">
        <f>'Raw Data (Nielsen)'!L83</f>
        <v>4470</v>
      </c>
      <c r="AG73" s="41">
        <f>'Raw Data (Nielsen)'!M83</f>
        <v>27644</v>
      </c>
      <c r="AH73" s="41">
        <f>'Raw Data (Nielsen)'!N83</f>
        <v>5843</v>
      </c>
      <c r="AI73" s="41">
        <f>'Raw Data (Nielsen)'!O83</f>
        <v>10424</v>
      </c>
      <c r="AJ73" s="41">
        <f>'Raw Data (Nielsen)'!P83</f>
        <v>10161</v>
      </c>
      <c r="AK73" s="42">
        <f t="shared" si="5"/>
        <v>58542</v>
      </c>
      <c r="AL73" s="43">
        <f t="shared" ref="AL73:AP73" si="258">AF73/$AK73</f>
        <v>0.07635543712</v>
      </c>
      <c r="AM73" s="43">
        <f t="shared" si="258"/>
        <v>0.4722079874</v>
      </c>
      <c r="AN73" s="43">
        <f t="shared" si="258"/>
        <v>0.09980868436</v>
      </c>
      <c r="AO73" s="43">
        <f t="shared" si="258"/>
        <v>0.1780601961</v>
      </c>
      <c r="AP73" s="43">
        <f t="shared" si="258"/>
        <v>0.173567695</v>
      </c>
      <c r="AS73" s="4" t="s">
        <v>97</v>
      </c>
      <c r="AT73" s="53">
        <f t="shared" si="30"/>
        <v>1.130732375</v>
      </c>
      <c r="AU73" s="54">
        <f t="shared" ref="AU73:AY73" si="259">EXP(AU$3+(AU$4*$AT73)+(AU$5*B63)+(AU$6*G63)+(AU$7*L63)+(AU$8*Q63)+(AU$9*V63)+(AU$10+AA63))</f>
        <v>0.2652215235</v>
      </c>
      <c r="AV73" s="54">
        <f t="shared" si="259"/>
        <v>0.662348471</v>
      </c>
      <c r="AW73" s="54">
        <f t="shared" si="259"/>
        <v>0.2583598124</v>
      </c>
      <c r="AX73" s="54">
        <f t="shared" si="259"/>
        <v>0.2485782743</v>
      </c>
      <c r="AY73" s="54">
        <f t="shared" si="259"/>
        <v>0.545829084</v>
      </c>
      <c r="AZ73" s="54">
        <f t="shared" si="26"/>
        <v>1.980337165</v>
      </c>
      <c r="BA73" s="55">
        <f t="shared" ref="BA73:BE73" si="260">AU73/$AZ73</f>
        <v>0.1339274585</v>
      </c>
      <c r="BB73" s="55">
        <f t="shared" si="260"/>
        <v>0.3344624757</v>
      </c>
      <c r="BC73" s="55">
        <f t="shared" si="260"/>
        <v>0.1304625379</v>
      </c>
      <c r="BD73" s="55">
        <f t="shared" si="260"/>
        <v>0.1255232082</v>
      </c>
      <c r="BE73" s="55">
        <f t="shared" si="260"/>
        <v>0.2756243197</v>
      </c>
      <c r="BF73" s="28">
        <f t="shared" ref="BF73:BJ73" si="261">LN(BA73)*AF63</f>
        <v>-7808.614911</v>
      </c>
      <c r="BG73" s="28">
        <f t="shared" si="261"/>
        <v>-14648.70909</v>
      </c>
      <c r="BH73" s="28">
        <f t="shared" si="261"/>
        <v>-10729.17313</v>
      </c>
      <c r="BI73" s="28">
        <f t="shared" si="261"/>
        <v>-9562.819331</v>
      </c>
      <c r="BJ73" s="28">
        <f t="shared" si="261"/>
        <v>-13076.60633</v>
      </c>
      <c r="BM73" s="4" t="s">
        <v>107</v>
      </c>
      <c r="BN73" s="44">
        <f t="shared" si="7"/>
        <v>0.09980868436</v>
      </c>
      <c r="BO73" s="44">
        <f t="shared" si="8"/>
        <v>0.1053755414</v>
      </c>
    </row>
    <row r="74" ht="15.75" customHeight="1">
      <c r="A74" s="4" t="s">
        <v>108</v>
      </c>
      <c r="B74" s="36">
        <f>'Raw Data (Nielsen)'!B84</f>
        <v>4.94</v>
      </c>
      <c r="C74" s="36">
        <f>'Raw Data (Nielsen)'!C84</f>
        <v>5.01</v>
      </c>
      <c r="D74" s="36">
        <f>'Raw Data (Nielsen)'!D84</f>
        <v>2.99</v>
      </c>
      <c r="E74" s="36">
        <f>'Raw Data (Nielsen)'!E84</f>
        <v>5.52</v>
      </c>
      <c r="F74" s="36">
        <f>'Raw Data (Nielsen)'!F84</f>
        <v>3.54</v>
      </c>
      <c r="G74" s="37">
        <f>'Raw Data (Nielsen)'!G84</f>
        <v>755</v>
      </c>
      <c r="H74" s="38">
        <f>'Raw Data (Nielsen)'!H84</f>
        <v>986</v>
      </c>
      <c r="I74" s="37">
        <f>'Raw Data (Nielsen)'!I84</f>
        <v>900</v>
      </c>
      <c r="J74" s="38">
        <f>'Raw Data (Nielsen)'!J84</f>
        <v>979</v>
      </c>
      <c r="K74" s="37">
        <f>'Raw Data (Nielsen)'!K84</f>
        <v>968</v>
      </c>
      <c r="L74" s="4">
        <f>'Raw Data (Nielsen)'!AF84</f>
        <v>2</v>
      </c>
      <c r="M74" s="4">
        <f>'Raw Data (Nielsen)'!AG84</f>
        <v>5</v>
      </c>
      <c r="N74" s="4">
        <f>'Raw Data (Nielsen)'!AH84</f>
        <v>1</v>
      </c>
      <c r="O74" s="4">
        <f>'Raw Data (Nielsen)'!AI84</f>
        <v>1</v>
      </c>
      <c r="P74" s="4">
        <f>'Raw Data (Nielsen)'!AJ84</f>
        <v>2</v>
      </c>
      <c r="Q74" s="39">
        <f>IFERROR('Raw Data (Nielsen)'!V84/AF74,0)</f>
        <v>0</v>
      </c>
      <c r="R74" s="39">
        <f>IFERROR('Raw Data (Nielsen)'!W84/AG74,0)</f>
        <v>0</v>
      </c>
      <c r="S74" s="39">
        <f>IFERROR('Raw Data (Nielsen)'!X84/AH74,0)</f>
        <v>0</v>
      </c>
      <c r="T74" s="39">
        <f>IFERROR('Raw Data (Nielsen)'!Y84/AI74,0)</f>
        <v>0</v>
      </c>
      <c r="U74" s="39">
        <f>IFERROR('Raw Data (Nielsen)'!Z84/AJ74,0)</f>
        <v>0</v>
      </c>
      <c r="V74" s="40">
        <f>IFERROR('Raw Data (Nielsen)'!AA84/AF74,0)</f>
        <v>0</v>
      </c>
      <c r="W74" s="40">
        <f>IFERROR('Raw Data (Nielsen)'!AB84/AG74,0)</f>
        <v>0.267966453</v>
      </c>
      <c r="X74" s="40">
        <f>IFERROR('Raw Data (Nielsen)'!AC84/AH74,0)</f>
        <v>0.00720689049</v>
      </c>
      <c r="Y74" s="40">
        <f>IFERROR('Raw Data (Nielsen)'!AD84/AI74,0)</f>
        <v>0.05924479167</v>
      </c>
      <c r="Z74" s="40">
        <f>IFERROR('Raw Data (Nielsen)'!AE84/AJ74,0)</f>
        <v>0.0707873574</v>
      </c>
      <c r="AA74" s="39">
        <f>IFERROR('Raw Data (Nielsen)'!Q84/AF74,0)</f>
        <v>0</v>
      </c>
      <c r="AB74" s="39">
        <f>IFERROR('Raw Data (Nielsen)'!R84/AG74,0)</f>
        <v>0</v>
      </c>
      <c r="AC74" s="39">
        <f>IFERROR('Raw Data (Nielsen)'!S84/AH74,0)</f>
        <v>0</v>
      </c>
      <c r="AD74" s="39">
        <f>IFERROR('Raw Data (Nielsen)'!T84/AI74,0)</f>
        <v>0</v>
      </c>
      <c r="AE74" s="39">
        <f>IFERROR('Raw Data (Nielsen)'!U84/AJ74,0)</f>
        <v>0</v>
      </c>
      <c r="AF74" s="41">
        <f>'Raw Data (Nielsen)'!L84</f>
        <v>4225</v>
      </c>
      <c r="AG74" s="41">
        <f>'Raw Data (Nielsen)'!M84</f>
        <v>41494</v>
      </c>
      <c r="AH74" s="41">
        <f>'Raw Data (Nielsen)'!N84</f>
        <v>5689</v>
      </c>
      <c r="AI74" s="41">
        <f>'Raw Data (Nielsen)'!O84</f>
        <v>4608</v>
      </c>
      <c r="AJ74" s="41">
        <f>'Raw Data (Nielsen)'!P84</f>
        <v>10694</v>
      </c>
      <c r="AK74" s="42">
        <f t="shared" si="5"/>
        <v>66710</v>
      </c>
      <c r="AL74" s="43">
        <f t="shared" ref="AL74:AP74" si="262">AF74/$AK74</f>
        <v>0.06333383301</v>
      </c>
      <c r="AM74" s="43">
        <f t="shared" si="262"/>
        <v>0.6220056963</v>
      </c>
      <c r="AN74" s="43">
        <f t="shared" si="262"/>
        <v>0.08527956828</v>
      </c>
      <c r="AO74" s="43">
        <f t="shared" si="262"/>
        <v>0.06907510118</v>
      </c>
      <c r="AP74" s="43">
        <f t="shared" si="262"/>
        <v>0.1603058012</v>
      </c>
      <c r="AS74" s="4" t="s">
        <v>98</v>
      </c>
      <c r="AT74" s="53">
        <f t="shared" si="30"/>
        <v>1.149897331</v>
      </c>
      <c r="AU74" s="54">
        <f t="shared" ref="AU74:AY74" si="263">EXP(AU$3+(AU$4*$AT74)+(AU$5*B64)+(AU$6*G64)+(AU$7*L64)+(AU$8*Q64)+(AU$9*V64)+(AU$10+AA64))</f>
        <v>0.260761892</v>
      </c>
      <c r="AV74" s="54">
        <f t="shared" si="263"/>
        <v>0.6443329574</v>
      </c>
      <c r="AW74" s="54">
        <f t="shared" si="263"/>
        <v>0.2585783051</v>
      </c>
      <c r="AX74" s="54">
        <f t="shared" si="263"/>
        <v>0.2382015189</v>
      </c>
      <c r="AY74" s="54">
        <f t="shared" si="263"/>
        <v>0.5463543254</v>
      </c>
      <c r="AZ74" s="54">
        <f t="shared" si="26"/>
        <v>1.948228999</v>
      </c>
      <c r="BA74" s="55">
        <f t="shared" ref="BA74:BE74" si="264">AU74/$AZ74</f>
        <v>0.1338456065</v>
      </c>
      <c r="BB74" s="55">
        <f t="shared" si="264"/>
        <v>0.3307275263</v>
      </c>
      <c r="BC74" s="55">
        <f t="shared" si="264"/>
        <v>0.1327248005</v>
      </c>
      <c r="BD74" s="55">
        <f t="shared" si="264"/>
        <v>0.1222656674</v>
      </c>
      <c r="BE74" s="55">
        <f t="shared" si="264"/>
        <v>0.2804363993</v>
      </c>
      <c r="BF74" s="28">
        <f t="shared" ref="BF74:BJ74" si="265">LN(BA74)*AF64</f>
        <v>-7682.281034</v>
      </c>
      <c r="BG74" s="28">
        <f t="shared" si="265"/>
        <v>-15547.98191</v>
      </c>
      <c r="BH74" s="28">
        <f t="shared" si="265"/>
        <v>-10095.36784</v>
      </c>
      <c r="BI74" s="28">
        <f t="shared" si="265"/>
        <v>-9768.046231</v>
      </c>
      <c r="BJ74" s="28">
        <f t="shared" si="265"/>
        <v>-12982.35036</v>
      </c>
      <c r="BM74" s="4" t="s">
        <v>108</v>
      </c>
      <c r="BN74" s="44">
        <f t="shared" si="7"/>
        <v>0.08527956828</v>
      </c>
      <c r="BO74" s="44">
        <f t="shared" si="8"/>
        <v>0.08485639779</v>
      </c>
    </row>
    <row r="75" ht="15.75" customHeight="1">
      <c r="A75" s="4" t="s">
        <v>109</v>
      </c>
      <c r="B75" s="36">
        <f>'Raw Data (Nielsen)'!B85</f>
        <v>3.39</v>
      </c>
      <c r="C75" s="36">
        <f>'Raw Data (Nielsen)'!C85</f>
        <v>6.93</v>
      </c>
      <c r="D75" s="36">
        <f>'Raw Data (Nielsen)'!D85</f>
        <v>2.99</v>
      </c>
      <c r="E75" s="36">
        <f>'Raw Data (Nielsen)'!E85</f>
        <v>5.61</v>
      </c>
      <c r="F75" s="36">
        <f>'Raw Data (Nielsen)'!F85</f>
        <v>3.55</v>
      </c>
      <c r="G75" s="37">
        <f>'Raw Data (Nielsen)'!G85</f>
        <v>950</v>
      </c>
      <c r="H75" s="38">
        <f>'Raw Data (Nielsen)'!H85</f>
        <v>874</v>
      </c>
      <c r="I75" s="37">
        <f>'Raw Data (Nielsen)'!I85</f>
        <v>894</v>
      </c>
      <c r="J75" s="38">
        <f>'Raw Data (Nielsen)'!J85</f>
        <v>988</v>
      </c>
      <c r="K75" s="37">
        <f>'Raw Data (Nielsen)'!K85</f>
        <v>977</v>
      </c>
      <c r="L75" s="4">
        <f>'Raw Data (Nielsen)'!AF85</f>
        <v>2</v>
      </c>
      <c r="M75" s="4">
        <f>'Raw Data (Nielsen)'!AG85</f>
        <v>5</v>
      </c>
      <c r="N75" s="4">
        <f>'Raw Data (Nielsen)'!AH85</f>
        <v>1</v>
      </c>
      <c r="O75" s="4">
        <f>'Raw Data (Nielsen)'!AI85</f>
        <v>1</v>
      </c>
      <c r="P75" s="4">
        <f>'Raw Data (Nielsen)'!AJ85</f>
        <v>2</v>
      </c>
      <c r="Q75" s="39">
        <f>IFERROR('Raw Data (Nielsen)'!V85/AF75,0)</f>
        <v>0.8152428431</v>
      </c>
      <c r="R75" s="39">
        <f>IFERROR('Raw Data (Nielsen)'!W85/AG75,0)</f>
        <v>0</v>
      </c>
      <c r="S75" s="39">
        <f>IFERROR('Raw Data (Nielsen)'!X85/AH75,0)</f>
        <v>0</v>
      </c>
      <c r="T75" s="39">
        <f>IFERROR('Raw Data (Nielsen)'!Y85/AI75,0)</f>
        <v>0</v>
      </c>
      <c r="U75" s="39">
        <f>IFERROR('Raw Data (Nielsen)'!Z85/AJ75,0)</f>
        <v>0</v>
      </c>
      <c r="V75" s="40">
        <f>IFERROR('Raw Data (Nielsen)'!AA85/AF75,0)</f>
        <v>0</v>
      </c>
      <c r="W75" s="40">
        <f>IFERROR('Raw Data (Nielsen)'!AB85/AG75,0)</f>
        <v>0.1631971943</v>
      </c>
      <c r="X75" s="40">
        <f>IFERROR('Raw Data (Nielsen)'!AC85/AH75,0)</f>
        <v>0.02396931927</v>
      </c>
      <c r="Y75" s="40">
        <f>IFERROR('Raw Data (Nielsen)'!AD85/AI75,0)</f>
        <v>0.03718931041</v>
      </c>
      <c r="Z75" s="40">
        <f>IFERROR('Raw Data (Nielsen)'!AE85/AJ75,0)</f>
        <v>0.0515455163</v>
      </c>
      <c r="AA75" s="39">
        <f>IFERROR('Raw Data (Nielsen)'!Q85/AF75,0)</f>
        <v>0.1847571569</v>
      </c>
      <c r="AB75" s="39">
        <f>IFERROR('Raw Data (Nielsen)'!R85/AG75,0)</f>
        <v>0</v>
      </c>
      <c r="AC75" s="39">
        <f>IFERROR('Raw Data (Nielsen)'!S85/AH75,0)</f>
        <v>0</v>
      </c>
      <c r="AD75" s="39">
        <f>IFERROR('Raw Data (Nielsen)'!T85/AI75,0)</f>
        <v>0</v>
      </c>
      <c r="AE75" s="39">
        <f>IFERROR('Raw Data (Nielsen)'!U85/AJ75,0)</f>
        <v>0</v>
      </c>
      <c r="AF75" s="41">
        <f>'Raw Data (Nielsen)'!L85</f>
        <v>13239</v>
      </c>
      <c r="AG75" s="41">
        <f>'Raw Data (Nielsen)'!M85</f>
        <v>17678</v>
      </c>
      <c r="AH75" s="41">
        <f>'Raw Data (Nielsen)'!N85</f>
        <v>6258</v>
      </c>
      <c r="AI75" s="41">
        <f>'Raw Data (Nielsen)'!O85</f>
        <v>5351</v>
      </c>
      <c r="AJ75" s="41">
        <f>'Raw Data (Nielsen)'!P85</f>
        <v>11776</v>
      </c>
      <c r="AK75" s="42">
        <f t="shared" si="5"/>
        <v>54302</v>
      </c>
      <c r="AL75" s="43">
        <f t="shared" ref="AL75:AP75" si="266">AF75/$AK75</f>
        <v>0.2438031748</v>
      </c>
      <c r="AM75" s="43">
        <f t="shared" si="266"/>
        <v>0.3255497035</v>
      </c>
      <c r="AN75" s="43">
        <f t="shared" si="266"/>
        <v>0.1152443741</v>
      </c>
      <c r="AO75" s="43">
        <f t="shared" si="266"/>
        <v>0.09854149018</v>
      </c>
      <c r="AP75" s="43">
        <f t="shared" si="266"/>
        <v>0.2168612574</v>
      </c>
      <c r="AS75" s="4" t="s">
        <v>99</v>
      </c>
      <c r="AT75" s="53">
        <f t="shared" si="30"/>
        <v>1.169062286</v>
      </c>
      <c r="AU75" s="54">
        <f t="shared" ref="AU75:AY75" si="267">EXP(AU$3+(AU$4*$AT75)+(AU$5*B65)+(AU$6*G65)+(AU$7*L65)+(AU$8*Q65)+(AU$9*V65)+(AU$10+AA65))</f>
        <v>0.2714577461</v>
      </c>
      <c r="AV75" s="54">
        <f t="shared" si="267"/>
        <v>3.346575481</v>
      </c>
      <c r="AW75" s="54">
        <f t="shared" si="267"/>
        <v>0.2592826536</v>
      </c>
      <c r="AX75" s="54">
        <f t="shared" si="267"/>
        <v>0.2379404254</v>
      </c>
      <c r="AY75" s="54">
        <f t="shared" si="267"/>
        <v>0.5409358139</v>
      </c>
      <c r="AZ75" s="54">
        <f t="shared" si="26"/>
        <v>4.65619212</v>
      </c>
      <c r="BA75" s="55">
        <f t="shared" ref="BA75:BE75" si="268">AU75/$AZ75</f>
        <v>0.05830037488</v>
      </c>
      <c r="BB75" s="55">
        <f t="shared" si="268"/>
        <v>0.7187365544</v>
      </c>
      <c r="BC75" s="55">
        <f t="shared" si="268"/>
        <v>0.05568555741</v>
      </c>
      <c r="BD75" s="55">
        <f t="shared" si="268"/>
        <v>0.05110193465</v>
      </c>
      <c r="BE75" s="55">
        <f t="shared" si="268"/>
        <v>0.1161755787</v>
      </c>
      <c r="BF75" s="28">
        <f t="shared" ref="BF75:BJ75" si="269">LN(BA75)*AF65</f>
        <v>-11559.01085</v>
      </c>
      <c r="BG75" s="28">
        <f t="shared" si="269"/>
        <v>-27576.41263</v>
      </c>
      <c r="BH75" s="28">
        <f t="shared" si="269"/>
        <v>-14818.5048</v>
      </c>
      <c r="BI75" s="28">
        <f t="shared" si="269"/>
        <v>-13956.66721</v>
      </c>
      <c r="BJ75" s="28">
        <f t="shared" si="269"/>
        <v>-22850.40759</v>
      </c>
      <c r="BM75" s="4" t="s">
        <v>109</v>
      </c>
      <c r="BN75" s="44">
        <f t="shared" si="7"/>
        <v>0.1152443741</v>
      </c>
      <c r="BO75" s="44">
        <f t="shared" si="8"/>
        <v>0.1137813264</v>
      </c>
    </row>
    <row r="76" ht="15.75" customHeight="1">
      <c r="A76" s="4" t="s">
        <v>110</v>
      </c>
      <c r="B76" s="36">
        <f>'Raw Data (Nielsen)'!B86</f>
        <v>3.55</v>
      </c>
      <c r="C76" s="36">
        <f>'Raw Data (Nielsen)'!C86</f>
        <v>6.98</v>
      </c>
      <c r="D76" s="36">
        <f>'Raw Data (Nielsen)'!D86</f>
        <v>2.99</v>
      </c>
      <c r="E76" s="36">
        <f>'Raw Data (Nielsen)'!E86</f>
        <v>5.61</v>
      </c>
      <c r="F76" s="36">
        <f>'Raw Data (Nielsen)'!F86</f>
        <v>3.55</v>
      </c>
      <c r="G76" s="37">
        <f>'Raw Data (Nielsen)'!G86</f>
        <v>907</v>
      </c>
      <c r="H76" s="38">
        <f>'Raw Data (Nielsen)'!H86</f>
        <v>858</v>
      </c>
      <c r="I76" s="37">
        <f>'Raw Data (Nielsen)'!I86</f>
        <v>899</v>
      </c>
      <c r="J76" s="38">
        <f>'Raw Data (Nielsen)'!J86</f>
        <v>991</v>
      </c>
      <c r="K76" s="37">
        <f>'Raw Data (Nielsen)'!K86</f>
        <v>967</v>
      </c>
      <c r="L76" s="4">
        <f>'Raw Data (Nielsen)'!AF86</f>
        <v>2</v>
      </c>
      <c r="M76" s="4">
        <f>'Raw Data (Nielsen)'!AG86</f>
        <v>5</v>
      </c>
      <c r="N76" s="4">
        <f>'Raw Data (Nielsen)'!AH86</f>
        <v>1</v>
      </c>
      <c r="O76" s="4">
        <f>'Raw Data (Nielsen)'!AI86</f>
        <v>1</v>
      </c>
      <c r="P76" s="4">
        <f>'Raw Data (Nielsen)'!AJ86</f>
        <v>2</v>
      </c>
      <c r="Q76" s="39">
        <f>IFERROR('Raw Data (Nielsen)'!V86/AF76,0)</f>
        <v>0</v>
      </c>
      <c r="R76" s="39">
        <f>IFERROR('Raw Data (Nielsen)'!W86/AG76,0)</f>
        <v>0</v>
      </c>
      <c r="S76" s="39">
        <f>IFERROR('Raw Data (Nielsen)'!X86/AH76,0)</f>
        <v>0</v>
      </c>
      <c r="T76" s="39">
        <f>IFERROR('Raw Data (Nielsen)'!Y86/AI76,0)</f>
        <v>0</v>
      </c>
      <c r="U76" s="39">
        <f>IFERROR('Raw Data (Nielsen)'!Z86/AJ76,0)</f>
        <v>0</v>
      </c>
      <c r="V76" s="40">
        <f>IFERROR('Raw Data (Nielsen)'!AA86/AF76,0)</f>
        <v>0.05142578601</v>
      </c>
      <c r="W76" s="40">
        <f>IFERROR('Raw Data (Nielsen)'!AB86/AG76,0)</f>
        <v>0.04689845673</v>
      </c>
      <c r="X76" s="40">
        <f>IFERROR('Raw Data (Nielsen)'!AC86/AH76,0)</f>
        <v>0.01315789474</v>
      </c>
      <c r="Y76" s="40">
        <f>IFERROR('Raw Data (Nielsen)'!AD86/AI76,0)</f>
        <v>0.04387200644</v>
      </c>
      <c r="Z76" s="40">
        <f>IFERROR('Raw Data (Nielsen)'!AE86/AJ76,0)</f>
        <v>0.05187802157</v>
      </c>
      <c r="AA76" s="39">
        <f>IFERROR('Raw Data (Nielsen)'!Q86/AF76,0)</f>
        <v>0</v>
      </c>
      <c r="AB76" s="39">
        <f>IFERROR('Raw Data (Nielsen)'!R86/AG76,0)</f>
        <v>0</v>
      </c>
      <c r="AC76" s="39">
        <f>IFERROR('Raw Data (Nielsen)'!S86/AH76,0)</f>
        <v>0</v>
      </c>
      <c r="AD76" s="39">
        <f>IFERROR('Raw Data (Nielsen)'!T86/AI76,0)</f>
        <v>0</v>
      </c>
      <c r="AE76" s="39">
        <f>IFERROR('Raw Data (Nielsen)'!U86/AJ76,0)</f>
        <v>0</v>
      </c>
      <c r="AF76" s="41">
        <f>'Raw Data (Nielsen)'!L86</f>
        <v>8206</v>
      </c>
      <c r="AG76" s="41">
        <f>'Raw Data (Nielsen)'!M86</f>
        <v>16653</v>
      </c>
      <c r="AH76" s="41">
        <f>'Raw Data (Nielsen)'!N86</f>
        <v>6308</v>
      </c>
      <c r="AI76" s="41">
        <f>'Raw Data (Nielsen)'!O86</f>
        <v>4969</v>
      </c>
      <c r="AJ76" s="41">
        <f>'Raw Data (Nielsen)'!P86</f>
        <v>10756</v>
      </c>
      <c r="AK76" s="42">
        <f t="shared" si="5"/>
        <v>46892</v>
      </c>
      <c r="AL76" s="43">
        <f t="shared" ref="AL76:AP76" si="270">AF76/$AK76</f>
        <v>0.1749978674</v>
      </c>
      <c r="AM76" s="43">
        <f t="shared" si="270"/>
        <v>0.3551352043</v>
      </c>
      <c r="AN76" s="43">
        <f t="shared" si="270"/>
        <v>0.1345218801</v>
      </c>
      <c r="AO76" s="43">
        <f t="shared" si="270"/>
        <v>0.1059669027</v>
      </c>
      <c r="AP76" s="43">
        <f t="shared" si="270"/>
        <v>0.2293781455</v>
      </c>
      <c r="AS76" s="4" t="s">
        <v>100</v>
      </c>
      <c r="AT76" s="53">
        <f t="shared" si="30"/>
        <v>1.188227242</v>
      </c>
      <c r="AU76" s="54">
        <f t="shared" ref="AU76:AY76" si="271">EXP(AU$3+(AU$4*$AT76)+(AU$5*B66)+(AU$6*G66)+(AU$7*L66)+(AU$8*Q66)+(AU$9*V66)+(AU$10+AA66))</f>
        <v>0.6982132945</v>
      </c>
      <c r="AV76" s="54">
        <f t="shared" si="271"/>
        <v>0.7009816096</v>
      </c>
      <c r="AW76" s="54">
        <f t="shared" si="271"/>
        <v>0.2537286637</v>
      </c>
      <c r="AX76" s="54">
        <f t="shared" si="271"/>
        <v>0.2406072576</v>
      </c>
      <c r="AY76" s="54">
        <f t="shared" si="271"/>
        <v>0.5298949466</v>
      </c>
      <c r="AZ76" s="54">
        <f t="shared" si="26"/>
        <v>2.423425772</v>
      </c>
      <c r="BA76" s="55">
        <f t="shared" ref="BA76:BE76" si="272">AU76/$AZ76</f>
        <v>0.2881100393</v>
      </c>
      <c r="BB76" s="55">
        <f t="shared" si="272"/>
        <v>0.2892523541</v>
      </c>
      <c r="BC76" s="55">
        <f t="shared" si="272"/>
        <v>0.1046983434</v>
      </c>
      <c r="BD76" s="55">
        <f t="shared" si="272"/>
        <v>0.09928393943</v>
      </c>
      <c r="BE76" s="55">
        <f t="shared" si="272"/>
        <v>0.2186553237</v>
      </c>
      <c r="BF76" s="28">
        <f t="shared" ref="BF76:BJ76" si="273">LN(BA76)*AF66</f>
        <v>-12623.32335</v>
      </c>
      <c r="BG76" s="28">
        <f t="shared" si="273"/>
        <v>-19083.17163</v>
      </c>
      <c r="BH76" s="28">
        <f t="shared" si="273"/>
        <v>-11721.15428</v>
      </c>
      <c r="BI76" s="28">
        <f t="shared" si="273"/>
        <v>-10698.8614</v>
      </c>
      <c r="BJ76" s="28">
        <f t="shared" si="273"/>
        <v>-16832.30381</v>
      </c>
      <c r="BM76" s="4" t="s">
        <v>110</v>
      </c>
      <c r="BN76" s="44">
        <f t="shared" si="7"/>
        <v>0.1345218801</v>
      </c>
      <c r="BO76" s="44">
        <f t="shared" si="8"/>
        <v>0.1312586432</v>
      </c>
    </row>
    <row r="77" ht="15.75" customHeight="1">
      <c r="A77" s="4" t="s">
        <v>111</v>
      </c>
      <c r="B77" s="36">
        <f>'Raw Data (Nielsen)'!B87</f>
        <v>3.98</v>
      </c>
      <c r="C77" s="36">
        <f>'Raw Data (Nielsen)'!C87</f>
        <v>5.01</v>
      </c>
      <c r="D77" s="36">
        <f>'Raw Data (Nielsen)'!D87</f>
        <v>2.99</v>
      </c>
      <c r="E77" s="36">
        <f>'Raw Data (Nielsen)'!E87</f>
        <v>5.61</v>
      </c>
      <c r="F77" s="36">
        <f>'Raw Data (Nielsen)'!F87</f>
        <v>3.54</v>
      </c>
      <c r="G77" s="37">
        <f>'Raw Data (Nielsen)'!G87</f>
        <v>866</v>
      </c>
      <c r="H77" s="38">
        <f>'Raw Data (Nielsen)'!H87</f>
        <v>981</v>
      </c>
      <c r="I77" s="37">
        <f>'Raw Data (Nielsen)'!I87</f>
        <v>893</v>
      </c>
      <c r="J77" s="38">
        <f>'Raw Data (Nielsen)'!J87</f>
        <v>961</v>
      </c>
      <c r="K77" s="37">
        <f>'Raw Data (Nielsen)'!K87</f>
        <v>944</v>
      </c>
      <c r="L77" s="4">
        <f>'Raw Data (Nielsen)'!AF87</f>
        <v>2</v>
      </c>
      <c r="M77" s="4">
        <f>'Raw Data (Nielsen)'!AG87</f>
        <v>5</v>
      </c>
      <c r="N77" s="4">
        <f>'Raw Data (Nielsen)'!AH87</f>
        <v>1</v>
      </c>
      <c r="O77" s="4">
        <f>'Raw Data (Nielsen)'!AI87</f>
        <v>1</v>
      </c>
      <c r="P77" s="4">
        <f>'Raw Data (Nielsen)'!AJ87</f>
        <v>2</v>
      </c>
      <c r="Q77" s="39">
        <f>IFERROR('Raw Data (Nielsen)'!V87/AF77,0)</f>
        <v>0</v>
      </c>
      <c r="R77" s="39">
        <f>IFERROR('Raw Data (Nielsen)'!W87/AG77,0)</f>
        <v>0</v>
      </c>
      <c r="S77" s="39">
        <f>IFERROR('Raw Data (Nielsen)'!X87/AH77,0)</f>
        <v>0</v>
      </c>
      <c r="T77" s="39">
        <f>IFERROR('Raw Data (Nielsen)'!Y87/AI77,0)</f>
        <v>0</v>
      </c>
      <c r="U77" s="39">
        <f>IFERROR('Raw Data (Nielsen)'!Z87/AJ77,0)</f>
        <v>0</v>
      </c>
      <c r="V77" s="40">
        <f>IFERROR('Raw Data (Nielsen)'!AA87/AF77,0)</f>
        <v>0.01052150046</v>
      </c>
      <c r="W77" s="40">
        <f>IFERROR('Raw Data (Nielsen)'!AB87/AG77,0)</f>
        <v>0.3072434451</v>
      </c>
      <c r="X77" s="40">
        <f>IFERROR('Raw Data (Nielsen)'!AC87/AH77,0)</f>
        <v>0</v>
      </c>
      <c r="Y77" s="40">
        <f>IFERROR('Raw Data (Nielsen)'!AD87/AI77,0)</f>
        <v>0.068716963</v>
      </c>
      <c r="Z77" s="40">
        <f>IFERROR('Raw Data (Nielsen)'!AE87/AJ77,0)</f>
        <v>0.05748490078</v>
      </c>
      <c r="AA77" s="39">
        <f>IFERROR('Raw Data (Nielsen)'!Q87/AF77,0)</f>
        <v>0</v>
      </c>
      <c r="AB77" s="39">
        <f>IFERROR('Raw Data (Nielsen)'!R87/AG77,0)</f>
        <v>0</v>
      </c>
      <c r="AC77" s="39">
        <f>IFERROR('Raw Data (Nielsen)'!S87/AH77,0)</f>
        <v>0</v>
      </c>
      <c r="AD77" s="39">
        <f>IFERROR('Raw Data (Nielsen)'!T87/AI77,0)</f>
        <v>0</v>
      </c>
      <c r="AE77" s="39">
        <f>IFERROR('Raw Data (Nielsen)'!U87/AJ77,0)</f>
        <v>0</v>
      </c>
      <c r="AF77" s="41">
        <f>'Raw Data (Nielsen)'!L87</f>
        <v>6558</v>
      </c>
      <c r="AG77" s="41">
        <f>'Raw Data (Nielsen)'!M87</f>
        <v>38559</v>
      </c>
      <c r="AH77" s="41">
        <f>'Raw Data (Nielsen)'!N87</f>
        <v>5414</v>
      </c>
      <c r="AI77" s="41">
        <f>'Raw Data (Nielsen)'!O87</f>
        <v>4162</v>
      </c>
      <c r="AJ77" s="41">
        <f>'Raw Data (Nielsen)'!P87</f>
        <v>9272</v>
      </c>
      <c r="AK77" s="42">
        <f t="shared" si="5"/>
        <v>63965</v>
      </c>
      <c r="AL77" s="43">
        <f t="shared" ref="AL77:AP77" si="274">AF77/$AK77</f>
        <v>0.1025248183</v>
      </c>
      <c r="AM77" s="43">
        <f t="shared" si="274"/>
        <v>0.6028140389</v>
      </c>
      <c r="AN77" s="43">
        <f t="shared" si="274"/>
        <v>0.08464003752</v>
      </c>
      <c r="AO77" s="43">
        <f t="shared" si="274"/>
        <v>0.06506683342</v>
      </c>
      <c r="AP77" s="43">
        <f t="shared" si="274"/>
        <v>0.1449542719</v>
      </c>
      <c r="AS77" s="4" t="s">
        <v>101</v>
      </c>
      <c r="AT77" s="53">
        <f t="shared" si="30"/>
        <v>1.207392197</v>
      </c>
      <c r="AU77" s="54">
        <f t="shared" ref="AU77:AY77" si="275">EXP(AU$3+(AU$4*$AT77)+(AU$5*B67)+(AU$6*G67)+(AU$7*L67)+(AU$8*Q67)+(AU$9*V67)+(AU$10+AA67))</f>
        <v>0.4411642772</v>
      </c>
      <c r="AV77" s="54">
        <f t="shared" si="275"/>
        <v>0.6681372048</v>
      </c>
      <c r="AW77" s="54">
        <f t="shared" si="275"/>
        <v>0.2544198022</v>
      </c>
      <c r="AX77" s="54">
        <f t="shared" si="275"/>
        <v>0.2376828097</v>
      </c>
      <c r="AY77" s="54">
        <f t="shared" si="275"/>
        <v>0.5184617509</v>
      </c>
      <c r="AZ77" s="54">
        <f t="shared" si="26"/>
        <v>2.119865845</v>
      </c>
      <c r="BA77" s="55">
        <f t="shared" ref="BA77:BE77" si="276">AU77/$AZ77</f>
        <v>0.2081095265</v>
      </c>
      <c r="BB77" s="55">
        <f t="shared" si="276"/>
        <v>0.3151790036</v>
      </c>
      <c r="BC77" s="55">
        <f t="shared" si="276"/>
        <v>0.1200169354</v>
      </c>
      <c r="BD77" s="55">
        <f t="shared" si="276"/>
        <v>0.112121628</v>
      </c>
      <c r="BE77" s="55">
        <f t="shared" si="276"/>
        <v>0.2445729064</v>
      </c>
      <c r="BF77" s="28">
        <f t="shared" ref="BF77:BJ77" si="277">LN(BA77)*AF67</f>
        <v>-11998.71623</v>
      </c>
      <c r="BG77" s="28">
        <f t="shared" si="277"/>
        <v>-17598.63476</v>
      </c>
      <c r="BH77" s="28">
        <f t="shared" si="277"/>
        <v>-11412.61897</v>
      </c>
      <c r="BI77" s="28">
        <f t="shared" si="277"/>
        <v>-10662.95744</v>
      </c>
      <c r="BJ77" s="28">
        <f t="shared" si="277"/>
        <v>-16113.103</v>
      </c>
      <c r="BM77" s="4" t="s">
        <v>111</v>
      </c>
      <c r="BN77" s="44">
        <f t="shared" si="7"/>
        <v>0.08464003752</v>
      </c>
      <c r="BO77" s="44">
        <f t="shared" si="8"/>
        <v>0.0795314117</v>
      </c>
    </row>
    <row r="78" ht="15.75" customHeight="1">
      <c r="A78" s="4" t="s">
        <v>112</v>
      </c>
      <c r="B78" s="36">
        <f>'Raw Data (Nielsen)'!B88</f>
        <v>4.06</v>
      </c>
      <c r="C78" s="36">
        <f>'Raw Data (Nielsen)'!C88</f>
        <v>6.93</v>
      </c>
      <c r="D78" s="36">
        <f>'Raw Data (Nielsen)'!D88</f>
        <v>2.99</v>
      </c>
      <c r="E78" s="36">
        <f>'Raw Data (Nielsen)'!E88</f>
        <v>5.61</v>
      </c>
      <c r="F78" s="36">
        <f>'Raw Data (Nielsen)'!F88</f>
        <v>3.54</v>
      </c>
      <c r="G78" s="37">
        <f>'Raw Data (Nielsen)'!G88</f>
        <v>902</v>
      </c>
      <c r="H78" s="38">
        <f>'Raw Data (Nielsen)'!H88</f>
        <v>899</v>
      </c>
      <c r="I78" s="37">
        <f>'Raw Data (Nielsen)'!I88</f>
        <v>899</v>
      </c>
      <c r="J78" s="38">
        <f>'Raw Data (Nielsen)'!J88</f>
        <v>993</v>
      </c>
      <c r="K78" s="37">
        <f>'Raw Data (Nielsen)'!K88</f>
        <v>963</v>
      </c>
      <c r="L78" s="4">
        <f>'Raw Data (Nielsen)'!AF88</f>
        <v>2</v>
      </c>
      <c r="M78" s="4">
        <f>'Raw Data (Nielsen)'!AG88</f>
        <v>5</v>
      </c>
      <c r="N78" s="4">
        <f>'Raw Data (Nielsen)'!AH88</f>
        <v>1</v>
      </c>
      <c r="O78" s="4">
        <f>'Raw Data (Nielsen)'!AI88</f>
        <v>1</v>
      </c>
      <c r="P78" s="4">
        <f>'Raw Data (Nielsen)'!AJ88</f>
        <v>2</v>
      </c>
      <c r="Q78" s="39">
        <f>IFERROR('Raw Data (Nielsen)'!V88/AF78,0)</f>
        <v>0</v>
      </c>
      <c r="R78" s="39">
        <f>IFERROR('Raw Data (Nielsen)'!W88/AG78,0)</f>
        <v>0</v>
      </c>
      <c r="S78" s="39">
        <f>IFERROR('Raw Data (Nielsen)'!X88/AH78,0)</f>
        <v>0</v>
      </c>
      <c r="T78" s="39">
        <f>IFERROR('Raw Data (Nielsen)'!Y88/AI78,0)</f>
        <v>0</v>
      </c>
      <c r="U78" s="39">
        <f>IFERROR('Raw Data (Nielsen)'!Z88/AJ78,0)</f>
        <v>0</v>
      </c>
      <c r="V78" s="40">
        <f>IFERROR('Raw Data (Nielsen)'!AA88/AF78,0)</f>
        <v>0.007528059129</v>
      </c>
      <c r="W78" s="40">
        <f>IFERROR('Raw Data (Nielsen)'!AB88/AG78,0)</f>
        <v>0.3540634656</v>
      </c>
      <c r="X78" s="40">
        <f>IFERROR('Raw Data (Nielsen)'!AC88/AH78,0)</f>
        <v>0</v>
      </c>
      <c r="Y78" s="40">
        <f>IFERROR('Raw Data (Nielsen)'!AD88/AI78,0)</f>
        <v>0.05042016807</v>
      </c>
      <c r="Z78" s="40">
        <f>IFERROR('Raw Data (Nielsen)'!AE88/AJ78,0)</f>
        <v>0.04100372761</v>
      </c>
      <c r="AA78" s="39">
        <f>IFERROR('Raw Data (Nielsen)'!Q88/AF78,0)</f>
        <v>0</v>
      </c>
      <c r="AB78" s="39">
        <f>IFERROR('Raw Data (Nielsen)'!R88/AG78,0)</f>
        <v>0</v>
      </c>
      <c r="AC78" s="39">
        <f>IFERROR('Raw Data (Nielsen)'!S88/AH78,0)</f>
        <v>0</v>
      </c>
      <c r="AD78" s="39">
        <f>IFERROR('Raw Data (Nielsen)'!T88/AI78,0)</f>
        <v>0</v>
      </c>
      <c r="AE78" s="39">
        <f>IFERROR('Raw Data (Nielsen)'!U88/AJ78,0)</f>
        <v>0</v>
      </c>
      <c r="AF78" s="41">
        <f>'Raw Data (Nielsen)'!L88</f>
        <v>7306</v>
      </c>
      <c r="AG78" s="41">
        <f>'Raw Data (Nielsen)'!M88</f>
        <v>20389</v>
      </c>
      <c r="AH78" s="41">
        <f>'Raw Data (Nielsen)'!N88</f>
        <v>6510</v>
      </c>
      <c r="AI78" s="41">
        <f>'Raw Data (Nielsen)'!O88</f>
        <v>4879</v>
      </c>
      <c r="AJ78" s="41">
        <f>'Raw Data (Nielsen)'!P88</f>
        <v>10999</v>
      </c>
      <c r="AK78" s="42">
        <f t="shared" si="5"/>
        <v>50083</v>
      </c>
      <c r="AL78" s="43">
        <f t="shared" ref="AL78:AP78" si="278">AF78/$AK78</f>
        <v>0.1458778428</v>
      </c>
      <c r="AM78" s="43">
        <f t="shared" si="278"/>
        <v>0.407104207</v>
      </c>
      <c r="AN78" s="43">
        <f t="shared" si="278"/>
        <v>0.1299842262</v>
      </c>
      <c r="AO78" s="43">
        <f t="shared" si="278"/>
        <v>0.09741828565</v>
      </c>
      <c r="AP78" s="43">
        <f t="shared" si="278"/>
        <v>0.2196154384</v>
      </c>
      <c r="AS78" s="4" t="s">
        <v>102</v>
      </c>
      <c r="AT78" s="53">
        <f t="shared" si="30"/>
        <v>1.226557153</v>
      </c>
      <c r="AU78" s="54">
        <f t="shared" ref="AU78:AY78" si="279">EXP(AU$3+(AU$4*$AT78)+(AU$5*B68)+(AU$6*G68)+(AU$7*L68)+(AU$8*Q68)+(AU$9*V68)+(AU$10+AA68))</f>
        <v>0.4327620886</v>
      </c>
      <c r="AV78" s="54">
        <f t="shared" si="279"/>
        <v>0.6693182442</v>
      </c>
      <c r="AW78" s="54">
        <f t="shared" si="279"/>
        <v>0.2589681327</v>
      </c>
      <c r="AX78" s="54">
        <f t="shared" si="279"/>
        <v>0.2518083603</v>
      </c>
      <c r="AY78" s="54">
        <f t="shared" si="279"/>
        <v>0.521493692</v>
      </c>
      <c r="AZ78" s="54">
        <f t="shared" si="26"/>
        <v>2.134350518</v>
      </c>
      <c r="BA78" s="55">
        <f t="shared" ref="BA78:BE78" si="280">AU78/$AZ78</f>
        <v>0.2027605517</v>
      </c>
      <c r="BB78" s="55">
        <f t="shared" si="280"/>
        <v>0.313593404</v>
      </c>
      <c r="BC78" s="55">
        <f t="shared" si="280"/>
        <v>0.1213334598</v>
      </c>
      <c r="BD78" s="55">
        <f t="shared" si="280"/>
        <v>0.1179789159</v>
      </c>
      <c r="BE78" s="55">
        <f t="shared" si="280"/>
        <v>0.2443336686</v>
      </c>
      <c r="BF78" s="28">
        <f t="shared" ref="BF78:BJ78" si="281">LN(BA78)*AF68</f>
        <v>-12665.30539</v>
      </c>
      <c r="BG78" s="28">
        <f t="shared" si="281"/>
        <v>-17950.34655</v>
      </c>
      <c r="BH78" s="28">
        <f t="shared" si="281"/>
        <v>-11581.6867</v>
      </c>
      <c r="BI78" s="28">
        <f t="shared" si="281"/>
        <v>-10068.58168</v>
      </c>
      <c r="BJ78" s="28">
        <f t="shared" si="281"/>
        <v>-14757.35701</v>
      </c>
      <c r="BM78" s="4" t="s">
        <v>112</v>
      </c>
      <c r="BN78" s="44">
        <f t="shared" si="7"/>
        <v>0.1299842262</v>
      </c>
      <c r="BO78" s="44">
        <f t="shared" si="8"/>
        <v>0.1210370383</v>
      </c>
    </row>
    <row r="79" ht="15.75" customHeight="1">
      <c r="A79" s="4" t="s">
        <v>113</v>
      </c>
      <c r="B79" s="36">
        <f>'Raw Data (Nielsen)'!B89</f>
        <v>4.91</v>
      </c>
      <c r="C79" s="36">
        <f>'Raw Data (Nielsen)'!C89</f>
        <v>6.98</v>
      </c>
      <c r="D79" s="36">
        <f>'Raw Data (Nielsen)'!D89</f>
        <v>2.99</v>
      </c>
      <c r="E79" s="36">
        <f>'Raw Data (Nielsen)'!E89</f>
        <v>5.61</v>
      </c>
      <c r="F79" s="36">
        <f>'Raw Data (Nielsen)'!F89</f>
        <v>3.53</v>
      </c>
      <c r="G79" s="37">
        <f>'Raw Data (Nielsen)'!G89</f>
        <v>800</v>
      </c>
      <c r="H79" s="38">
        <f>'Raw Data (Nielsen)'!H89</f>
        <v>844</v>
      </c>
      <c r="I79" s="37">
        <f>'Raw Data (Nielsen)'!I89</f>
        <v>894</v>
      </c>
      <c r="J79" s="38">
        <f>'Raw Data (Nielsen)'!J89</f>
        <v>984</v>
      </c>
      <c r="K79" s="37">
        <f>'Raw Data (Nielsen)'!K89</f>
        <v>964</v>
      </c>
      <c r="L79" s="4">
        <f>'Raw Data (Nielsen)'!AF89</f>
        <v>2</v>
      </c>
      <c r="M79" s="4">
        <f>'Raw Data (Nielsen)'!AG89</f>
        <v>5</v>
      </c>
      <c r="N79" s="4">
        <f>'Raw Data (Nielsen)'!AH89</f>
        <v>1</v>
      </c>
      <c r="O79" s="4">
        <f>'Raw Data (Nielsen)'!AI89</f>
        <v>1</v>
      </c>
      <c r="P79" s="4">
        <f>'Raw Data (Nielsen)'!AJ89</f>
        <v>2</v>
      </c>
      <c r="Q79" s="39">
        <f>IFERROR('Raw Data (Nielsen)'!V89/AF79,0)</f>
        <v>0</v>
      </c>
      <c r="R79" s="39">
        <f>IFERROR('Raw Data (Nielsen)'!W89/AG79,0)</f>
        <v>0</v>
      </c>
      <c r="S79" s="39">
        <f>IFERROR('Raw Data (Nielsen)'!X89/AH79,0)</f>
        <v>0</v>
      </c>
      <c r="T79" s="39">
        <f>IFERROR('Raw Data (Nielsen)'!Y89/AI79,0)</f>
        <v>0</v>
      </c>
      <c r="U79" s="39">
        <f>IFERROR('Raw Data (Nielsen)'!Z89/AJ79,0)</f>
        <v>0</v>
      </c>
      <c r="V79" s="40">
        <f>IFERROR('Raw Data (Nielsen)'!AA89/AF79,0)</f>
        <v>0</v>
      </c>
      <c r="W79" s="40">
        <f>IFERROR('Raw Data (Nielsen)'!AB89/AG79,0)</f>
        <v>0.1015020482</v>
      </c>
      <c r="X79" s="40">
        <f>IFERROR('Raw Data (Nielsen)'!AC89/AH79,0)</f>
        <v>0</v>
      </c>
      <c r="Y79" s="40">
        <f>IFERROR('Raw Data (Nielsen)'!AD89/AI79,0)</f>
        <v>0.05570853633</v>
      </c>
      <c r="Z79" s="40">
        <f>IFERROR('Raw Data (Nielsen)'!AE89/AJ79,0)</f>
        <v>0.07242339833</v>
      </c>
      <c r="AA79" s="39">
        <f>IFERROR('Raw Data (Nielsen)'!Q89/AF79,0)</f>
        <v>0</v>
      </c>
      <c r="AB79" s="39">
        <f>IFERROR('Raw Data (Nielsen)'!R89/AG79,0)</f>
        <v>0</v>
      </c>
      <c r="AC79" s="39">
        <f>IFERROR('Raw Data (Nielsen)'!S89/AH79,0)</f>
        <v>0</v>
      </c>
      <c r="AD79" s="39">
        <f>IFERROR('Raw Data (Nielsen)'!T89/AI79,0)</f>
        <v>0</v>
      </c>
      <c r="AE79" s="39">
        <f>IFERROR('Raw Data (Nielsen)'!U89/AJ79,0)</f>
        <v>0</v>
      </c>
      <c r="AF79" s="41">
        <f>'Raw Data (Nielsen)'!L89</f>
        <v>4698</v>
      </c>
      <c r="AG79" s="41">
        <f>'Raw Data (Nielsen)'!M89</f>
        <v>15379</v>
      </c>
      <c r="AH79" s="41">
        <f>'Raw Data (Nielsen)'!N89</f>
        <v>6011</v>
      </c>
      <c r="AI79" s="41">
        <f>'Raw Data (Nielsen)'!O89</f>
        <v>4721</v>
      </c>
      <c r="AJ79" s="41">
        <f>'Raw Data (Nielsen)'!P89</f>
        <v>10411</v>
      </c>
      <c r="AK79" s="42">
        <f t="shared" si="5"/>
        <v>41220</v>
      </c>
      <c r="AL79" s="43">
        <f t="shared" ref="AL79:AP79" si="282">AF79/$AK79</f>
        <v>0.1139737991</v>
      </c>
      <c r="AM79" s="43">
        <f t="shared" si="282"/>
        <v>0.3730955847</v>
      </c>
      <c r="AN79" s="43">
        <f t="shared" si="282"/>
        <v>0.1458272683</v>
      </c>
      <c r="AO79" s="43">
        <f t="shared" si="282"/>
        <v>0.1145317807</v>
      </c>
      <c r="AP79" s="43">
        <f t="shared" si="282"/>
        <v>0.2525715672</v>
      </c>
      <c r="AS79" s="4" t="s">
        <v>103</v>
      </c>
      <c r="AT79" s="53">
        <f t="shared" si="30"/>
        <v>1.245722108</v>
      </c>
      <c r="AU79" s="54">
        <f t="shared" ref="AU79:AY79" si="283">EXP(AU$3+(AU$4*$AT79)+(AU$5*B69)+(AU$6*G69)+(AU$7*L69)+(AU$8*Q69)+(AU$9*V69)+(AU$10+AA69))</f>
        <v>0.2777876074</v>
      </c>
      <c r="AV79" s="54">
        <f t="shared" si="283"/>
        <v>1.952551559</v>
      </c>
      <c r="AW79" s="54">
        <f t="shared" si="283"/>
        <v>0.2596735431</v>
      </c>
      <c r="AX79" s="54">
        <f t="shared" si="283"/>
        <v>0.2421675953</v>
      </c>
      <c r="AY79" s="54">
        <f t="shared" si="283"/>
        <v>0.5277442441</v>
      </c>
      <c r="AZ79" s="54">
        <f t="shared" si="26"/>
        <v>3.259924549</v>
      </c>
      <c r="BA79" s="55">
        <f t="shared" ref="BA79:BE79" si="284">AU79/$AZ79</f>
        <v>0.08521289472</v>
      </c>
      <c r="BB79" s="55">
        <f t="shared" si="284"/>
        <v>0.5989560586</v>
      </c>
      <c r="BC79" s="55">
        <f t="shared" si="284"/>
        <v>0.07965630468</v>
      </c>
      <c r="BD79" s="55">
        <f t="shared" si="284"/>
        <v>0.07428625775</v>
      </c>
      <c r="BE79" s="55">
        <f t="shared" si="284"/>
        <v>0.1618884843</v>
      </c>
      <c r="BF79" s="28">
        <f t="shared" ref="BF79:BJ79" si="285">LN(BA79)*AF69</f>
        <v>-10983.2072</v>
      </c>
      <c r="BG79" s="28">
        <f t="shared" si="285"/>
        <v>-21946.58302</v>
      </c>
      <c r="BH79" s="28">
        <f t="shared" si="285"/>
        <v>-14170.72094</v>
      </c>
      <c r="BI79" s="28">
        <f t="shared" si="285"/>
        <v>-11891.61922</v>
      </c>
      <c r="BJ79" s="28">
        <f t="shared" si="285"/>
        <v>-19224.50843</v>
      </c>
      <c r="BM79" s="4" t="s">
        <v>113</v>
      </c>
      <c r="BN79" s="44">
        <f t="shared" si="7"/>
        <v>0.1458272683</v>
      </c>
      <c r="BO79" s="44">
        <f t="shared" si="8"/>
        <v>0.1360685452</v>
      </c>
    </row>
    <row r="80" ht="15.75" customHeight="1">
      <c r="A80" s="4" t="s">
        <v>114</v>
      </c>
      <c r="B80" s="36">
        <f>'Raw Data (Nielsen)'!B90</f>
        <v>4.94</v>
      </c>
      <c r="C80" s="36">
        <f>'Raw Data (Nielsen)'!C90</f>
        <v>6.99</v>
      </c>
      <c r="D80" s="36">
        <f>'Raw Data (Nielsen)'!D90</f>
        <v>2.99</v>
      </c>
      <c r="E80" s="36">
        <f>'Raw Data (Nielsen)'!E90</f>
        <v>5.2</v>
      </c>
      <c r="F80" s="36">
        <f>'Raw Data (Nielsen)'!F90</f>
        <v>3.54</v>
      </c>
      <c r="G80" s="37">
        <f>'Raw Data (Nielsen)'!G90</f>
        <v>804</v>
      </c>
      <c r="H80" s="38">
        <f>'Raw Data (Nielsen)'!H90</f>
        <v>842</v>
      </c>
      <c r="I80" s="37">
        <f>'Raw Data (Nielsen)'!I90</f>
        <v>899</v>
      </c>
      <c r="J80" s="38">
        <f>'Raw Data (Nielsen)'!J90</f>
        <v>999</v>
      </c>
      <c r="K80" s="37">
        <f>'Raw Data (Nielsen)'!K90</f>
        <v>966</v>
      </c>
      <c r="L80" s="4">
        <f>'Raw Data (Nielsen)'!AF90</f>
        <v>2</v>
      </c>
      <c r="M80" s="4">
        <f>'Raw Data (Nielsen)'!AG90</f>
        <v>5</v>
      </c>
      <c r="N80" s="4">
        <f>'Raw Data (Nielsen)'!AH90</f>
        <v>1</v>
      </c>
      <c r="O80" s="4">
        <f>'Raw Data (Nielsen)'!AI90</f>
        <v>1</v>
      </c>
      <c r="P80" s="4">
        <f>'Raw Data (Nielsen)'!AJ90</f>
        <v>2</v>
      </c>
      <c r="Q80" s="39">
        <f>IFERROR('Raw Data (Nielsen)'!V90/AF80,0)</f>
        <v>0</v>
      </c>
      <c r="R80" s="39">
        <f>IFERROR('Raw Data (Nielsen)'!W90/AG80,0)</f>
        <v>0</v>
      </c>
      <c r="S80" s="39">
        <f>IFERROR('Raw Data (Nielsen)'!X90/AH80,0)</f>
        <v>0</v>
      </c>
      <c r="T80" s="39">
        <f>IFERROR('Raw Data (Nielsen)'!Y90/AI80,0)</f>
        <v>0</v>
      </c>
      <c r="U80" s="39">
        <f>IFERROR('Raw Data (Nielsen)'!Z90/AJ80,0)</f>
        <v>0</v>
      </c>
      <c r="V80" s="40">
        <f>IFERROR('Raw Data (Nielsen)'!AA90/AF80,0)</f>
        <v>0</v>
      </c>
      <c r="W80" s="40">
        <f>IFERROR('Raw Data (Nielsen)'!AB90/AG80,0)</f>
        <v>0.04625886407</v>
      </c>
      <c r="X80" s="40">
        <f>IFERROR('Raw Data (Nielsen)'!AC90/AH80,0)</f>
        <v>0</v>
      </c>
      <c r="Y80" s="40">
        <f>IFERROR('Raw Data (Nielsen)'!AD90/AI80,0)</f>
        <v>0.03638622648</v>
      </c>
      <c r="Z80" s="40">
        <f>IFERROR('Raw Data (Nielsen)'!AE90/AJ80,0)</f>
        <v>0.05542441696</v>
      </c>
      <c r="AA80" s="39">
        <f>IFERROR('Raw Data (Nielsen)'!Q90/AF80,0)</f>
        <v>0</v>
      </c>
      <c r="AB80" s="39">
        <f>IFERROR('Raw Data (Nielsen)'!R90/AG80,0)</f>
        <v>0</v>
      </c>
      <c r="AC80" s="39">
        <f>IFERROR('Raw Data (Nielsen)'!S90/AH80,0)</f>
        <v>0</v>
      </c>
      <c r="AD80" s="39">
        <f>IFERROR('Raw Data (Nielsen)'!T90/AI80,0)</f>
        <v>0</v>
      </c>
      <c r="AE80" s="39">
        <f>IFERROR('Raw Data (Nielsen)'!U90/AJ80,0)</f>
        <v>0</v>
      </c>
      <c r="AF80" s="41">
        <f>'Raw Data (Nielsen)'!L90</f>
        <v>4841</v>
      </c>
      <c r="AG80" s="41">
        <f>'Raw Data (Nielsen)'!M90</f>
        <v>15089</v>
      </c>
      <c r="AH80" s="41">
        <f>'Raw Data (Nielsen)'!N90</f>
        <v>6137</v>
      </c>
      <c r="AI80" s="41">
        <f>'Raw Data (Nielsen)'!O90</f>
        <v>5634</v>
      </c>
      <c r="AJ80" s="41">
        <f>'Raw Data (Nielsen)'!P90</f>
        <v>10591</v>
      </c>
      <c r="AK80" s="42">
        <f t="shared" si="5"/>
        <v>42292</v>
      </c>
      <c r="AL80" s="43">
        <f t="shared" ref="AL80:AP80" si="286">AF80/$AK80</f>
        <v>0.1144660929</v>
      </c>
      <c r="AM80" s="43">
        <f t="shared" si="286"/>
        <v>0.3567814244</v>
      </c>
      <c r="AN80" s="43">
        <f t="shared" si="286"/>
        <v>0.1451101863</v>
      </c>
      <c r="AO80" s="43">
        <f t="shared" si="286"/>
        <v>0.133216684</v>
      </c>
      <c r="AP80" s="43">
        <f t="shared" si="286"/>
        <v>0.2504256124</v>
      </c>
      <c r="AS80" s="4" t="s">
        <v>104</v>
      </c>
      <c r="AT80" s="53">
        <f t="shared" si="30"/>
        <v>1.264887064</v>
      </c>
      <c r="AU80" s="54">
        <f t="shared" ref="AU80:AY80" si="287">EXP(AU$3+(AU$4*$AT80)+(AU$5*B70)+(AU$6*G70)+(AU$7*L70)+(AU$8*Q70)+(AU$9*V70)+(AU$10+AA70))</f>
        <v>0.2704242204</v>
      </c>
      <c r="AV80" s="54">
        <f t="shared" si="287"/>
        <v>1.104490862</v>
      </c>
      <c r="AW80" s="54">
        <f t="shared" si="287"/>
        <v>0.2648118241</v>
      </c>
      <c r="AX80" s="54">
        <f t="shared" si="287"/>
        <v>0.242860094</v>
      </c>
      <c r="AY80" s="54">
        <f t="shared" si="287"/>
        <v>0.5291382134</v>
      </c>
      <c r="AZ80" s="54">
        <f t="shared" si="26"/>
        <v>2.411725214</v>
      </c>
      <c r="BA80" s="55">
        <f t="shared" ref="BA80:BE80" si="288">AU80/$AZ80</f>
        <v>0.1121289519</v>
      </c>
      <c r="BB80" s="55">
        <f t="shared" si="288"/>
        <v>0.4579671247</v>
      </c>
      <c r="BC80" s="55">
        <f t="shared" si="288"/>
        <v>0.1098018226</v>
      </c>
      <c r="BD80" s="55">
        <f t="shared" si="288"/>
        <v>0.1006997367</v>
      </c>
      <c r="BE80" s="55">
        <f t="shared" si="288"/>
        <v>0.2194023641</v>
      </c>
      <c r="BF80" s="28">
        <f t="shared" ref="BF80:BJ80" si="289">LN(BA80)*AF70</f>
        <v>-9496.378798</v>
      </c>
      <c r="BG80" s="28">
        <f t="shared" si="289"/>
        <v>-18740.64619</v>
      </c>
      <c r="BH80" s="28">
        <f t="shared" si="289"/>
        <v>-12949.61612</v>
      </c>
      <c r="BI80" s="28">
        <f t="shared" si="289"/>
        <v>-11494.12975</v>
      </c>
      <c r="BJ80" s="28">
        <f t="shared" si="289"/>
        <v>-16571.56392</v>
      </c>
      <c r="BM80" s="4" t="s">
        <v>114</v>
      </c>
      <c r="BN80" s="44">
        <f t="shared" si="7"/>
        <v>0.1451101863</v>
      </c>
      <c r="BO80" s="44">
        <f t="shared" si="8"/>
        <v>0.1377164438</v>
      </c>
    </row>
    <row r="81" ht="15.75" customHeight="1">
      <c r="A81" s="4" t="s">
        <v>115</v>
      </c>
      <c r="B81" s="36">
        <f>'Raw Data (Nielsen)'!B91</f>
        <v>4.94</v>
      </c>
      <c r="C81" s="36">
        <f>'Raw Data (Nielsen)'!C91</f>
        <v>5.01</v>
      </c>
      <c r="D81" s="36">
        <f>'Raw Data (Nielsen)'!D91</f>
        <v>2.99</v>
      </c>
      <c r="E81" s="36">
        <f>'Raw Data (Nielsen)'!E91</f>
        <v>4.01</v>
      </c>
      <c r="F81" s="36">
        <f>'Raw Data (Nielsen)'!F91</f>
        <v>3.51</v>
      </c>
      <c r="G81" s="37">
        <f>'Raw Data (Nielsen)'!G91</f>
        <v>753</v>
      </c>
      <c r="H81" s="38">
        <f>'Raw Data (Nielsen)'!H91</f>
        <v>959</v>
      </c>
      <c r="I81" s="37">
        <f>'Raw Data (Nielsen)'!I91</f>
        <v>867</v>
      </c>
      <c r="J81" s="38">
        <f>'Raw Data (Nielsen)'!J91</f>
        <v>1016</v>
      </c>
      <c r="K81" s="37">
        <f>'Raw Data (Nielsen)'!K91</f>
        <v>925</v>
      </c>
      <c r="L81" s="4">
        <f>'Raw Data (Nielsen)'!AF91</f>
        <v>2</v>
      </c>
      <c r="M81" s="4">
        <f>'Raw Data (Nielsen)'!AG91</f>
        <v>5</v>
      </c>
      <c r="N81" s="4">
        <f>'Raw Data (Nielsen)'!AH91</f>
        <v>1</v>
      </c>
      <c r="O81" s="4">
        <f>'Raw Data (Nielsen)'!AI91</f>
        <v>1</v>
      </c>
      <c r="P81" s="4">
        <f>'Raw Data (Nielsen)'!AJ91</f>
        <v>2</v>
      </c>
      <c r="Q81" s="39">
        <f>IFERROR('Raw Data (Nielsen)'!V91/AF81,0)</f>
        <v>0</v>
      </c>
      <c r="R81" s="39">
        <f>IFERROR('Raw Data (Nielsen)'!W91/AG81,0)</f>
        <v>0</v>
      </c>
      <c r="S81" s="39">
        <f>IFERROR('Raw Data (Nielsen)'!X91/AH81,0)</f>
        <v>0</v>
      </c>
      <c r="T81" s="39">
        <f>IFERROR('Raw Data (Nielsen)'!Y91/AI81,0)</f>
        <v>0</v>
      </c>
      <c r="U81" s="39">
        <f>IFERROR('Raw Data (Nielsen)'!Z91/AJ81,0)</f>
        <v>0</v>
      </c>
      <c r="V81" s="40">
        <f>IFERROR('Raw Data (Nielsen)'!AA91/AF81,0)</f>
        <v>0</v>
      </c>
      <c r="W81" s="40">
        <f>IFERROR('Raw Data (Nielsen)'!AB91/AG81,0)</f>
        <v>0.2688598803</v>
      </c>
      <c r="X81" s="40">
        <f>IFERROR('Raw Data (Nielsen)'!AC91/AH81,0)</f>
        <v>0</v>
      </c>
      <c r="Y81" s="40">
        <f>IFERROR('Raw Data (Nielsen)'!AD91/AI81,0)</f>
        <v>0.02359323745</v>
      </c>
      <c r="Z81" s="40">
        <f>IFERROR('Raw Data (Nielsen)'!AE91/AJ81,0)</f>
        <v>0.0451596489</v>
      </c>
      <c r="AA81" s="39">
        <f>IFERROR('Raw Data (Nielsen)'!Q91/AF81,0)</f>
        <v>0</v>
      </c>
      <c r="AB81" s="39">
        <f>IFERROR('Raw Data (Nielsen)'!R91/AG81,0)</f>
        <v>0</v>
      </c>
      <c r="AC81" s="39">
        <f>IFERROR('Raw Data (Nielsen)'!S91/AH81,0)</f>
        <v>0</v>
      </c>
      <c r="AD81" s="39">
        <f>IFERROR('Raw Data (Nielsen)'!T91/AI81,0)</f>
        <v>0</v>
      </c>
      <c r="AE81" s="39">
        <f>IFERROR('Raw Data (Nielsen)'!U91/AJ81,0)</f>
        <v>0</v>
      </c>
      <c r="AF81" s="41">
        <f>'Raw Data (Nielsen)'!L91</f>
        <v>3929</v>
      </c>
      <c r="AG81" s="41">
        <f>'Raw Data (Nielsen)'!M91</f>
        <v>32251</v>
      </c>
      <c r="AH81" s="41">
        <f>'Raw Data (Nielsen)'!N91</f>
        <v>4282</v>
      </c>
      <c r="AI81" s="41">
        <f>'Raw Data (Nielsen)'!O91</f>
        <v>7926</v>
      </c>
      <c r="AJ81" s="41">
        <f>'Raw Data (Nielsen)'!P91</f>
        <v>7861</v>
      </c>
      <c r="AK81" s="42">
        <f t="shared" si="5"/>
        <v>56249</v>
      </c>
      <c r="AL81" s="43">
        <f t="shared" ref="AL81:AP81" si="290">AF81/$AK81</f>
        <v>0.06985013067</v>
      </c>
      <c r="AM81" s="43">
        <f t="shared" si="290"/>
        <v>0.5733613042</v>
      </c>
      <c r="AN81" s="43">
        <f t="shared" si="290"/>
        <v>0.07612579779</v>
      </c>
      <c r="AO81" s="43">
        <f t="shared" si="290"/>
        <v>0.1409091717</v>
      </c>
      <c r="AP81" s="43">
        <f t="shared" si="290"/>
        <v>0.1397535956</v>
      </c>
      <c r="AS81" s="4" t="s">
        <v>105</v>
      </c>
      <c r="AT81" s="53">
        <f t="shared" si="30"/>
        <v>1.284052019</v>
      </c>
      <c r="AU81" s="54">
        <f t="shared" ref="AU81:AY81" si="291">EXP(AU$3+(AU$4*$AT81)+(AU$5*B71)+(AU$6*G71)+(AU$7*L71)+(AU$8*Q71)+(AU$9*V71)+(AU$10+AA71))</f>
        <v>0.2708954792</v>
      </c>
      <c r="AV81" s="54">
        <f t="shared" si="291"/>
        <v>1.03889328</v>
      </c>
      <c r="AW81" s="54">
        <f t="shared" si="291"/>
        <v>0.2615801082</v>
      </c>
      <c r="AX81" s="54">
        <f t="shared" si="291"/>
        <v>0.2941616506</v>
      </c>
      <c r="AY81" s="54">
        <f t="shared" si="291"/>
        <v>0.5263154588</v>
      </c>
      <c r="AZ81" s="54">
        <f t="shared" si="26"/>
        <v>2.391845976</v>
      </c>
      <c r="BA81" s="55">
        <f t="shared" ref="BA81:BE81" si="292">AU81/$AZ81</f>
        <v>0.1132579112</v>
      </c>
      <c r="BB81" s="55">
        <f t="shared" si="292"/>
        <v>0.4343479011</v>
      </c>
      <c r="BC81" s="55">
        <f t="shared" si="292"/>
        <v>0.1093632745</v>
      </c>
      <c r="BD81" s="55">
        <f t="shared" si="292"/>
        <v>0.1229851978</v>
      </c>
      <c r="BE81" s="55">
        <f t="shared" si="292"/>
        <v>0.2200457153</v>
      </c>
      <c r="BF81" s="28">
        <f t="shared" ref="BF81:BJ81" si="293">LN(BA81)*AF71</f>
        <v>-9261.228734</v>
      </c>
      <c r="BG81" s="28">
        <f t="shared" si="293"/>
        <v>-19280.82041</v>
      </c>
      <c r="BH81" s="28">
        <f t="shared" si="293"/>
        <v>-12253.82476</v>
      </c>
      <c r="BI81" s="28">
        <f t="shared" si="293"/>
        <v>-12142.43524</v>
      </c>
      <c r="BJ81" s="28">
        <f t="shared" si="293"/>
        <v>-16280.69522</v>
      </c>
      <c r="BM81" s="4" t="s">
        <v>115</v>
      </c>
      <c r="BN81" s="44">
        <f t="shared" si="7"/>
        <v>0.07612579779</v>
      </c>
      <c r="BO81" s="44">
        <f t="shared" si="8"/>
        <v>0.07574699855</v>
      </c>
    </row>
    <row r="82" ht="15.75" customHeight="1">
      <c r="A82" s="4" t="s">
        <v>116</v>
      </c>
      <c r="B82" s="36">
        <f>'Raw Data (Nielsen)'!B92</f>
        <v>4.93</v>
      </c>
      <c r="C82" s="36">
        <f>'Raw Data (Nielsen)'!C92</f>
        <v>6.94</v>
      </c>
      <c r="D82" s="36">
        <f>'Raw Data (Nielsen)'!D92</f>
        <v>2.99</v>
      </c>
      <c r="E82" s="36">
        <f>'Raw Data (Nielsen)'!E92</f>
        <v>4.06</v>
      </c>
      <c r="F82" s="36">
        <f>'Raw Data (Nielsen)'!F92</f>
        <v>3.53</v>
      </c>
      <c r="G82" s="37">
        <f>'Raw Data (Nielsen)'!G92</f>
        <v>770</v>
      </c>
      <c r="H82" s="38">
        <f>'Raw Data (Nielsen)'!H92</f>
        <v>810</v>
      </c>
      <c r="I82" s="37">
        <f>'Raw Data (Nielsen)'!I92</f>
        <v>899</v>
      </c>
      <c r="J82" s="38">
        <f>'Raw Data (Nielsen)'!J92</f>
        <v>867</v>
      </c>
      <c r="K82" s="37">
        <f>'Raw Data (Nielsen)'!K92</f>
        <v>948</v>
      </c>
      <c r="L82" s="4">
        <f>'Raw Data (Nielsen)'!AF92</f>
        <v>2</v>
      </c>
      <c r="M82" s="4">
        <f>'Raw Data (Nielsen)'!AG92</f>
        <v>5</v>
      </c>
      <c r="N82" s="4">
        <f>'Raw Data (Nielsen)'!AH92</f>
        <v>1</v>
      </c>
      <c r="O82" s="4">
        <f>'Raw Data (Nielsen)'!AI92</f>
        <v>1</v>
      </c>
      <c r="P82" s="4">
        <f>'Raw Data (Nielsen)'!AJ92</f>
        <v>2</v>
      </c>
      <c r="Q82" s="39">
        <f>IFERROR('Raw Data (Nielsen)'!V92/AF82,0)</f>
        <v>0</v>
      </c>
      <c r="R82" s="39">
        <f>IFERROR('Raw Data (Nielsen)'!W92/AG82,0)</f>
        <v>0</v>
      </c>
      <c r="S82" s="39">
        <f>IFERROR('Raw Data (Nielsen)'!X92/AH82,0)</f>
        <v>0</v>
      </c>
      <c r="T82" s="39">
        <f>IFERROR('Raw Data (Nielsen)'!Y92/AI82,0)</f>
        <v>0</v>
      </c>
      <c r="U82" s="39">
        <f>IFERROR('Raw Data (Nielsen)'!Z92/AJ82,0)</f>
        <v>0</v>
      </c>
      <c r="V82" s="40">
        <f>IFERROR('Raw Data (Nielsen)'!AA92/AF82,0)</f>
        <v>0</v>
      </c>
      <c r="W82" s="40">
        <f>IFERROR('Raw Data (Nielsen)'!AB92/AG82,0)</f>
        <v>0.1032810271</v>
      </c>
      <c r="X82" s="40">
        <f>IFERROR('Raw Data (Nielsen)'!AC92/AH82,0)</f>
        <v>0</v>
      </c>
      <c r="Y82" s="40">
        <f>IFERROR('Raw Data (Nielsen)'!AD92/AI82,0)</f>
        <v>0.03923357664</v>
      </c>
      <c r="Z82" s="40">
        <f>IFERROR('Raw Data (Nielsen)'!AE92/AJ82,0)</f>
        <v>0.06579937641</v>
      </c>
      <c r="AA82" s="39">
        <f>IFERROR('Raw Data (Nielsen)'!Q92/AF82,0)</f>
        <v>0</v>
      </c>
      <c r="AB82" s="39">
        <f>IFERROR('Raw Data (Nielsen)'!R92/AG82,0)</f>
        <v>0</v>
      </c>
      <c r="AC82" s="39">
        <f>IFERROR('Raw Data (Nielsen)'!S92/AH82,0)</f>
        <v>0</v>
      </c>
      <c r="AD82" s="39">
        <f>IFERROR('Raw Data (Nielsen)'!T92/AI82,0)</f>
        <v>0</v>
      </c>
      <c r="AE82" s="39">
        <f>IFERROR('Raw Data (Nielsen)'!U92/AJ82,0)</f>
        <v>0</v>
      </c>
      <c r="AF82" s="41">
        <f>'Raw Data (Nielsen)'!L92</f>
        <v>4267</v>
      </c>
      <c r="AG82" s="41">
        <f>'Raw Data (Nielsen)'!M92</f>
        <v>14020</v>
      </c>
      <c r="AH82" s="41">
        <f>'Raw Data (Nielsen)'!N92</f>
        <v>5694</v>
      </c>
      <c r="AI82" s="41">
        <f>'Raw Data (Nielsen)'!O92</f>
        <v>5480</v>
      </c>
      <c r="AJ82" s="41">
        <f>'Raw Data (Nielsen)'!P92</f>
        <v>9301</v>
      </c>
      <c r="AK82" s="42">
        <f t="shared" si="5"/>
        <v>38762</v>
      </c>
      <c r="AL82" s="43">
        <f t="shared" ref="AL82:AP82" si="294">AF82/$AK82</f>
        <v>0.1100820391</v>
      </c>
      <c r="AM82" s="43">
        <f t="shared" si="294"/>
        <v>0.361694443</v>
      </c>
      <c r="AN82" s="43">
        <f t="shared" si="294"/>
        <v>0.146896445</v>
      </c>
      <c r="AO82" s="43">
        <f t="shared" si="294"/>
        <v>0.141375574</v>
      </c>
      <c r="AP82" s="43">
        <f t="shared" si="294"/>
        <v>0.2399514989</v>
      </c>
      <c r="AS82" s="4" t="s">
        <v>106</v>
      </c>
      <c r="AT82" s="53">
        <f t="shared" si="30"/>
        <v>1.303216975</v>
      </c>
      <c r="AU82" s="54">
        <f t="shared" ref="AU82:AY82" si="295">EXP(AU$3+(AU$4*$AT82)+(AU$5*B72)+(AU$6*G72)+(AU$7*L72)+(AU$8*Q72)+(AU$9*V72)+(AU$10+AA72))</f>
        <v>0.2702373826</v>
      </c>
      <c r="AV82" s="54">
        <f t="shared" si="295"/>
        <v>1.955515324</v>
      </c>
      <c r="AW82" s="54">
        <f t="shared" si="295"/>
        <v>0.2608214649</v>
      </c>
      <c r="AX82" s="54">
        <f t="shared" si="295"/>
        <v>0.4674182122</v>
      </c>
      <c r="AY82" s="54">
        <f t="shared" si="295"/>
        <v>0.5357370739</v>
      </c>
      <c r="AZ82" s="54">
        <f t="shared" si="26"/>
        <v>3.489729457</v>
      </c>
      <c r="BA82" s="55">
        <f t="shared" ref="BA82:BE82" si="296">AU82/$AZ82</f>
        <v>0.07743791773</v>
      </c>
      <c r="BB82" s="55">
        <f t="shared" si="296"/>
        <v>0.560363016</v>
      </c>
      <c r="BC82" s="55">
        <f t="shared" si="296"/>
        <v>0.07473973788</v>
      </c>
      <c r="BD82" s="55">
        <f t="shared" si="296"/>
        <v>0.1339411029</v>
      </c>
      <c r="BE82" s="55">
        <f t="shared" si="296"/>
        <v>0.1535182255</v>
      </c>
      <c r="BF82" s="28">
        <f t="shared" ref="BF82:BJ82" si="297">LN(BA82)*AF72</f>
        <v>-10844.54352</v>
      </c>
      <c r="BG82" s="28">
        <f t="shared" si="297"/>
        <v>-22435.3262</v>
      </c>
      <c r="BH82" s="28">
        <f t="shared" si="297"/>
        <v>-12675.62381</v>
      </c>
      <c r="BI82" s="28">
        <f t="shared" si="297"/>
        <v>-20684.54369</v>
      </c>
      <c r="BJ82" s="28">
        <f t="shared" si="297"/>
        <v>-16916.02014</v>
      </c>
      <c r="BM82" s="4" t="s">
        <v>116</v>
      </c>
      <c r="BN82" s="44">
        <f t="shared" si="7"/>
        <v>0.146896445</v>
      </c>
      <c r="BO82" s="44">
        <f t="shared" si="8"/>
        <v>0.1309667682</v>
      </c>
    </row>
    <row r="83" ht="15.75" customHeight="1">
      <c r="A83" s="4" t="s">
        <v>117</v>
      </c>
      <c r="B83" s="36">
        <f>'Raw Data (Nielsen)'!B93</f>
        <v>4.71</v>
      </c>
      <c r="C83" s="36">
        <f>'Raw Data (Nielsen)'!C93</f>
        <v>6.99</v>
      </c>
      <c r="D83" s="36">
        <f>'Raw Data (Nielsen)'!D93</f>
        <v>2.99</v>
      </c>
      <c r="E83" s="36">
        <f>'Raw Data (Nielsen)'!E93</f>
        <v>5.54</v>
      </c>
      <c r="F83" s="36">
        <f>'Raw Data (Nielsen)'!F93</f>
        <v>3.53</v>
      </c>
      <c r="G83" s="37">
        <f>'Raw Data (Nielsen)'!G93</f>
        <v>793</v>
      </c>
      <c r="H83" s="37">
        <f>'Raw Data (Nielsen)'!H93</f>
        <v>791</v>
      </c>
      <c r="I83" s="37">
        <f>'Raw Data (Nielsen)'!I93</f>
        <v>893</v>
      </c>
      <c r="J83" s="38">
        <f>'Raw Data (Nielsen)'!J93</f>
        <v>926</v>
      </c>
      <c r="K83" s="37">
        <f>'Raw Data (Nielsen)'!K93</f>
        <v>953</v>
      </c>
      <c r="L83" s="4">
        <f>'Raw Data (Nielsen)'!AF93</f>
        <v>2</v>
      </c>
      <c r="M83" s="4">
        <f>'Raw Data (Nielsen)'!AG93</f>
        <v>5</v>
      </c>
      <c r="N83" s="4">
        <f>'Raw Data (Nielsen)'!AH93</f>
        <v>1</v>
      </c>
      <c r="O83" s="4">
        <f>'Raw Data (Nielsen)'!AI93</f>
        <v>1</v>
      </c>
      <c r="P83" s="4">
        <f>'Raw Data (Nielsen)'!AJ93</f>
        <v>2</v>
      </c>
      <c r="Q83" s="39">
        <f>IFERROR('Raw Data (Nielsen)'!V93/AF83,0)</f>
        <v>0</v>
      </c>
      <c r="R83" s="39">
        <f>IFERROR('Raw Data (Nielsen)'!W93/AG83,0)</f>
        <v>0</v>
      </c>
      <c r="S83" s="39">
        <f>IFERROR('Raw Data (Nielsen)'!X93/AH83,0)</f>
        <v>0</v>
      </c>
      <c r="T83" s="39">
        <f>IFERROR('Raw Data (Nielsen)'!Y93/AI83,0)</f>
        <v>0</v>
      </c>
      <c r="U83" s="39">
        <f>IFERROR('Raw Data (Nielsen)'!Z93/AJ83,0)</f>
        <v>0</v>
      </c>
      <c r="V83" s="40">
        <f>IFERROR('Raw Data (Nielsen)'!AA93/AF83,0)</f>
        <v>0</v>
      </c>
      <c r="W83" s="40">
        <f>IFERROR('Raw Data (Nielsen)'!AB93/AG83,0)</f>
        <v>0.02386045746</v>
      </c>
      <c r="X83" s="40">
        <f>IFERROR('Raw Data (Nielsen)'!AC93/AH83,0)</f>
        <v>0</v>
      </c>
      <c r="Y83" s="40">
        <f>IFERROR('Raw Data (Nielsen)'!AD93/AI83,0)</f>
        <v>0.02973352034</v>
      </c>
      <c r="Z83" s="40">
        <f>IFERROR('Raw Data (Nielsen)'!AE93/AJ83,0)</f>
        <v>0.03862112991</v>
      </c>
      <c r="AA83" s="39">
        <f>IFERROR('Raw Data (Nielsen)'!Q93/AF83,0)</f>
        <v>0</v>
      </c>
      <c r="AB83" s="39">
        <f>IFERROR('Raw Data (Nielsen)'!R93/AG83,0)</f>
        <v>0</v>
      </c>
      <c r="AC83" s="39">
        <f>IFERROR('Raw Data (Nielsen)'!S93/AH83,0)</f>
        <v>0</v>
      </c>
      <c r="AD83" s="39">
        <f>IFERROR('Raw Data (Nielsen)'!T93/AI83,0)</f>
        <v>0</v>
      </c>
      <c r="AE83" s="39">
        <f>IFERROR('Raw Data (Nielsen)'!U93/AJ83,0)</f>
        <v>0</v>
      </c>
      <c r="AF83" s="41">
        <f>'Raw Data (Nielsen)'!L93</f>
        <v>4203</v>
      </c>
      <c r="AG83" s="41">
        <f>'Raw Data (Nielsen)'!M93</f>
        <v>12154</v>
      </c>
      <c r="AH83" s="41">
        <f>'Raw Data (Nielsen)'!N93</f>
        <v>5352</v>
      </c>
      <c r="AI83" s="41">
        <f>'Raw Data (Nielsen)'!O93</f>
        <v>3565</v>
      </c>
      <c r="AJ83" s="41">
        <f>'Raw Data (Nielsen)'!P93</f>
        <v>9399</v>
      </c>
      <c r="AK83" s="42">
        <f t="shared" si="5"/>
        <v>34673</v>
      </c>
      <c r="AL83" s="43">
        <f t="shared" ref="AL83:AP83" si="298">AF83/$AK83</f>
        <v>0.121218239</v>
      </c>
      <c r="AM83" s="43">
        <f t="shared" si="298"/>
        <v>0.3505321143</v>
      </c>
      <c r="AN83" s="43">
        <f t="shared" si="298"/>
        <v>0.1543564157</v>
      </c>
      <c r="AO83" s="43">
        <f t="shared" si="298"/>
        <v>0.1028177544</v>
      </c>
      <c r="AP83" s="43">
        <f t="shared" si="298"/>
        <v>0.2710754766</v>
      </c>
      <c r="AS83" s="4" t="s">
        <v>107</v>
      </c>
      <c r="AT83" s="53">
        <f t="shared" si="30"/>
        <v>1.32238193</v>
      </c>
      <c r="AU83" s="54">
        <f t="shared" ref="AU83:AY83" si="299">EXP(AU$3+(AU$4*$AT83)+(AU$5*B73)+(AU$6*G73)+(AU$7*L73)+(AU$8*Q73)+(AU$9*V73)+(AU$10+AA73))</f>
        <v>0.2686223842</v>
      </c>
      <c r="AV83" s="54">
        <f t="shared" si="299"/>
        <v>1.077466443</v>
      </c>
      <c r="AW83" s="54">
        <f t="shared" si="299"/>
        <v>0.2740823515</v>
      </c>
      <c r="AX83" s="54">
        <f t="shared" si="299"/>
        <v>0.456965618</v>
      </c>
      <c r="AY83" s="54">
        <f t="shared" si="299"/>
        <v>0.5238685965</v>
      </c>
      <c r="AZ83" s="54">
        <f t="shared" si="26"/>
        <v>2.601005393</v>
      </c>
      <c r="BA83" s="55">
        <f t="shared" ref="BA83:BE83" si="300">AU83/$AZ83</f>
        <v>0.1032763657</v>
      </c>
      <c r="BB83" s="55">
        <f t="shared" si="300"/>
        <v>0.4142499841</v>
      </c>
      <c r="BC83" s="55">
        <f t="shared" si="300"/>
        <v>0.1053755414</v>
      </c>
      <c r="BD83" s="55">
        <f t="shared" si="300"/>
        <v>0.1756880702</v>
      </c>
      <c r="BE83" s="55">
        <f t="shared" si="300"/>
        <v>0.2014100386</v>
      </c>
      <c r="BF83" s="28">
        <f t="shared" ref="BF83:BJ83" si="301">LN(BA83)*AF73</f>
        <v>-10148.44985</v>
      </c>
      <c r="BG83" s="28">
        <f t="shared" si="301"/>
        <v>-24362.26081</v>
      </c>
      <c r="BH83" s="28">
        <f t="shared" si="301"/>
        <v>-13148.06307</v>
      </c>
      <c r="BI83" s="28">
        <f t="shared" si="301"/>
        <v>-18127.80701</v>
      </c>
      <c r="BJ83" s="28">
        <f t="shared" si="301"/>
        <v>-16282.11296</v>
      </c>
      <c r="BM83" s="4" t="s">
        <v>117</v>
      </c>
      <c r="BN83" s="44">
        <f t="shared" si="7"/>
        <v>0.1543564157</v>
      </c>
      <c r="BO83" s="44">
        <f t="shared" si="8"/>
        <v>0.1416330456</v>
      </c>
    </row>
    <row r="84" ht="15.75" customHeight="1">
      <c r="A84" s="4" t="s">
        <v>118</v>
      </c>
      <c r="B84" s="36">
        <f>'Raw Data (Nielsen)'!B94</f>
        <v>3.53</v>
      </c>
      <c r="C84" s="36">
        <f>'Raw Data (Nielsen)'!C94</f>
        <v>6.99</v>
      </c>
      <c r="D84" s="36">
        <f>'Raw Data (Nielsen)'!D94</f>
        <v>2.99</v>
      </c>
      <c r="E84" s="36">
        <f>'Raw Data (Nielsen)'!E94</f>
        <v>5.61</v>
      </c>
      <c r="F84" s="36">
        <f>'Raw Data (Nielsen)'!F94</f>
        <v>3.52</v>
      </c>
      <c r="G84" s="37">
        <f>'Raw Data (Nielsen)'!G94</f>
        <v>900</v>
      </c>
      <c r="H84" s="38">
        <f>'Raw Data (Nielsen)'!H94</f>
        <v>783</v>
      </c>
      <c r="I84" s="37">
        <f>'Raw Data (Nielsen)'!I94</f>
        <v>899</v>
      </c>
      <c r="J84" s="38">
        <f>'Raw Data (Nielsen)'!J94</f>
        <v>956</v>
      </c>
      <c r="K84" s="37">
        <f>'Raw Data (Nielsen)'!K94</f>
        <v>946</v>
      </c>
      <c r="L84" s="4">
        <f>'Raw Data (Nielsen)'!AF94</f>
        <v>2</v>
      </c>
      <c r="M84" s="4">
        <f>'Raw Data (Nielsen)'!AG94</f>
        <v>5</v>
      </c>
      <c r="N84" s="4">
        <f>'Raw Data (Nielsen)'!AH94</f>
        <v>1</v>
      </c>
      <c r="O84" s="4">
        <f>'Raw Data (Nielsen)'!AI94</f>
        <v>1</v>
      </c>
      <c r="P84" s="4">
        <f>'Raw Data (Nielsen)'!AJ94</f>
        <v>2</v>
      </c>
      <c r="Q84" s="39">
        <f>IFERROR('Raw Data (Nielsen)'!V94/AF84,0)</f>
        <v>0</v>
      </c>
      <c r="R84" s="39">
        <f>IFERROR('Raw Data (Nielsen)'!W94/AG84,0)</f>
        <v>0</v>
      </c>
      <c r="S84" s="39">
        <f>IFERROR('Raw Data (Nielsen)'!X94/AH84,0)</f>
        <v>0</v>
      </c>
      <c r="T84" s="39">
        <f>IFERROR('Raw Data (Nielsen)'!Y94/AI84,0)</f>
        <v>0</v>
      </c>
      <c r="U84" s="39">
        <f>IFERROR('Raw Data (Nielsen)'!Z94/AJ84,0)</f>
        <v>0</v>
      </c>
      <c r="V84" s="40">
        <f>IFERROR('Raw Data (Nielsen)'!AA94/AF84,0)</f>
        <v>0</v>
      </c>
      <c r="W84" s="40">
        <f>IFERROR('Raw Data (Nielsen)'!AB94/AG84,0)</f>
        <v>0.01853275258</v>
      </c>
      <c r="X84" s="40">
        <f>IFERROR('Raw Data (Nielsen)'!AC94/AH84,0)</f>
        <v>0</v>
      </c>
      <c r="Y84" s="40">
        <f>IFERROR('Raw Data (Nielsen)'!AD94/AI84,0)</f>
        <v>0</v>
      </c>
      <c r="Z84" s="40">
        <f>IFERROR('Raw Data (Nielsen)'!AE94/AJ84,0)</f>
        <v>0.02859747066</v>
      </c>
      <c r="AA84" s="39">
        <f>IFERROR('Raw Data (Nielsen)'!Q94/AF84,0)</f>
        <v>0</v>
      </c>
      <c r="AB84" s="39">
        <f>IFERROR('Raw Data (Nielsen)'!R94/AG84,0)</f>
        <v>0</v>
      </c>
      <c r="AC84" s="39">
        <f>IFERROR('Raw Data (Nielsen)'!S94/AH84,0)</f>
        <v>0</v>
      </c>
      <c r="AD84" s="39">
        <f>IFERROR('Raw Data (Nielsen)'!T94/AI84,0)</f>
        <v>0</v>
      </c>
      <c r="AE84" s="39">
        <f>IFERROR('Raw Data (Nielsen)'!U94/AJ84,0)</f>
        <v>0</v>
      </c>
      <c r="AF84" s="41">
        <f>'Raw Data (Nielsen)'!L94</f>
        <v>7232</v>
      </c>
      <c r="AG84" s="41">
        <f>'Raw Data (Nielsen)'!M94</f>
        <v>11709</v>
      </c>
      <c r="AH84" s="41">
        <f>'Raw Data (Nielsen)'!N94</f>
        <v>5137</v>
      </c>
      <c r="AI84" s="41">
        <f>'Raw Data (Nielsen)'!O94</f>
        <v>3737</v>
      </c>
      <c r="AJ84" s="41">
        <f>'Raw Data (Nielsen)'!P94</f>
        <v>8777</v>
      </c>
      <c r="AK84" s="42">
        <f t="shared" si="5"/>
        <v>36592</v>
      </c>
      <c r="AL84" s="43">
        <f t="shared" ref="AL84:AP84" si="302">AF84/$AK84</f>
        <v>0.1976388282</v>
      </c>
      <c r="AM84" s="43">
        <f t="shared" si="302"/>
        <v>0.3199879755</v>
      </c>
      <c r="AN84" s="43">
        <f t="shared" si="302"/>
        <v>0.1403858767</v>
      </c>
      <c r="AO84" s="43">
        <f t="shared" si="302"/>
        <v>0.1021261478</v>
      </c>
      <c r="AP84" s="43">
        <f t="shared" si="302"/>
        <v>0.2398611718</v>
      </c>
      <c r="AS84" s="4" t="s">
        <v>108</v>
      </c>
      <c r="AT84" s="53">
        <f t="shared" si="30"/>
        <v>1.341546886</v>
      </c>
      <c r="AU84" s="54">
        <f t="shared" ref="AU84:AY84" si="303">EXP(AU$3+(AU$4*$AT84)+(AU$5*B74)+(AU$6*G74)+(AU$7*L74)+(AU$8*Q74)+(AU$9*V74)+(AU$10+AA74))</f>
        <v>0.2687316774</v>
      </c>
      <c r="AV84" s="54">
        <f t="shared" si="303"/>
        <v>1.97014147</v>
      </c>
      <c r="AW84" s="54">
        <f t="shared" si="303"/>
        <v>0.2809869006</v>
      </c>
      <c r="AX84" s="54">
        <f t="shared" si="303"/>
        <v>0.255545525</v>
      </c>
      <c r="AY84" s="54">
        <f t="shared" si="303"/>
        <v>0.5359169427</v>
      </c>
      <c r="AZ84" s="54">
        <f t="shared" si="26"/>
        <v>3.311322516</v>
      </c>
      <c r="BA84" s="55">
        <f t="shared" ref="BA84:BE84" si="304">AU84/$AZ84</f>
        <v>0.08115539217</v>
      </c>
      <c r="BB84" s="55">
        <f t="shared" si="304"/>
        <v>0.5949711817</v>
      </c>
      <c r="BC84" s="55">
        <f t="shared" si="304"/>
        <v>0.08485639779</v>
      </c>
      <c r="BD84" s="55">
        <f t="shared" si="304"/>
        <v>0.07717325141</v>
      </c>
      <c r="BE84" s="55">
        <f t="shared" si="304"/>
        <v>0.161843777</v>
      </c>
      <c r="BF84" s="28">
        <f t="shared" ref="BF84:BJ84" si="305">LN(BA84)*AF74</f>
        <v>-10610.62081</v>
      </c>
      <c r="BG84" s="28">
        <f t="shared" si="305"/>
        <v>-21545.44036</v>
      </c>
      <c r="BH84" s="28">
        <f t="shared" si="305"/>
        <v>-14033.59612</v>
      </c>
      <c r="BI84" s="28">
        <f t="shared" si="305"/>
        <v>-11804.3245</v>
      </c>
      <c r="BJ84" s="28">
        <f t="shared" si="305"/>
        <v>-19475.09737</v>
      </c>
      <c r="BM84" s="4" t="s">
        <v>118</v>
      </c>
      <c r="BN84" s="44">
        <f t="shared" si="7"/>
        <v>0.1403858767</v>
      </c>
      <c r="BO84" s="44">
        <f t="shared" si="8"/>
        <v>0.1335319906</v>
      </c>
    </row>
    <row r="85" ht="15.75" customHeight="1">
      <c r="A85" s="4" t="s">
        <v>119</v>
      </c>
      <c r="B85" s="36">
        <f>'Raw Data (Nielsen)'!B95</f>
        <v>3.5</v>
      </c>
      <c r="C85" s="36">
        <f>'Raw Data (Nielsen)'!C95</f>
        <v>6.99</v>
      </c>
      <c r="D85" s="36">
        <f>'Raw Data (Nielsen)'!D95</f>
        <v>2.99</v>
      </c>
      <c r="E85" s="36">
        <f>'Raw Data (Nielsen)'!E95</f>
        <v>5.62</v>
      </c>
      <c r="F85" s="36">
        <f>'Raw Data (Nielsen)'!F95</f>
        <v>3.53</v>
      </c>
      <c r="G85" s="37">
        <f>'Raw Data (Nielsen)'!G95</f>
        <v>882</v>
      </c>
      <c r="H85" s="37">
        <f>'Raw Data (Nielsen)'!H95</f>
        <v>785</v>
      </c>
      <c r="I85" s="37">
        <f>'Raw Data (Nielsen)'!I95</f>
        <v>895</v>
      </c>
      <c r="J85" s="38">
        <f>'Raw Data (Nielsen)'!J95</f>
        <v>885</v>
      </c>
      <c r="K85" s="37">
        <f>'Raw Data (Nielsen)'!K95</f>
        <v>949</v>
      </c>
      <c r="L85" s="4">
        <f>'Raw Data (Nielsen)'!AF95</f>
        <v>2</v>
      </c>
      <c r="M85" s="4">
        <f>'Raw Data (Nielsen)'!AG95</f>
        <v>5</v>
      </c>
      <c r="N85" s="4">
        <f>'Raw Data (Nielsen)'!AH95</f>
        <v>1</v>
      </c>
      <c r="O85" s="4">
        <f>'Raw Data (Nielsen)'!AI95</f>
        <v>1</v>
      </c>
      <c r="P85" s="4">
        <f>'Raw Data (Nielsen)'!AJ95</f>
        <v>2</v>
      </c>
      <c r="Q85" s="39">
        <f>IFERROR('Raw Data (Nielsen)'!V95/AF85,0)</f>
        <v>0</v>
      </c>
      <c r="R85" s="39">
        <f>IFERROR('Raw Data (Nielsen)'!W95/AG85,0)</f>
        <v>0</v>
      </c>
      <c r="S85" s="39">
        <f>IFERROR('Raw Data (Nielsen)'!X95/AH85,0)</f>
        <v>0</v>
      </c>
      <c r="T85" s="39">
        <f>IFERROR('Raw Data (Nielsen)'!Y95/AI85,0)</f>
        <v>0</v>
      </c>
      <c r="U85" s="39">
        <f>IFERROR('Raw Data (Nielsen)'!Z95/AJ85,0)</f>
        <v>0</v>
      </c>
      <c r="V85" s="40">
        <f>IFERROR('Raw Data (Nielsen)'!AA95/AF85,0)</f>
        <v>0</v>
      </c>
      <c r="W85" s="40">
        <f>IFERROR('Raw Data (Nielsen)'!AB95/AG85,0)</f>
        <v>0.03204117208</v>
      </c>
      <c r="X85" s="40">
        <f>IFERROR('Raw Data (Nielsen)'!AC95/AH85,0)</f>
        <v>0</v>
      </c>
      <c r="Y85" s="40">
        <f>IFERROR('Raw Data (Nielsen)'!AD95/AI85,0)</f>
        <v>0</v>
      </c>
      <c r="Z85" s="40">
        <f>IFERROR('Raw Data (Nielsen)'!AE95/AJ85,0)</f>
        <v>0.02597402597</v>
      </c>
      <c r="AA85" s="39">
        <f>IFERROR('Raw Data (Nielsen)'!Q95/AF85,0)</f>
        <v>0</v>
      </c>
      <c r="AB85" s="39">
        <f>IFERROR('Raw Data (Nielsen)'!R95/AG85,0)</f>
        <v>0</v>
      </c>
      <c r="AC85" s="39">
        <f>IFERROR('Raw Data (Nielsen)'!S95/AH85,0)</f>
        <v>0</v>
      </c>
      <c r="AD85" s="39">
        <f>IFERROR('Raw Data (Nielsen)'!T95/AI85,0)</f>
        <v>0</v>
      </c>
      <c r="AE85" s="39">
        <f>IFERROR('Raw Data (Nielsen)'!U95/AJ85,0)</f>
        <v>0</v>
      </c>
      <c r="AF85" s="41">
        <f>'Raw Data (Nielsen)'!L95</f>
        <v>6861</v>
      </c>
      <c r="AG85" s="41">
        <f>'Raw Data (Nielsen)'!M95</f>
        <v>12047</v>
      </c>
      <c r="AH85" s="41">
        <f>'Raw Data (Nielsen)'!N95</f>
        <v>5500</v>
      </c>
      <c r="AI85" s="41">
        <f>'Raw Data (Nielsen)'!O95</f>
        <v>2910</v>
      </c>
      <c r="AJ85" s="41">
        <f>'Raw Data (Nielsen)'!P95</f>
        <v>9163</v>
      </c>
      <c r="AK85" s="42">
        <f t="shared" si="5"/>
        <v>36481</v>
      </c>
      <c r="AL85" s="43">
        <f t="shared" ref="AL85:AP85" si="306">AF85/$AK85</f>
        <v>0.1880705025</v>
      </c>
      <c r="AM85" s="43">
        <f t="shared" si="306"/>
        <v>0.3302266933</v>
      </c>
      <c r="AN85" s="43">
        <f t="shared" si="306"/>
        <v>0.1507634111</v>
      </c>
      <c r="AO85" s="43">
        <f t="shared" si="306"/>
        <v>0.07976755023</v>
      </c>
      <c r="AP85" s="43">
        <f t="shared" si="306"/>
        <v>0.2511718429</v>
      </c>
      <c r="AS85" s="4" t="s">
        <v>109</v>
      </c>
      <c r="AT85" s="53">
        <f t="shared" si="30"/>
        <v>1.360711841</v>
      </c>
      <c r="AU85" s="54">
        <f t="shared" ref="AU85:AY85" si="307">EXP(AU$3+(AU$4*$AT85)+(AU$5*B75)+(AU$6*G75)+(AU$7*L75)+(AU$8*Q75)+(AU$9*V75)+(AU$10+AA75))</f>
        <v>0.7033848054</v>
      </c>
      <c r="AV85" s="54">
        <f t="shared" si="307"/>
        <v>0.7512367483</v>
      </c>
      <c r="AW85" s="54">
        <f t="shared" si="307"/>
        <v>0.2852252429</v>
      </c>
      <c r="AX85" s="54">
        <f t="shared" si="307"/>
        <v>0.2426187617</v>
      </c>
      <c r="AY85" s="54">
        <f t="shared" si="307"/>
        <v>0.5243187444</v>
      </c>
      <c r="AZ85" s="54">
        <f t="shared" si="26"/>
        <v>2.506784303</v>
      </c>
      <c r="BA85" s="55">
        <f t="shared" ref="BA85:BE85" si="308">AU85/$AZ85</f>
        <v>0.2805924725</v>
      </c>
      <c r="BB85" s="55">
        <f t="shared" si="308"/>
        <v>0.2996814475</v>
      </c>
      <c r="BC85" s="55">
        <f t="shared" si="308"/>
        <v>0.1137813264</v>
      </c>
      <c r="BD85" s="55">
        <f t="shared" si="308"/>
        <v>0.09678485755</v>
      </c>
      <c r="BE85" s="55">
        <f t="shared" si="308"/>
        <v>0.2091598961</v>
      </c>
      <c r="BF85" s="28">
        <f t="shared" ref="BF85:BJ85" si="309">LN(BA85)*AF75</f>
        <v>-16824.80881</v>
      </c>
      <c r="BG85" s="28">
        <f t="shared" si="309"/>
        <v>-21302.61245</v>
      </c>
      <c r="BH85" s="28">
        <f t="shared" si="309"/>
        <v>-13601.6182</v>
      </c>
      <c r="BI85" s="28">
        <f t="shared" si="309"/>
        <v>-12496.00156</v>
      </c>
      <c r="BJ85" s="28">
        <f t="shared" si="309"/>
        <v>-18425.39219</v>
      </c>
      <c r="BM85" s="4" t="s">
        <v>119</v>
      </c>
      <c r="BN85" s="44">
        <f t="shared" si="7"/>
        <v>0.1507634111</v>
      </c>
      <c r="BO85" s="44">
        <f t="shared" si="8"/>
        <v>0.1338534443</v>
      </c>
    </row>
    <row r="86" ht="15.75" customHeight="1">
      <c r="A86" s="4" t="s">
        <v>120</v>
      </c>
      <c r="B86" s="36">
        <f>'Raw Data (Nielsen)'!B96</f>
        <v>3.5</v>
      </c>
      <c r="C86" s="36">
        <f>'Raw Data (Nielsen)'!C96</f>
        <v>6.99</v>
      </c>
      <c r="D86" s="36">
        <f>'Raw Data (Nielsen)'!D96</f>
        <v>2.99</v>
      </c>
      <c r="E86" s="36">
        <f>'Raw Data (Nielsen)'!E96</f>
        <v>5.62</v>
      </c>
      <c r="F86" s="36">
        <f>'Raw Data (Nielsen)'!F96</f>
        <v>3.53</v>
      </c>
      <c r="G86" s="37">
        <f>'Raw Data (Nielsen)'!G96</f>
        <v>884</v>
      </c>
      <c r="H86" s="38">
        <f>'Raw Data (Nielsen)'!H96</f>
        <v>777</v>
      </c>
      <c r="I86" s="37">
        <f>'Raw Data (Nielsen)'!I96</f>
        <v>898</v>
      </c>
      <c r="J86" s="38">
        <f>'Raw Data (Nielsen)'!J96</f>
        <v>792</v>
      </c>
      <c r="K86" s="37">
        <f>'Raw Data (Nielsen)'!K96</f>
        <v>937</v>
      </c>
      <c r="L86" s="4">
        <f>'Raw Data (Nielsen)'!AF96</f>
        <v>2</v>
      </c>
      <c r="M86" s="4">
        <f>'Raw Data (Nielsen)'!AG96</f>
        <v>5</v>
      </c>
      <c r="N86" s="4">
        <f>'Raw Data (Nielsen)'!AH96</f>
        <v>1</v>
      </c>
      <c r="O86" s="4">
        <f>'Raw Data (Nielsen)'!AI96</f>
        <v>1</v>
      </c>
      <c r="P86" s="4">
        <f>'Raw Data (Nielsen)'!AJ96</f>
        <v>2</v>
      </c>
      <c r="Q86" s="39">
        <f>IFERROR('Raw Data (Nielsen)'!V96/AF86,0)</f>
        <v>0</v>
      </c>
      <c r="R86" s="39">
        <f>IFERROR('Raw Data (Nielsen)'!W96/AG86,0)</f>
        <v>0</v>
      </c>
      <c r="S86" s="39">
        <f>IFERROR('Raw Data (Nielsen)'!X96/AH86,0)</f>
        <v>0</v>
      </c>
      <c r="T86" s="39">
        <f>IFERROR('Raw Data (Nielsen)'!Y96/AI86,0)</f>
        <v>0</v>
      </c>
      <c r="U86" s="39">
        <f>IFERROR('Raw Data (Nielsen)'!Z96/AJ86,0)</f>
        <v>0</v>
      </c>
      <c r="V86" s="40">
        <f>IFERROR('Raw Data (Nielsen)'!AA96/AF86,0)</f>
        <v>0</v>
      </c>
      <c r="W86" s="40">
        <f>IFERROR('Raw Data (Nielsen)'!AB96/AG86,0)</f>
        <v>0.01180900222</v>
      </c>
      <c r="X86" s="40">
        <f>IFERROR('Raw Data (Nielsen)'!AC96/AH86,0)</f>
        <v>0</v>
      </c>
      <c r="Y86" s="40">
        <f>IFERROR('Raw Data (Nielsen)'!AD96/AI86,0)</f>
        <v>0</v>
      </c>
      <c r="Z86" s="40">
        <f>IFERROR('Raw Data (Nielsen)'!AE96/AJ86,0)</f>
        <v>0.03349443633</v>
      </c>
      <c r="AA86" s="39">
        <f>IFERROR('Raw Data (Nielsen)'!Q96/AF86,0)</f>
        <v>0</v>
      </c>
      <c r="AB86" s="39">
        <f>IFERROR('Raw Data (Nielsen)'!R96/AG86,0)</f>
        <v>0</v>
      </c>
      <c r="AC86" s="39">
        <f>IFERROR('Raw Data (Nielsen)'!S96/AH86,0)</f>
        <v>0</v>
      </c>
      <c r="AD86" s="39">
        <f>IFERROR('Raw Data (Nielsen)'!T96/AI86,0)</f>
        <v>0</v>
      </c>
      <c r="AE86" s="39">
        <f>IFERROR('Raw Data (Nielsen)'!U96/AJ86,0)</f>
        <v>0</v>
      </c>
      <c r="AF86" s="41">
        <f>'Raw Data (Nielsen)'!L96</f>
        <v>6592</v>
      </c>
      <c r="AG86" s="41">
        <f>'Raw Data (Nielsen)'!M96</f>
        <v>11686</v>
      </c>
      <c r="AH86" s="41">
        <f>'Raw Data (Nielsen)'!N96</f>
        <v>5710</v>
      </c>
      <c r="AI86" s="41">
        <f>'Raw Data (Nielsen)'!O96</f>
        <v>2501</v>
      </c>
      <c r="AJ86" s="41">
        <f>'Raw Data (Nielsen)'!P96</f>
        <v>8897</v>
      </c>
      <c r="AK86" s="42">
        <f t="shared" si="5"/>
        <v>35386</v>
      </c>
      <c r="AL86" s="43">
        <f t="shared" ref="AL86:AP86" si="310">AF86/$AK86</f>
        <v>0.1862883626</v>
      </c>
      <c r="AM86" s="43">
        <f t="shared" si="310"/>
        <v>0.3302435992</v>
      </c>
      <c r="AN86" s="43">
        <f t="shared" si="310"/>
        <v>0.161363251</v>
      </c>
      <c r="AO86" s="43">
        <f t="shared" si="310"/>
        <v>0.07067766913</v>
      </c>
      <c r="AP86" s="43">
        <f t="shared" si="310"/>
        <v>0.2514271181</v>
      </c>
      <c r="AS86" s="4" t="s">
        <v>110</v>
      </c>
      <c r="AT86" s="53">
        <f t="shared" si="30"/>
        <v>1.379876797</v>
      </c>
      <c r="AU86" s="54">
        <f t="shared" ref="AU86:AY86" si="311">EXP(AU$3+(AU$4*$AT86)+(AU$5*B76)+(AU$6*G76)+(AU$7*L76)+(AU$8*Q76)+(AU$9*V76)+(AU$10+AA76))</f>
        <v>0.4381694663</v>
      </c>
      <c r="AV86" s="54">
        <f t="shared" si="311"/>
        <v>0.6662408188</v>
      </c>
      <c r="AW86" s="54">
        <f t="shared" si="311"/>
        <v>0.2834774349</v>
      </c>
      <c r="AX86" s="54">
        <f t="shared" si="311"/>
        <v>0.2461017099</v>
      </c>
      <c r="AY86" s="54">
        <f t="shared" si="311"/>
        <v>0.5256964235</v>
      </c>
      <c r="AZ86" s="54">
        <f t="shared" si="26"/>
        <v>2.159685853</v>
      </c>
      <c r="BA86" s="55">
        <f t="shared" ref="BA86:BE86" si="312">AU86/$AZ86</f>
        <v>0.2028857418</v>
      </c>
      <c r="BB86" s="55">
        <f t="shared" si="312"/>
        <v>0.3084896897</v>
      </c>
      <c r="BC86" s="55">
        <f t="shared" si="312"/>
        <v>0.1312586432</v>
      </c>
      <c r="BD86" s="55">
        <f t="shared" si="312"/>
        <v>0.1139525499</v>
      </c>
      <c r="BE86" s="55">
        <f t="shared" si="312"/>
        <v>0.2434133755</v>
      </c>
      <c r="BF86" s="28">
        <f t="shared" ref="BF86:BJ86" si="313">LN(BA86)*AF76</f>
        <v>-13089.49159</v>
      </c>
      <c r="BG86" s="28">
        <f t="shared" si="313"/>
        <v>-19585.04137</v>
      </c>
      <c r="BH86" s="28">
        <f t="shared" si="313"/>
        <v>-12808.9335</v>
      </c>
      <c r="BI86" s="28">
        <f t="shared" si="313"/>
        <v>-10792.53457</v>
      </c>
      <c r="BJ86" s="28">
        <f t="shared" si="313"/>
        <v>-15198.16505</v>
      </c>
      <c r="BM86" s="4" t="s">
        <v>120</v>
      </c>
      <c r="BN86" s="44">
        <f t="shared" si="7"/>
        <v>0.161363251</v>
      </c>
      <c r="BO86" s="44">
        <f t="shared" si="8"/>
        <v>0.1369153945</v>
      </c>
    </row>
    <row r="87" ht="15.75" customHeight="1">
      <c r="A87" s="4" t="s">
        <v>121</v>
      </c>
      <c r="B87" s="36">
        <f>'Raw Data (Nielsen)'!B97</f>
        <v>3.5</v>
      </c>
      <c r="C87" s="36">
        <f>'Raw Data (Nielsen)'!C97</f>
        <v>6.99</v>
      </c>
      <c r="D87" s="36">
        <f>'Raw Data (Nielsen)'!D97</f>
        <v>2.99</v>
      </c>
      <c r="E87" s="36">
        <f>'Raw Data (Nielsen)'!E97</f>
        <v>5.62</v>
      </c>
      <c r="F87" s="36">
        <f>'Raw Data (Nielsen)'!F97</f>
        <v>3.52</v>
      </c>
      <c r="G87" s="37">
        <f>'Raw Data (Nielsen)'!G97</f>
        <v>937</v>
      </c>
      <c r="H87" s="38">
        <f>'Raw Data (Nielsen)'!H97</f>
        <v>789</v>
      </c>
      <c r="I87" s="37">
        <f>'Raw Data (Nielsen)'!I97</f>
        <v>904</v>
      </c>
      <c r="J87" s="38">
        <f>'Raw Data (Nielsen)'!J97</f>
        <v>920</v>
      </c>
      <c r="K87" s="37">
        <f>'Raw Data (Nielsen)'!K97</f>
        <v>954</v>
      </c>
      <c r="L87" s="4">
        <f>'Raw Data (Nielsen)'!AF97</f>
        <v>2</v>
      </c>
      <c r="M87" s="4">
        <f>'Raw Data (Nielsen)'!AG97</f>
        <v>5</v>
      </c>
      <c r="N87" s="4">
        <f>'Raw Data (Nielsen)'!AH97</f>
        <v>1</v>
      </c>
      <c r="O87" s="4">
        <f>'Raw Data (Nielsen)'!AI97</f>
        <v>1</v>
      </c>
      <c r="P87" s="4">
        <f>'Raw Data (Nielsen)'!AJ97</f>
        <v>2</v>
      </c>
      <c r="Q87" s="39">
        <f>IFERROR('Raw Data (Nielsen)'!V97/AF87,0)</f>
        <v>0.9016254656</v>
      </c>
      <c r="R87" s="39">
        <f>IFERROR('Raw Data (Nielsen)'!W97/AG87,0)</f>
        <v>0</v>
      </c>
      <c r="S87" s="39">
        <f>IFERROR('Raw Data (Nielsen)'!X97/AH87,0)</f>
        <v>0</v>
      </c>
      <c r="T87" s="39">
        <f>IFERROR('Raw Data (Nielsen)'!Y97/AI87,0)</f>
        <v>0</v>
      </c>
      <c r="U87" s="39">
        <f>IFERROR('Raw Data (Nielsen)'!Z97/AJ87,0)</f>
        <v>0</v>
      </c>
      <c r="V87" s="40">
        <f>IFERROR('Raw Data (Nielsen)'!AA97/AF87,0)</f>
        <v>0</v>
      </c>
      <c r="W87" s="40">
        <f>IFERROR('Raw Data (Nielsen)'!AB97/AG87,0)</f>
        <v>0.005535519584</v>
      </c>
      <c r="X87" s="40">
        <f>IFERROR('Raw Data (Nielsen)'!AC97/AH87,0)</f>
        <v>0</v>
      </c>
      <c r="Y87" s="40">
        <f>IFERROR('Raw Data (Nielsen)'!AD97/AI87,0)</f>
        <v>0</v>
      </c>
      <c r="Z87" s="40">
        <f>IFERROR('Raw Data (Nielsen)'!AE97/AJ87,0)</f>
        <v>0.04142140833</v>
      </c>
      <c r="AA87" s="39">
        <f>IFERROR('Raw Data (Nielsen)'!Q97/AF87,0)</f>
        <v>0.09837453437</v>
      </c>
      <c r="AB87" s="39">
        <f>IFERROR('Raw Data (Nielsen)'!R97/AG87,0)</f>
        <v>0</v>
      </c>
      <c r="AC87" s="39">
        <f>IFERROR('Raw Data (Nielsen)'!S97/AH87,0)</f>
        <v>0</v>
      </c>
      <c r="AD87" s="39">
        <f>IFERROR('Raw Data (Nielsen)'!T97/AI87,0)</f>
        <v>0</v>
      </c>
      <c r="AE87" s="39">
        <f>IFERROR('Raw Data (Nielsen)'!U97/AJ87,0)</f>
        <v>0</v>
      </c>
      <c r="AF87" s="41">
        <f>'Raw Data (Nielsen)'!L97</f>
        <v>11812</v>
      </c>
      <c r="AG87" s="41">
        <f>'Raw Data (Nielsen)'!M97</f>
        <v>11923</v>
      </c>
      <c r="AH87" s="41">
        <f>'Raw Data (Nielsen)'!N97</f>
        <v>5638</v>
      </c>
      <c r="AI87" s="41">
        <f>'Raw Data (Nielsen)'!O97</f>
        <v>3510</v>
      </c>
      <c r="AJ87" s="41">
        <f>'Raw Data (Nielsen)'!P97</f>
        <v>9174</v>
      </c>
      <c r="AK87" s="42">
        <f t="shared" si="5"/>
        <v>42057</v>
      </c>
      <c r="AL87" s="43">
        <f t="shared" ref="AL87:AP87" si="314">AF87/$AK87</f>
        <v>0.2808569323</v>
      </c>
      <c r="AM87" s="43">
        <f t="shared" si="314"/>
        <v>0.2834962075</v>
      </c>
      <c r="AN87" s="43">
        <f t="shared" si="314"/>
        <v>0.1340561619</v>
      </c>
      <c r="AO87" s="43">
        <f t="shared" si="314"/>
        <v>0.08345816392</v>
      </c>
      <c r="AP87" s="43">
        <f t="shared" si="314"/>
        <v>0.2181325344</v>
      </c>
      <c r="AS87" s="4" t="s">
        <v>111</v>
      </c>
      <c r="AT87" s="53">
        <f t="shared" si="30"/>
        <v>1.399041752</v>
      </c>
      <c r="AU87" s="54">
        <f t="shared" ref="AU87:AY87" si="315">EXP(AU$3+(AU$4*$AT87)+(AU$5*B77)+(AU$6*G77)+(AU$7*L77)+(AU$8*Q77)+(AU$9*V77)+(AU$10+AA77))</f>
        <v>0.3779154248</v>
      </c>
      <c r="AV87" s="54">
        <f t="shared" si="315"/>
        <v>2.030955019</v>
      </c>
      <c r="AW87" s="54">
        <f t="shared" si="315"/>
        <v>0.2750106845</v>
      </c>
      <c r="AX87" s="54">
        <f t="shared" si="315"/>
        <v>0.2418254538</v>
      </c>
      <c r="AY87" s="54">
        <f t="shared" si="315"/>
        <v>0.5321810449</v>
      </c>
      <c r="AZ87" s="54">
        <f t="shared" si="26"/>
        <v>3.457887627</v>
      </c>
      <c r="BA87" s="55">
        <f t="shared" ref="BA87:BE87" si="316">AU87/$AZ87</f>
        <v>0.1092908346</v>
      </c>
      <c r="BB87" s="55">
        <f t="shared" si="316"/>
        <v>0.5873397976</v>
      </c>
      <c r="BC87" s="55">
        <f t="shared" si="316"/>
        <v>0.0795314117</v>
      </c>
      <c r="BD87" s="55">
        <f t="shared" si="316"/>
        <v>0.06993444548</v>
      </c>
      <c r="BE87" s="55">
        <f t="shared" si="316"/>
        <v>0.1539035105</v>
      </c>
      <c r="BF87" s="28">
        <f t="shared" ref="BF87:BJ87" si="317">LN(BA87)*AF77</f>
        <v>-14517.72491</v>
      </c>
      <c r="BG87" s="28">
        <f t="shared" si="317"/>
        <v>-20519.23952</v>
      </c>
      <c r="BH87" s="28">
        <f t="shared" si="317"/>
        <v>-13706.09983</v>
      </c>
      <c r="BI87" s="28">
        <f t="shared" si="317"/>
        <v>-11071.73978</v>
      </c>
      <c r="BJ87" s="28">
        <f t="shared" si="317"/>
        <v>-17351.89365</v>
      </c>
      <c r="BM87" s="4" t="s">
        <v>121</v>
      </c>
      <c r="BN87" s="44">
        <f t="shared" si="7"/>
        <v>0.1340561619</v>
      </c>
      <c r="BO87" s="44">
        <f t="shared" si="8"/>
        <v>0.124016364</v>
      </c>
    </row>
    <row r="88" ht="15.75" customHeight="1">
      <c r="A88" s="4" t="s">
        <v>122</v>
      </c>
      <c r="B88" s="36">
        <f>'Raw Data (Nielsen)'!B98</f>
        <v>3.5</v>
      </c>
      <c r="C88" s="36">
        <f>'Raw Data (Nielsen)'!C98</f>
        <v>6.99</v>
      </c>
      <c r="D88" s="36">
        <f>'Raw Data (Nielsen)'!D98</f>
        <v>2.99</v>
      </c>
      <c r="E88" s="36">
        <f>'Raw Data (Nielsen)'!E98</f>
        <v>5.61</v>
      </c>
      <c r="F88" s="36">
        <f>'Raw Data (Nielsen)'!F98</f>
        <v>3.51</v>
      </c>
      <c r="G88" s="37">
        <f>'Raw Data (Nielsen)'!G98</f>
        <v>846</v>
      </c>
      <c r="H88" s="38">
        <f>'Raw Data (Nielsen)'!H98</f>
        <v>769</v>
      </c>
      <c r="I88" s="37">
        <f>'Raw Data (Nielsen)'!I98</f>
        <v>898</v>
      </c>
      <c r="J88" s="38">
        <f>'Raw Data (Nielsen)'!J98</f>
        <v>955</v>
      </c>
      <c r="K88" s="37">
        <f>'Raw Data (Nielsen)'!K98</f>
        <v>961</v>
      </c>
      <c r="L88" s="4">
        <f>'Raw Data (Nielsen)'!AF98</f>
        <v>2</v>
      </c>
      <c r="M88" s="4">
        <f>'Raw Data (Nielsen)'!AG98</f>
        <v>5</v>
      </c>
      <c r="N88" s="4">
        <f>'Raw Data (Nielsen)'!AH98</f>
        <v>1</v>
      </c>
      <c r="O88" s="4">
        <f>'Raw Data (Nielsen)'!AI98</f>
        <v>1</v>
      </c>
      <c r="P88" s="4">
        <f>'Raw Data (Nielsen)'!AJ98</f>
        <v>2</v>
      </c>
      <c r="Q88" s="39">
        <f>IFERROR('Raw Data (Nielsen)'!V98/AF88,0)</f>
        <v>0</v>
      </c>
      <c r="R88" s="39">
        <f>IFERROR('Raw Data (Nielsen)'!W98/AG88,0)</f>
        <v>0</v>
      </c>
      <c r="S88" s="39">
        <f>IFERROR('Raw Data (Nielsen)'!X98/AH88,0)</f>
        <v>0</v>
      </c>
      <c r="T88" s="39">
        <f>IFERROR('Raw Data (Nielsen)'!Y98/AI88,0)</f>
        <v>0</v>
      </c>
      <c r="U88" s="39">
        <f>IFERROR('Raw Data (Nielsen)'!Z98/AJ88,0)</f>
        <v>0</v>
      </c>
      <c r="V88" s="40">
        <f>IFERROR('Raw Data (Nielsen)'!AA98/AF88,0)</f>
        <v>0.05648081101</v>
      </c>
      <c r="W88" s="40">
        <f>IFERROR('Raw Data (Nielsen)'!AB98/AG88,0)</f>
        <v>0.01296129613</v>
      </c>
      <c r="X88" s="40">
        <f>IFERROR('Raw Data (Nielsen)'!AC98/AH88,0)</f>
        <v>0</v>
      </c>
      <c r="Y88" s="40">
        <f>IFERROR('Raw Data (Nielsen)'!AD98/AI88,0)</f>
        <v>0</v>
      </c>
      <c r="Z88" s="40">
        <f>IFERROR('Raw Data (Nielsen)'!AE98/AJ88,0)</f>
        <v>0.04976505767</v>
      </c>
      <c r="AA88" s="39">
        <f>IFERROR('Raw Data (Nielsen)'!Q98/AF88,0)</f>
        <v>0</v>
      </c>
      <c r="AB88" s="39">
        <f>IFERROR('Raw Data (Nielsen)'!R98/AG88,0)</f>
        <v>0</v>
      </c>
      <c r="AC88" s="39">
        <f>IFERROR('Raw Data (Nielsen)'!S98/AH88,0)</f>
        <v>0</v>
      </c>
      <c r="AD88" s="39">
        <f>IFERROR('Raw Data (Nielsen)'!T98/AI88,0)</f>
        <v>0</v>
      </c>
      <c r="AE88" s="39">
        <f>IFERROR('Raw Data (Nielsen)'!U98/AJ88,0)</f>
        <v>0</v>
      </c>
      <c r="AF88" s="41">
        <f>'Raw Data (Nielsen)'!L98</f>
        <v>6905</v>
      </c>
      <c r="AG88" s="41">
        <f>'Raw Data (Nielsen)'!M98</f>
        <v>11110</v>
      </c>
      <c r="AH88" s="41">
        <f>'Raw Data (Nielsen)'!N98</f>
        <v>5471</v>
      </c>
      <c r="AI88" s="41">
        <f>'Raw Data (Nielsen)'!O98</f>
        <v>3667</v>
      </c>
      <c r="AJ88" s="41">
        <f>'Raw Data (Nielsen)'!P98</f>
        <v>9364</v>
      </c>
      <c r="AK88" s="42">
        <f t="shared" si="5"/>
        <v>36517</v>
      </c>
      <c r="AL88" s="43">
        <f t="shared" ref="AL88:AP88" si="318">AF88/$AK88</f>
        <v>0.1890900129</v>
      </c>
      <c r="AM88" s="43">
        <f t="shared" si="318"/>
        <v>0.30424186</v>
      </c>
      <c r="AN88" s="43">
        <f t="shared" si="318"/>
        <v>0.1498206315</v>
      </c>
      <c r="AO88" s="43">
        <f t="shared" si="318"/>
        <v>0.1004189829</v>
      </c>
      <c r="AP88" s="43">
        <f t="shared" si="318"/>
        <v>0.2564285127</v>
      </c>
      <c r="AS88" s="4" t="s">
        <v>112</v>
      </c>
      <c r="AT88" s="53">
        <f t="shared" si="30"/>
        <v>1.418206708</v>
      </c>
      <c r="AU88" s="54">
        <f t="shared" ref="AU88:AY88" si="319">EXP(AU$3+(AU$4*$AT88)+(AU$5*B78)+(AU$6*G78)+(AU$7*L78)+(AU$8*Q78)+(AU$9*V78)+(AU$10+AA78))</f>
        <v>0.3688785396</v>
      </c>
      <c r="AV88" s="54">
        <f t="shared" si="319"/>
        <v>0.8820169829</v>
      </c>
      <c r="AW88" s="54">
        <f t="shared" si="319"/>
        <v>0.2783570454</v>
      </c>
      <c r="AX88" s="54">
        <f t="shared" si="319"/>
        <v>0.2487966478</v>
      </c>
      <c r="AY88" s="54">
        <f t="shared" si="319"/>
        <v>0.5217182707</v>
      </c>
      <c r="AZ88" s="54">
        <f t="shared" si="26"/>
        <v>2.299767486</v>
      </c>
      <c r="BA88" s="55">
        <f t="shared" ref="BA88:BE88" si="320">AU88/$AZ88</f>
        <v>0.1603981888</v>
      </c>
      <c r="BB88" s="55">
        <f t="shared" si="320"/>
        <v>0.3835244163</v>
      </c>
      <c r="BC88" s="55">
        <f t="shared" si="320"/>
        <v>0.1210370383</v>
      </c>
      <c r="BD88" s="55">
        <f t="shared" si="320"/>
        <v>0.1081833921</v>
      </c>
      <c r="BE88" s="55">
        <f t="shared" si="320"/>
        <v>0.2268569644</v>
      </c>
      <c r="BF88" s="28">
        <f t="shared" ref="BF88:BJ88" si="321">LN(BA88)*AF78</f>
        <v>-13370.68046</v>
      </c>
      <c r="BG88" s="28">
        <f t="shared" si="321"/>
        <v>-19539.83879</v>
      </c>
      <c r="BH88" s="28">
        <f t="shared" si="321"/>
        <v>-13746.898</v>
      </c>
      <c r="BI88" s="28">
        <f t="shared" si="321"/>
        <v>-10850.54187</v>
      </c>
      <c r="BJ88" s="28">
        <f t="shared" si="321"/>
        <v>-16316.30787</v>
      </c>
      <c r="BM88" s="4" t="s">
        <v>122</v>
      </c>
      <c r="BN88" s="44">
        <f t="shared" si="7"/>
        <v>0.1498206315</v>
      </c>
      <c r="BO88" s="44">
        <f t="shared" si="8"/>
        <v>0.1332156015</v>
      </c>
    </row>
    <row r="89" ht="15.75" customHeight="1">
      <c r="A89" s="4" t="s">
        <v>123</v>
      </c>
      <c r="B89" s="36">
        <f>'Raw Data (Nielsen)'!B99</f>
        <v>4.48</v>
      </c>
      <c r="C89" s="36">
        <f>'Raw Data (Nielsen)'!C99</f>
        <v>6.99</v>
      </c>
      <c r="D89" s="36">
        <f>'Raw Data (Nielsen)'!D99</f>
        <v>2.99</v>
      </c>
      <c r="E89" s="36">
        <f>'Raw Data (Nielsen)'!E99</f>
        <v>5.61</v>
      </c>
      <c r="F89" s="36">
        <f>'Raw Data (Nielsen)'!F99</f>
        <v>3.52</v>
      </c>
      <c r="G89" s="37">
        <f>'Raw Data (Nielsen)'!G99</f>
        <v>774</v>
      </c>
      <c r="H89" s="38">
        <f>'Raw Data (Nielsen)'!H99</f>
        <v>751</v>
      </c>
      <c r="I89" s="37">
        <f>'Raw Data (Nielsen)'!I99</f>
        <v>892</v>
      </c>
      <c r="J89" s="38">
        <f>'Raw Data (Nielsen)'!J99</f>
        <v>936</v>
      </c>
      <c r="K89" s="37">
        <f>'Raw Data (Nielsen)'!K99</f>
        <v>941</v>
      </c>
      <c r="L89" s="4">
        <f>'Raw Data (Nielsen)'!AF99</f>
        <v>2</v>
      </c>
      <c r="M89" s="4">
        <f>'Raw Data (Nielsen)'!AG99</f>
        <v>5</v>
      </c>
      <c r="N89" s="4">
        <f>'Raw Data (Nielsen)'!AH99</f>
        <v>1</v>
      </c>
      <c r="O89" s="4">
        <f>'Raw Data (Nielsen)'!AI99</f>
        <v>1</v>
      </c>
      <c r="P89" s="4">
        <f>'Raw Data (Nielsen)'!AJ99</f>
        <v>2</v>
      </c>
      <c r="Q89" s="39">
        <f>IFERROR('Raw Data (Nielsen)'!V99/AF89,0)</f>
        <v>0.2338565022</v>
      </c>
      <c r="R89" s="39">
        <f>IFERROR('Raw Data (Nielsen)'!W99/AG89,0)</f>
        <v>0</v>
      </c>
      <c r="S89" s="39">
        <f>IFERROR('Raw Data (Nielsen)'!X99/AH89,0)</f>
        <v>0</v>
      </c>
      <c r="T89" s="39">
        <f>IFERROR('Raw Data (Nielsen)'!Y99/AI89,0)</f>
        <v>0</v>
      </c>
      <c r="U89" s="39">
        <f>IFERROR('Raw Data (Nielsen)'!Z99/AJ89,0)</f>
        <v>0</v>
      </c>
      <c r="V89" s="40">
        <f>IFERROR('Raw Data (Nielsen)'!AA99/AF89,0)</f>
        <v>0.01278026906</v>
      </c>
      <c r="W89" s="40">
        <f>IFERROR('Raw Data (Nielsen)'!AB99/AG89,0)</f>
        <v>0.01195180723</v>
      </c>
      <c r="X89" s="40">
        <f>IFERROR('Raw Data (Nielsen)'!AC99/AH89,0)</f>
        <v>0</v>
      </c>
      <c r="Y89" s="40">
        <f>IFERROR('Raw Data (Nielsen)'!AD99/AI89,0)</f>
        <v>0</v>
      </c>
      <c r="Z89" s="40">
        <f>IFERROR('Raw Data (Nielsen)'!AE99/AJ89,0)</f>
        <v>0.02472070359</v>
      </c>
      <c r="AA89" s="39">
        <f>IFERROR('Raw Data (Nielsen)'!Q99/AF89,0)</f>
        <v>0</v>
      </c>
      <c r="AB89" s="39">
        <f>IFERROR('Raw Data (Nielsen)'!R99/AG89,0)</f>
        <v>0</v>
      </c>
      <c r="AC89" s="39">
        <f>IFERROR('Raw Data (Nielsen)'!S99/AH89,0)</f>
        <v>0</v>
      </c>
      <c r="AD89" s="39">
        <f>IFERROR('Raw Data (Nielsen)'!T99/AI89,0)</f>
        <v>0</v>
      </c>
      <c r="AE89" s="39">
        <f>IFERROR('Raw Data (Nielsen)'!U99/AJ89,0)</f>
        <v>0</v>
      </c>
      <c r="AF89" s="41">
        <f>'Raw Data (Nielsen)'!L99</f>
        <v>4460</v>
      </c>
      <c r="AG89" s="41">
        <f>'Raw Data (Nielsen)'!M99</f>
        <v>10375</v>
      </c>
      <c r="AH89" s="41">
        <f>'Raw Data (Nielsen)'!N99</f>
        <v>5085</v>
      </c>
      <c r="AI89" s="41">
        <f>'Raw Data (Nielsen)'!O99</f>
        <v>3331</v>
      </c>
      <c r="AJ89" s="41">
        <f>'Raw Data (Nielsen)'!P99</f>
        <v>8414</v>
      </c>
      <c r="AK89" s="42">
        <f t="shared" si="5"/>
        <v>31665</v>
      </c>
      <c r="AL89" s="43">
        <f t="shared" ref="AL89:AP89" si="322">AF89/$AK89</f>
        <v>0.1408495184</v>
      </c>
      <c r="AM89" s="43">
        <f t="shared" si="322"/>
        <v>0.3276488236</v>
      </c>
      <c r="AN89" s="43">
        <f t="shared" si="322"/>
        <v>0.1605873993</v>
      </c>
      <c r="AO89" s="43">
        <f t="shared" si="322"/>
        <v>0.1051950103</v>
      </c>
      <c r="AP89" s="43">
        <f t="shared" si="322"/>
        <v>0.2657192484</v>
      </c>
      <c r="AS89" s="4" t="s">
        <v>113</v>
      </c>
      <c r="AT89" s="53">
        <f t="shared" si="30"/>
        <v>1.437371663</v>
      </c>
      <c r="AU89" s="54">
        <f t="shared" ref="AU89:AY89" si="323">EXP(AU$3+(AU$4*$AT89)+(AU$5*B79)+(AU$6*G79)+(AU$7*L79)+(AU$8*Q79)+(AU$9*V79)+(AU$10+AA79))</f>
        <v>0.2739783569</v>
      </c>
      <c r="AV89" s="54">
        <f t="shared" si="323"/>
        <v>0.6936921034</v>
      </c>
      <c r="AW89" s="54">
        <f t="shared" si="323"/>
        <v>0.2759930013</v>
      </c>
      <c r="AX89" s="54">
        <f t="shared" si="323"/>
        <v>0.2464416001</v>
      </c>
      <c r="AY89" s="54">
        <f t="shared" si="323"/>
        <v>0.5382329421</v>
      </c>
      <c r="AZ89" s="54">
        <f t="shared" si="26"/>
        <v>2.028338004</v>
      </c>
      <c r="BA89" s="55">
        <f t="shared" ref="BA89:BE89" si="324">AU89/$AZ89</f>
        <v>0.1350752963</v>
      </c>
      <c r="BB89" s="55">
        <f t="shared" si="324"/>
        <v>0.3420002495</v>
      </c>
      <c r="BC89" s="55">
        <f t="shared" si="324"/>
        <v>0.1360685452</v>
      </c>
      <c r="BD89" s="55">
        <f t="shared" si="324"/>
        <v>0.1214992765</v>
      </c>
      <c r="BE89" s="55">
        <f t="shared" si="324"/>
        <v>0.2653566324</v>
      </c>
      <c r="BF89" s="28">
        <f t="shared" ref="BF89:BJ89" si="325">LN(BA89)*AF79</f>
        <v>-9405.033809</v>
      </c>
      <c r="BG89" s="28">
        <f t="shared" si="325"/>
        <v>-16500.80289</v>
      </c>
      <c r="BH89" s="28">
        <f t="shared" si="325"/>
        <v>-11989.51963</v>
      </c>
      <c r="BI89" s="28">
        <f t="shared" si="325"/>
        <v>-9951.145548</v>
      </c>
      <c r="BJ89" s="28">
        <f t="shared" si="325"/>
        <v>-13812.07147</v>
      </c>
      <c r="BM89" s="4" t="s">
        <v>123</v>
      </c>
      <c r="BN89" s="44">
        <f t="shared" si="7"/>
        <v>0.1605873993</v>
      </c>
      <c r="BO89" s="44">
        <f t="shared" si="8"/>
        <v>0.1407039156</v>
      </c>
    </row>
    <row r="90" ht="15.75" customHeight="1">
      <c r="A90" s="4" t="s">
        <v>124</v>
      </c>
      <c r="B90" s="36">
        <f>'Raw Data (Nielsen)'!B100</f>
        <v>4.53</v>
      </c>
      <c r="C90" s="36">
        <f>'Raw Data (Nielsen)'!C100</f>
        <v>6.99</v>
      </c>
      <c r="D90" s="36">
        <f>'Raw Data (Nielsen)'!D100</f>
        <v>2.99</v>
      </c>
      <c r="E90" s="36">
        <f>'Raw Data (Nielsen)'!E100</f>
        <v>5.62</v>
      </c>
      <c r="F90" s="36">
        <f>'Raw Data (Nielsen)'!F100</f>
        <v>3.52</v>
      </c>
      <c r="G90" s="37">
        <f>'Raw Data (Nielsen)'!G100</f>
        <v>725</v>
      </c>
      <c r="H90" s="37">
        <f>'Raw Data (Nielsen)'!H100</f>
        <v>683</v>
      </c>
      <c r="I90" s="37">
        <f>'Raw Data (Nielsen)'!I100</f>
        <v>894</v>
      </c>
      <c r="J90" s="38">
        <f>'Raw Data (Nielsen)'!J100</f>
        <v>917</v>
      </c>
      <c r="K90" s="37">
        <f>'Raw Data (Nielsen)'!K100</f>
        <v>910</v>
      </c>
      <c r="L90" s="4">
        <f>'Raw Data (Nielsen)'!AF100</f>
        <v>2</v>
      </c>
      <c r="M90" s="4">
        <f>'Raw Data (Nielsen)'!AG100</f>
        <v>5</v>
      </c>
      <c r="N90" s="4">
        <f>'Raw Data (Nielsen)'!AH100</f>
        <v>1</v>
      </c>
      <c r="O90" s="4">
        <f>'Raw Data (Nielsen)'!AI100</f>
        <v>1</v>
      </c>
      <c r="P90" s="4">
        <f>'Raw Data (Nielsen)'!AJ100</f>
        <v>2</v>
      </c>
      <c r="Q90" s="39">
        <f>IFERROR('Raw Data (Nielsen)'!V100/AF90,0)</f>
        <v>0</v>
      </c>
      <c r="R90" s="39">
        <f>IFERROR('Raw Data (Nielsen)'!W100/AG90,0)</f>
        <v>0</v>
      </c>
      <c r="S90" s="39">
        <f>IFERROR('Raw Data (Nielsen)'!X100/AH90,0)</f>
        <v>0</v>
      </c>
      <c r="T90" s="39">
        <f>IFERROR('Raw Data (Nielsen)'!Y100/AI90,0)</f>
        <v>0</v>
      </c>
      <c r="U90" s="39">
        <f>IFERROR('Raw Data (Nielsen)'!Z100/AJ90,0)</f>
        <v>0</v>
      </c>
      <c r="V90" s="40">
        <f>IFERROR('Raw Data (Nielsen)'!AA100/AF90,0)</f>
        <v>0</v>
      </c>
      <c r="W90" s="40">
        <f>IFERROR('Raw Data (Nielsen)'!AB100/AG90,0)</f>
        <v>0.004090218535</v>
      </c>
      <c r="X90" s="40">
        <f>IFERROR('Raw Data (Nielsen)'!AC100/AH90,0)</f>
        <v>0</v>
      </c>
      <c r="Y90" s="40">
        <f>IFERROR('Raw Data (Nielsen)'!AD100/AI90,0)</f>
        <v>0</v>
      </c>
      <c r="Z90" s="40">
        <f>IFERROR('Raw Data (Nielsen)'!AE100/AJ90,0)</f>
        <v>0.04780587039</v>
      </c>
      <c r="AA90" s="39">
        <f>IFERROR('Raw Data (Nielsen)'!Q100/AF90,0)</f>
        <v>0</v>
      </c>
      <c r="AB90" s="39">
        <f>IFERROR('Raw Data (Nielsen)'!R100/AG90,0)</f>
        <v>0</v>
      </c>
      <c r="AC90" s="39">
        <f>IFERROR('Raw Data (Nielsen)'!S100/AH90,0)</f>
        <v>0</v>
      </c>
      <c r="AD90" s="39">
        <f>IFERROR('Raw Data (Nielsen)'!T100/AI90,0)</f>
        <v>0</v>
      </c>
      <c r="AE90" s="39">
        <f>IFERROR('Raw Data (Nielsen)'!U100/AJ90,0)</f>
        <v>0</v>
      </c>
      <c r="AF90" s="41">
        <f>'Raw Data (Nielsen)'!L100</f>
        <v>3739</v>
      </c>
      <c r="AG90" s="41">
        <f>'Raw Data (Nielsen)'!M100</f>
        <v>8557</v>
      </c>
      <c r="AH90" s="41">
        <f>'Raw Data (Nielsen)'!N100</f>
        <v>4311</v>
      </c>
      <c r="AI90" s="41">
        <f>'Raw Data (Nielsen)'!O100</f>
        <v>2874</v>
      </c>
      <c r="AJ90" s="41">
        <f>'Raw Data (Nielsen)'!P100</f>
        <v>6882</v>
      </c>
      <c r="AK90" s="42">
        <f t="shared" si="5"/>
        <v>26363</v>
      </c>
      <c r="AL90" s="43">
        <f t="shared" ref="AL90:AP90" si="326">AF90/$AK90</f>
        <v>0.1418275614</v>
      </c>
      <c r="AM90" s="43">
        <f t="shared" si="326"/>
        <v>0.3245836968</v>
      </c>
      <c r="AN90" s="43">
        <f t="shared" si="326"/>
        <v>0.1635246368</v>
      </c>
      <c r="AO90" s="43">
        <f t="shared" si="326"/>
        <v>0.1090164245</v>
      </c>
      <c r="AP90" s="43">
        <f t="shared" si="326"/>
        <v>0.2610476805</v>
      </c>
      <c r="AS90" s="4" t="s">
        <v>114</v>
      </c>
      <c r="AT90" s="53">
        <f t="shared" si="30"/>
        <v>1.456536619</v>
      </c>
      <c r="AU90" s="54">
        <f t="shared" ref="AU90:AY90" si="327">EXP(AU$3+(AU$4*$AT90)+(AU$5*B80)+(AU$6*G80)+(AU$7*L80)+(AU$8*Q80)+(AU$9*V80)+(AU$10+AA80))</f>
        <v>0.2715689014</v>
      </c>
      <c r="AV90" s="54">
        <f t="shared" si="327"/>
        <v>0.6602195343</v>
      </c>
      <c r="AW90" s="54">
        <f t="shared" si="327"/>
        <v>0.2788280528</v>
      </c>
      <c r="AX90" s="54">
        <f t="shared" si="327"/>
        <v>0.2854938492</v>
      </c>
      <c r="AY90" s="54">
        <f t="shared" si="327"/>
        <v>0.5285429648</v>
      </c>
      <c r="AZ90" s="54">
        <f t="shared" si="26"/>
        <v>2.024653302</v>
      </c>
      <c r="BA90" s="55">
        <f t="shared" ref="BA90:BE90" si="328">AU90/$AZ90</f>
        <v>0.1341310639</v>
      </c>
      <c r="BB90" s="55">
        <f t="shared" si="328"/>
        <v>0.3260901674</v>
      </c>
      <c r="BC90" s="55">
        <f t="shared" si="328"/>
        <v>0.1377164438</v>
      </c>
      <c r="BD90" s="55">
        <f t="shared" si="328"/>
        <v>0.1410087588</v>
      </c>
      <c r="BE90" s="55">
        <f t="shared" si="328"/>
        <v>0.2610535661</v>
      </c>
      <c r="BF90" s="28">
        <f t="shared" ref="BF90:BJ90" si="329">LN(BA90)*AF80</f>
        <v>-9725.268222</v>
      </c>
      <c r="BG90" s="28">
        <f t="shared" si="329"/>
        <v>-16908.45197</v>
      </c>
      <c r="BH90" s="28">
        <f t="shared" si="329"/>
        <v>-12166.96129</v>
      </c>
      <c r="BI90" s="28">
        <f t="shared" si="329"/>
        <v>-11036.63005</v>
      </c>
      <c r="BJ90" s="28">
        <f t="shared" si="329"/>
        <v>-14224.02711</v>
      </c>
      <c r="BM90" s="4" t="s">
        <v>124</v>
      </c>
      <c r="BN90" s="44">
        <f t="shared" si="7"/>
        <v>0.1635246368</v>
      </c>
      <c r="BO90" s="44">
        <f t="shared" si="8"/>
        <v>0.1438499218</v>
      </c>
    </row>
    <row r="91" ht="15.75" customHeight="1">
      <c r="A91" s="4" t="s">
        <v>125</v>
      </c>
      <c r="B91" s="36">
        <f>'Raw Data (Nielsen)'!B101</f>
        <v>4.92</v>
      </c>
      <c r="C91" s="36">
        <f>'Raw Data (Nielsen)'!C101</f>
        <v>6.99</v>
      </c>
      <c r="D91" s="36">
        <f>'Raw Data (Nielsen)'!D101</f>
        <v>2.99</v>
      </c>
      <c r="E91" s="36">
        <f>'Raw Data (Nielsen)'!E101</f>
        <v>5.61</v>
      </c>
      <c r="F91" s="36">
        <f>'Raw Data (Nielsen)'!F101</f>
        <v>3.51</v>
      </c>
      <c r="G91" s="37">
        <f>'Raw Data (Nielsen)'!G101</f>
        <v>734</v>
      </c>
      <c r="H91" s="37">
        <f>'Raw Data (Nielsen)'!H101</f>
        <v>719</v>
      </c>
      <c r="I91" s="37">
        <f>'Raw Data (Nielsen)'!I101</f>
        <v>901</v>
      </c>
      <c r="J91" s="38">
        <f>'Raw Data (Nielsen)'!J101</f>
        <v>936</v>
      </c>
      <c r="K91" s="37">
        <f>'Raw Data (Nielsen)'!K101</f>
        <v>928</v>
      </c>
      <c r="L91" s="4">
        <f>'Raw Data (Nielsen)'!AF101</f>
        <v>2</v>
      </c>
      <c r="M91" s="4">
        <f>'Raw Data (Nielsen)'!AG101</f>
        <v>5</v>
      </c>
      <c r="N91" s="4">
        <f>'Raw Data (Nielsen)'!AH101</f>
        <v>1</v>
      </c>
      <c r="O91" s="4">
        <f>'Raw Data (Nielsen)'!AI101</f>
        <v>1</v>
      </c>
      <c r="P91" s="4">
        <f>'Raw Data (Nielsen)'!AJ101</f>
        <v>2</v>
      </c>
      <c r="Q91" s="39">
        <f>IFERROR('Raw Data (Nielsen)'!V101/AF91,0)</f>
        <v>0</v>
      </c>
      <c r="R91" s="39">
        <f>IFERROR('Raw Data (Nielsen)'!W101/AG91,0)</f>
        <v>0</v>
      </c>
      <c r="S91" s="39">
        <f>IFERROR('Raw Data (Nielsen)'!X101/AH91,0)</f>
        <v>0</v>
      </c>
      <c r="T91" s="39">
        <f>IFERROR('Raw Data (Nielsen)'!Y101/AI91,0)</f>
        <v>0</v>
      </c>
      <c r="U91" s="39">
        <f>IFERROR('Raw Data (Nielsen)'!Z101/AJ91,0)</f>
        <v>0</v>
      </c>
      <c r="V91" s="40">
        <f>IFERROR('Raw Data (Nielsen)'!AA101/AF91,0)</f>
        <v>0</v>
      </c>
      <c r="W91" s="40">
        <f>IFERROR('Raw Data (Nielsen)'!AB101/AG91,0)</f>
        <v>0.01032903844</v>
      </c>
      <c r="X91" s="40">
        <f>IFERROR('Raw Data (Nielsen)'!AC101/AH91,0)</f>
        <v>0</v>
      </c>
      <c r="Y91" s="40">
        <f>IFERROR('Raw Data (Nielsen)'!AD101/AI91,0)</f>
        <v>0</v>
      </c>
      <c r="Z91" s="40">
        <f>IFERROR('Raw Data (Nielsen)'!AE101/AJ91,0)</f>
        <v>0.05335051546</v>
      </c>
      <c r="AA91" s="39">
        <f>IFERROR('Raw Data (Nielsen)'!Q101/AF91,0)</f>
        <v>0</v>
      </c>
      <c r="AB91" s="39">
        <f>IFERROR('Raw Data (Nielsen)'!R101/AG91,0)</f>
        <v>0</v>
      </c>
      <c r="AC91" s="39">
        <f>IFERROR('Raw Data (Nielsen)'!S101/AH91,0)</f>
        <v>0</v>
      </c>
      <c r="AD91" s="39">
        <f>IFERROR('Raw Data (Nielsen)'!T101/AI91,0)</f>
        <v>0</v>
      </c>
      <c r="AE91" s="39">
        <f>IFERROR('Raw Data (Nielsen)'!U101/AJ91,0)</f>
        <v>0</v>
      </c>
      <c r="AF91" s="41">
        <f>'Raw Data (Nielsen)'!L101</f>
        <v>3426</v>
      </c>
      <c r="AG91" s="41">
        <f>'Raw Data (Nielsen)'!M101</f>
        <v>9391</v>
      </c>
      <c r="AH91" s="41">
        <f>'Raw Data (Nielsen)'!N101</f>
        <v>4867</v>
      </c>
      <c r="AI91" s="41">
        <f>'Raw Data (Nielsen)'!O101</f>
        <v>3297</v>
      </c>
      <c r="AJ91" s="41">
        <f>'Raw Data (Nielsen)'!P101</f>
        <v>7760</v>
      </c>
      <c r="AK91" s="42">
        <f t="shared" si="5"/>
        <v>28741</v>
      </c>
      <c r="AL91" s="43">
        <f t="shared" ref="AL91:AP91" si="330">AF91/$AK91</f>
        <v>0.119202533</v>
      </c>
      <c r="AM91" s="43">
        <f t="shared" si="330"/>
        <v>0.3267457639</v>
      </c>
      <c r="AN91" s="43">
        <f t="shared" si="330"/>
        <v>0.1693399673</v>
      </c>
      <c r="AO91" s="43">
        <f t="shared" si="330"/>
        <v>0.1147141714</v>
      </c>
      <c r="AP91" s="43">
        <f t="shared" si="330"/>
        <v>0.2699975645</v>
      </c>
      <c r="AS91" s="4" t="s">
        <v>115</v>
      </c>
      <c r="AT91" s="53">
        <f t="shared" si="30"/>
        <v>1.475701574</v>
      </c>
      <c r="AU91" s="54">
        <f t="shared" ref="AU91:AY91" si="331">EXP(AU$3+(AU$4*$AT91)+(AU$5*B81)+(AU$6*G81)+(AU$7*L81)+(AU$8*Q81)+(AU$9*V81)+(AU$10+AA81))</f>
        <v>0.2711512331</v>
      </c>
      <c r="AV91" s="54">
        <f t="shared" si="331"/>
        <v>1.95786072</v>
      </c>
      <c r="AW91" s="54">
        <f t="shared" si="331"/>
        <v>0.2628133636</v>
      </c>
      <c r="AX91" s="54">
        <f t="shared" si="331"/>
        <v>0.4467282266</v>
      </c>
      <c r="AY91" s="54">
        <f t="shared" si="331"/>
        <v>0.5310672816</v>
      </c>
      <c r="AZ91" s="54">
        <f t="shared" si="26"/>
        <v>3.469620825</v>
      </c>
      <c r="BA91" s="55">
        <f t="shared" ref="BA91:BE91" si="332">AU91/$AZ91</f>
        <v>0.07815010537</v>
      </c>
      <c r="BB91" s="55">
        <f t="shared" si="332"/>
        <v>0.5642866523</v>
      </c>
      <c r="BC91" s="55">
        <f t="shared" si="332"/>
        <v>0.07574699855</v>
      </c>
      <c r="BD91" s="55">
        <f t="shared" si="332"/>
        <v>0.1287541922</v>
      </c>
      <c r="BE91" s="55">
        <f t="shared" si="332"/>
        <v>0.1530620516</v>
      </c>
      <c r="BF91" s="28">
        <f t="shared" ref="BF91:BJ91" si="333">LN(BA91)*AF81</f>
        <v>-10015.5077</v>
      </c>
      <c r="BG91" s="28">
        <f t="shared" si="333"/>
        <v>-18453.79347</v>
      </c>
      <c r="BH91" s="28">
        <f t="shared" si="333"/>
        <v>-11049.08636</v>
      </c>
      <c r="BI91" s="28">
        <f t="shared" si="333"/>
        <v>-16247.11252</v>
      </c>
      <c r="BJ91" s="28">
        <f t="shared" si="333"/>
        <v>-14754.40424</v>
      </c>
      <c r="BM91" s="4" t="s">
        <v>125</v>
      </c>
      <c r="BN91" s="44">
        <f t="shared" si="7"/>
        <v>0.1693399673</v>
      </c>
      <c r="BO91" s="44">
        <f t="shared" si="8"/>
        <v>0.1472019604</v>
      </c>
    </row>
    <row r="92" ht="15.75" customHeight="1">
      <c r="A92" s="4" t="s">
        <v>126</v>
      </c>
      <c r="B92" s="36">
        <f>'Raw Data (Nielsen)'!B102</f>
        <v>4.94</v>
      </c>
      <c r="C92" s="36">
        <f>'Raw Data (Nielsen)'!C102</f>
        <v>6.99</v>
      </c>
      <c r="D92" s="36">
        <f>'Raw Data (Nielsen)'!D102</f>
        <v>2.99</v>
      </c>
      <c r="E92" s="36">
        <f>'Raw Data (Nielsen)'!E102</f>
        <v>5.62</v>
      </c>
      <c r="F92" s="36">
        <f>'Raw Data (Nielsen)'!F102</f>
        <v>3.53</v>
      </c>
      <c r="G92" s="37">
        <f>'Raw Data (Nielsen)'!G102</f>
        <v>722</v>
      </c>
      <c r="H92" s="37">
        <f>'Raw Data (Nielsen)'!H102</f>
        <v>719</v>
      </c>
      <c r="I92" s="37">
        <f>'Raw Data (Nielsen)'!I102</f>
        <v>889</v>
      </c>
      <c r="J92" s="38">
        <f>'Raw Data (Nielsen)'!J102</f>
        <v>911</v>
      </c>
      <c r="K92" s="37">
        <f>'Raw Data (Nielsen)'!K102</f>
        <v>917</v>
      </c>
      <c r="L92" s="4">
        <f>'Raw Data (Nielsen)'!AF102</f>
        <v>2</v>
      </c>
      <c r="M92" s="4">
        <f>'Raw Data (Nielsen)'!AG102</f>
        <v>5</v>
      </c>
      <c r="N92" s="4">
        <f>'Raw Data (Nielsen)'!AH102</f>
        <v>1</v>
      </c>
      <c r="O92" s="4">
        <f>'Raw Data (Nielsen)'!AI102</f>
        <v>1</v>
      </c>
      <c r="P92" s="4">
        <f>'Raw Data (Nielsen)'!AJ102</f>
        <v>2</v>
      </c>
      <c r="Q92" s="39">
        <f>IFERROR('Raw Data (Nielsen)'!V102/AF92,0)</f>
        <v>0</v>
      </c>
      <c r="R92" s="39">
        <f>IFERROR('Raw Data (Nielsen)'!W102/AG92,0)</f>
        <v>0</v>
      </c>
      <c r="S92" s="39">
        <f>IFERROR('Raw Data (Nielsen)'!X102/AH92,0)</f>
        <v>0</v>
      </c>
      <c r="T92" s="39">
        <f>IFERROR('Raw Data (Nielsen)'!Y102/AI92,0)</f>
        <v>0</v>
      </c>
      <c r="U92" s="39">
        <f>IFERROR('Raw Data (Nielsen)'!Z102/AJ92,0)</f>
        <v>0</v>
      </c>
      <c r="V92" s="40">
        <f>IFERROR('Raw Data (Nielsen)'!AA102/AF92,0)</f>
        <v>0</v>
      </c>
      <c r="W92" s="40">
        <f>IFERROR('Raw Data (Nielsen)'!AB102/AG92,0)</f>
        <v>0.01557935735</v>
      </c>
      <c r="X92" s="40">
        <f>IFERROR('Raw Data (Nielsen)'!AC102/AH92,0)</f>
        <v>0</v>
      </c>
      <c r="Y92" s="40">
        <f>IFERROR('Raw Data (Nielsen)'!AD102/AI92,0)</f>
        <v>0</v>
      </c>
      <c r="Z92" s="40">
        <f>IFERROR('Raw Data (Nielsen)'!AE102/AJ92,0)</f>
        <v>0.04629754975</v>
      </c>
      <c r="AA92" s="39">
        <f>IFERROR('Raw Data (Nielsen)'!Q102/AF92,0)</f>
        <v>0</v>
      </c>
      <c r="AB92" s="39">
        <f>IFERROR('Raw Data (Nielsen)'!R102/AG92,0)</f>
        <v>0</v>
      </c>
      <c r="AC92" s="39">
        <f>IFERROR('Raw Data (Nielsen)'!S102/AH92,0)</f>
        <v>0</v>
      </c>
      <c r="AD92" s="39">
        <f>IFERROR('Raw Data (Nielsen)'!T102/AI92,0)</f>
        <v>0</v>
      </c>
      <c r="AE92" s="39">
        <f>IFERROR('Raw Data (Nielsen)'!U102/AJ92,0)</f>
        <v>0</v>
      </c>
      <c r="AF92" s="41">
        <f>'Raw Data (Nielsen)'!L102</f>
        <v>3360</v>
      </c>
      <c r="AG92" s="41">
        <f>'Raw Data (Nielsen)'!M102</f>
        <v>9243</v>
      </c>
      <c r="AH92" s="41">
        <f>'Raw Data (Nielsen)'!N102</f>
        <v>4496</v>
      </c>
      <c r="AI92" s="41">
        <f>'Raw Data (Nielsen)'!O102</f>
        <v>3041</v>
      </c>
      <c r="AJ92" s="41">
        <f>'Raw Data (Nielsen)'!P102</f>
        <v>7387</v>
      </c>
      <c r="AK92" s="42">
        <f t="shared" si="5"/>
        <v>27527</v>
      </c>
      <c r="AL92" s="43">
        <f t="shared" ref="AL92:AP92" si="334">AF92/$AK92</f>
        <v>0.1220619755</v>
      </c>
      <c r="AM92" s="43">
        <f t="shared" si="334"/>
        <v>0.3357794166</v>
      </c>
      <c r="AN92" s="43">
        <f t="shared" si="334"/>
        <v>0.1633305482</v>
      </c>
      <c r="AO92" s="43">
        <f t="shared" si="334"/>
        <v>0.1104733534</v>
      </c>
      <c r="AP92" s="43">
        <f t="shared" si="334"/>
        <v>0.2683547063</v>
      </c>
      <c r="AS92" s="4" t="s">
        <v>116</v>
      </c>
      <c r="AT92" s="53">
        <f t="shared" si="30"/>
        <v>1.49486653</v>
      </c>
      <c r="AU92" s="54">
        <f t="shared" ref="AU92:AY92" si="335">EXP(AU$3+(AU$4*$AT92)+(AU$5*B82)+(AU$6*G82)+(AU$7*L82)+(AU$8*Q82)+(AU$9*V82)+(AU$10+AA82))</f>
        <v>0.27269908</v>
      </c>
      <c r="AV92" s="54">
        <f t="shared" si="335"/>
        <v>0.7008292335</v>
      </c>
      <c r="AW92" s="54">
        <f t="shared" si="335"/>
        <v>0.2792998571</v>
      </c>
      <c r="AX92" s="54">
        <f t="shared" si="335"/>
        <v>0.3428904169</v>
      </c>
      <c r="AY92" s="54">
        <f t="shared" si="335"/>
        <v>0.5368823842</v>
      </c>
      <c r="AZ92" s="54">
        <f t="shared" si="26"/>
        <v>2.132600972</v>
      </c>
      <c r="BA92" s="55">
        <f t="shared" ref="BA92:BE92" si="336">AU92/$AZ92</f>
        <v>0.1278715914</v>
      </c>
      <c r="BB92" s="55">
        <f t="shared" si="336"/>
        <v>0.3286265189</v>
      </c>
      <c r="BC92" s="55">
        <f t="shared" si="336"/>
        <v>0.1309667682</v>
      </c>
      <c r="BD92" s="55">
        <f t="shared" si="336"/>
        <v>0.1607850795</v>
      </c>
      <c r="BE92" s="55">
        <f t="shared" si="336"/>
        <v>0.251750042</v>
      </c>
      <c r="BF92" s="28">
        <f t="shared" ref="BF92:BJ92" si="337">LN(BA92)*AF82</f>
        <v>-8776.06141</v>
      </c>
      <c r="BG92" s="28">
        <f t="shared" si="337"/>
        <v>-15601.9239</v>
      </c>
      <c r="BH92" s="28">
        <f t="shared" si="337"/>
        <v>-11574.82963</v>
      </c>
      <c r="BI92" s="28">
        <f t="shared" si="337"/>
        <v>-10015.7232</v>
      </c>
      <c r="BJ92" s="28">
        <f t="shared" si="337"/>
        <v>-12829.04212</v>
      </c>
      <c r="BM92" s="4" t="s">
        <v>126</v>
      </c>
      <c r="BN92" s="44">
        <f t="shared" si="7"/>
        <v>0.1633305482</v>
      </c>
      <c r="BO92" s="44">
        <f t="shared" si="8"/>
        <v>0.145498211</v>
      </c>
    </row>
    <row r="93" ht="15.75" customHeight="1">
      <c r="A93" s="4" t="s">
        <v>127</v>
      </c>
      <c r="B93" s="36">
        <f>'Raw Data (Nielsen)'!B103</f>
        <v>4.94</v>
      </c>
      <c r="C93" s="36">
        <f>'Raw Data (Nielsen)'!C103</f>
        <v>6.99</v>
      </c>
      <c r="D93" s="36">
        <f>'Raw Data (Nielsen)'!D103</f>
        <v>2.99</v>
      </c>
      <c r="E93" s="36">
        <f>'Raw Data (Nielsen)'!E103</f>
        <v>5.62</v>
      </c>
      <c r="F93" s="36">
        <f>'Raw Data (Nielsen)'!F103</f>
        <v>3.5</v>
      </c>
      <c r="G93" s="37">
        <f>'Raw Data (Nielsen)'!G103</f>
        <v>738</v>
      </c>
      <c r="H93" s="37">
        <f>'Raw Data (Nielsen)'!H103</f>
        <v>714</v>
      </c>
      <c r="I93" s="37">
        <f>'Raw Data (Nielsen)'!I103</f>
        <v>893</v>
      </c>
      <c r="J93" s="38">
        <f>'Raw Data (Nielsen)'!J103</f>
        <v>924</v>
      </c>
      <c r="K93" s="37">
        <f>'Raw Data (Nielsen)'!K103</f>
        <v>915</v>
      </c>
      <c r="L93" s="4">
        <f>'Raw Data (Nielsen)'!AF103</f>
        <v>2</v>
      </c>
      <c r="M93" s="4">
        <f>'Raw Data (Nielsen)'!AG103</f>
        <v>5</v>
      </c>
      <c r="N93" s="4">
        <f>'Raw Data (Nielsen)'!AH103</f>
        <v>1</v>
      </c>
      <c r="O93" s="4">
        <f>'Raw Data (Nielsen)'!AI103</f>
        <v>1</v>
      </c>
      <c r="P93" s="4">
        <f>'Raw Data (Nielsen)'!AJ103</f>
        <v>2</v>
      </c>
      <c r="Q93" s="39">
        <f>IFERROR('Raw Data (Nielsen)'!V103/AF93,0)</f>
        <v>0</v>
      </c>
      <c r="R93" s="39">
        <f>IFERROR('Raw Data (Nielsen)'!W103/AG93,0)</f>
        <v>0</v>
      </c>
      <c r="S93" s="39">
        <f>IFERROR('Raw Data (Nielsen)'!X103/AH93,0)</f>
        <v>0</v>
      </c>
      <c r="T93" s="39">
        <f>IFERROR('Raw Data (Nielsen)'!Y103/AI93,0)</f>
        <v>0</v>
      </c>
      <c r="U93" s="39">
        <f>IFERROR('Raw Data (Nielsen)'!Z103/AJ93,0)</f>
        <v>0</v>
      </c>
      <c r="V93" s="40">
        <f>IFERROR('Raw Data (Nielsen)'!AA103/AF93,0)</f>
        <v>0</v>
      </c>
      <c r="W93" s="40">
        <f>IFERROR('Raw Data (Nielsen)'!AB103/AG93,0)</f>
        <v>0.01129032258</v>
      </c>
      <c r="X93" s="40">
        <f>IFERROR('Raw Data (Nielsen)'!AC103/AH93,0)</f>
        <v>0</v>
      </c>
      <c r="Y93" s="40">
        <f>IFERROR('Raw Data (Nielsen)'!AD103/AI93,0)</f>
        <v>0</v>
      </c>
      <c r="Z93" s="40">
        <f>IFERROR('Raw Data (Nielsen)'!AE103/AJ93,0)</f>
        <v>0.03429628575</v>
      </c>
      <c r="AA93" s="39">
        <f>IFERROR('Raw Data (Nielsen)'!Q103/AF93,0)</f>
        <v>0</v>
      </c>
      <c r="AB93" s="39">
        <f>IFERROR('Raw Data (Nielsen)'!R103/AG93,0)</f>
        <v>0</v>
      </c>
      <c r="AC93" s="39">
        <f>IFERROR('Raw Data (Nielsen)'!S103/AH93,0)</f>
        <v>0</v>
      </c>
      <c r="AD93" s="39">
        <f>IFERROR('Raw Data (Nielsen)'!T103/AI93,0)</f>
        <v>0</v>
      </c>
      <c r="AE93" s="39">
        <f>IFERROR('Raw Data (Nielsen)'!U103/AJ93,0)</f>
        <v>0</v>
      </c>
      <c r="AF93" s="41">
        <f>'Raw Data (Nielsen)'!L103</f>
        <v>3538</v>
      </c>
      <c r="AG93" s="41">
        <f>'Raw Data (Nielsen)'!M103</f>
        <v>9300</v>
      </c>
      <c r="AH93" s="41">
        <f>'Raw Data (Nielsen)'!N103</f>
        <v>4413</v>
      </c>
      <c r="AI93" s="41">
        <f>'Raw Data (Nielsen)'!O103</f>
        <v>3102</v>
      </c>
      <c r="AJ93" s="41">
        <f>'Raw Data (Nielsen)'!P103</f>
        <v>7027</v>
      </c>
      <c r="AK93" s="42">
        <f t="shared" si="5"/>
        <v>27380</v>
      </c>
      <c r="AL93" s="43">
        <f t="shared" ref="AL93:AP93" si="338">AF93/$AK93</f>
        <v>0.1292184076</v>
      </c>
      <c r="AM93" s="43">
        <f t="shared" si="338"/>
        <v>0.3396639883</v>
      </c>
      <c r="AN93" s="43">
        <f t="shared" si="338"/>
        <v>0.1611760409</v>
      </c>
      <c r="AO93" s="43">
        <f t="shared" si="338"/>
        <v>0.1132943755</v>
      </c>
      <c r="AP93" s="43">
        <f t="shared" si="338"/>
        <v>0.2566471877</v>
      </c>
      <c r="AS93" s="4" t="s">
        <v>117</v>
      </c>
      <c r="AT93" s="53">
        <f t="shared" si="30"/>
        <v>1.514031485</v>
      </c>
      <c r="AU93" s="54">
        <f t="shared" ref="AU93:AY93" si="339">EXP(AU$3+(AU$4*$AT93)+(AU$5*B83)+(AU$6*G83)+(AU$7*L83)+(AU$8*Q83)+(AU$9*V83)+(AU$10+AA83))</f>
        <v>0.2949655486</v>
      </c>
      <c r="AV93" s="54">
        <f t="shared" si="339"/>
        <v>0.63977962</v>
      </c>
      <c r="AW93" s="54">
        <f t="shared" si="339"/>
        <v>0.276409083</v>
      </c>
      <c r="AX93" s="54">
        <f t="shared" si="339"/>
        <v>0.2177292988</v>
      </c>
      <c r="AY93" s="54">
        <f t="shared" si="339"/>
        <v>0.5227025496</v>
      </c>
      <c r="AZ93" s="54">
        <f t="shared" si="26"/>
        <v>1.9515861</v>
      </c>
      <c r="BA93" s="55">
        <f t="shared" ref="BA93:BE93" si="340">AU93/$AZ93</f>
        <v>0.1511414478</v>
      </c>
      <c r="BB93" s="55">
        <f t="shared" si="340"/>
        <v>0.3278254647</v>
      </c>
      <c r="BC93" s="55">
        <f t="shared" si="340"/>
        <v>0.1416330456</v>
      </c>
      <c r="BD93" s="55">
        <f t="shared" si="340"/>
        <v>0.1115653052</v>
      </c>
      <c r="BE93" s="55">
        <f t="shared" si="340"/>
        <v>0.2678347369</v>
      </c>
      <c r="BF93" s="28">
        <f t="shared" ref="BF93:BJ93" si="341">LN(BA93)*AF83</f>
        <v>-7941.733007</v>
      </c>
      <c r="BG93" s="28">
        <f t="shared" si="341"/>
        <v>-13555.03937</v>
      </c>
      <c r="BH93" s="28">
        <f t="shared" si="341"/>
        <v>-10460.56831</v>
      </c>
      <c r="BI93" s="28">
        <f t="shared" si="341"/>
        <v>-7818.562506</v>
      </c>
      <c r="BJ93" s="28">
        <f t="shared" si="341"/>
        <v>-12382.10295</v>
      </c>
      <c r="BM93" s="4" t="s">
        <v>127</v>
      </c>
      <c r="BN93" s="44">
        <f t="shared" si="7"/>
        <v>0.1611760409</v>
      </c>
      <c r="BO93" s="44">
        <f t="shared" si="8"/>
        <v>0.1466211342</v>
      </c>
    </row>
    <row r="94" ht="15.75" customHeight="1">
      <c r="A94" s="4" t="s">
        <v>128</v>
      </c>
      <c r="B94" s="36">
        <f>'Raw Data (Nielsen)'!B104</f>
        <v>4.94</v>
      </c>
      <c r="C94" s="36">
        <f>'Raw Data (Nielsen)'!C104</f>
        <v>6.99</v>
      </c>
      <c r="D94" s="36">
        <f>'Raw Data (Nielsen)'!D104</f>
        <v>2.99</v>
      </c>
      <c r="E94" s="36">
        <f>'Raw Data (Nielsen)'!E104</f>
        <v>5.62</v>
      </c>
      <c r="F94" s="36">
        <f>'Raw Data (Nielsen)'!F104</f>
        <v>3.52</v>
      </c>
      <c r="G94" s="37">
        <f>'Raw Data (Nielsen)'!G104</f>
        <v>656</v>
      </c>
      <c r="H94" s="37">
        <f>'Raw Data (Nielsen)'!H104</f>
        <v>660</v>
      </c>
      <c r="I94" s="37">
        <f>'Raw Data (Nielsen)'!I104</f>
        <v>851</v>
      </c>
      <c r="J94" s="38">
        <f>'Raw Data (Nielsen)'!J104</f>
        <v>891</v>
      </c>
      <c r="K94" s="37">
        <f>'Raw Data (Nielsen)'!K104</f>
        <v>820</v>
      </c>
      <c r="L94" s="4">
        <f>'Raw Data (Nielsen)'!AF104</f>
        <v>2</v>
      </c>
      <c r="M94" s="4">
        <f>'Raw Data (Nielsen)'!AG104</f>
        <v>5</v>
      </c>
      <c r="N94" s="4">
        <f>'Raw Data (Nielsen)'!AH104</f>
        <v>1</v>
      </c>
      <c r="O94" s="4">
        <f>'Raw Data (Nielsen)'!AI104</f>
        <v>1</v>
      </c>
      <c r="P94" s="4">
        <f>'Raw Data (Nielsen)'!AJ104</f>
        <v>2</v>
      </c>
      <c r="Q94" s="39">
        <f>IFERROR('Raw Data (Nielsen)'!V104/AF94,0)</f>
        <v>0</v>
      </c>
      <c r="R94" s="39">
        <f>IFERROR('Raw Data (Nielsen)'!W104/AG94,0)</f>
        <v>0</v>
      </c>
      <c r="S94" s="39">
        <f>IFERROR('Raw Data (Nielsen)'!X104/AH94,0)</f>
        <v>0</v>
      </c>
      <c r="T94" s="39">
        <f>IFERROR('Raw Data (Nielsen)'!Y104/AI94,0)</f>
        <v>0</v>
      </c>
      <c r="U94" s="39">
        <f>IFERROR('Raw Data (Nielsen)'!Z104/AJ94,0)</f>
        <v>0</v>
      </c>
      <c r="V94" s="40">
        <f>IFERROR('Raw Data (Nielsen)'!AA104/AF94,0)</f>
        <v>0</v>
      </c>
      <c r="W94" s="40">
        <f>IFERROR('Raw Data (Nielsen)'!AB104/AG94,0)</f>
        <v>0.005015177511</v>
      </c>
      <c r="X94" s="40">
        <f>IFERROR('Raw Data (Nielsen)'!AC104/AH94,0)</f>
        <v>0</v>
      </c>
      <c r="Y94" s="40">
        <f>IFERROR('Raw Data (Nielsen)'!AD104/AI94,0)</f>
        <v>0</v>
      </c>
      <c r="Z94" s="40">
        <f>IFERROR('Raw Data (Nielsen)'!AE104/AJ94,0)</f>
        <v>0.02684695277</v>
      </c>
      <c r="AA94" s="39">
        <f>IFERROR('Raw Data (Nielsen)'!Q104/AF94,0)</f>
        <v>0</v>
      </c>
      <c r="AB94" s="39">
        <f>IFERROR('Raw Data (Nielsen)'!R104/AG94,0)</f>
        <v>0</v>
      </c>
      <c r="AC94" s="39">
        <f>IFERROR('Raw Data (Nielsen)'!S104/AH94,0)</f>
        <v>0</v>
      </c>
      <c r="AD94" s="39">
        <f>IFERROR('Raw Data (Nielsen)'!T104/AI94,0)</f>
        <v>0</v>
      </c>
      <c r="AE94" s="39">
        <f>IFERROR('Raw Data (Nielsen)'!U104/AJ94,0)</f>
        <v>0</v>
      </c>
      <c r="AF94" s="41">
        <f>'Raw Data (Nielsen)'!L104</f>
        <v>2733</v>
      </c>
      <c r="AG94" s="41">
        <f>'Raw Data (Nielsen)'!M104</f>
        <v>7577</v>
      </c>
      <c r="AH94" s="41">
        <f>'Raw Data (Nielsen)'!N104</f>
        <v>3594</v>
      </c>
      <c r="AI94" s="41">
        <f>'Raw Data (Nielsen)'!O104</f>
        <v>2603</v>
      </c>
      <c r="AJ94" s="41">
        <f>'Raw Data (Nielsen)'!P104</f>
        <v>5103</v>
      </c>
      <c r="AK94" s="42">
        <f t="shared" si="5"/>
        <v>21610</v>
      </c>
      <c r="AL94" s="43">
        <f t="shared" ref="AL94:AP94" si="342">AF94/$AK94</f>
        <v>0.1264692272</v>
      </c>
      <c r="AM94" s="43">
        <f t="shared" si="342"/>
        <v>0.3506247108</v>
      </c>
      <c r="AN94" s="43">
        <f t="shared" si="342"/>
        <v>0.1663118926</v>
      </c>
      <c r="AO94" s="43">
        <f t="shared" si="342"/>
        <v>0.1204534938</v>
      </c>
      <c r="AP94" s="43">
        <f t="shared" si="342"/>
        <v>0.2361406756</v>
      </c>
      <c r="AS94" s="4" t="s">
        <v>118</v>
      </c>
      <c r="AT94" s="53">
        <f t="shared" si="30"/>
        <v>1.533196441</v>
      </c>
      <c r="AU94" s="54">
        <f t="shared" ref="AU94:AY94" si="343">EXP(AU$3+(AU$4*$AT94)+(AU$5*B84)+(AU$6*G84)+(AU$7*L84)+(AU$8*Q84)+(AU$9*V84)+(AU$10+AA84))</f>
        <v>0.4464296654</v>
      </c>
      <c r="AV94" s="54">
        <f t="shared" si="343"/>
        <v>0.6357085594</v>
      </c>
      <c r="AW94" s="54">
        <f t="shared" si="343"/>
        <v>0.2797724598</v>
      </c>
      <c r="AX94" s="54">
        <f t="shared" si="343"/>
        <v>0.2137591759</v>
      </c>
      <c r="AY94" s="54">
        <f t="shared" si="343"/>
        <v>0.5195019293</v>
      </c>
      <c r="AZ94" s="54">
        <f t="shared" si="26"/>
        <v>2.09517179</v>
      </c>
      <c r="BA94" s="55">
        <f t="shared" ref="BA94:BE94" si="344">AU94/$AZ94</f>
        <v>0.2130754469</v>
      </c>
      <c r="BB94" s="55">
        <f t="shared" si="344"/>
        <v>0.3034159597</v>
      </c>
      <c r="BC94" s="55">
        <f t="shared" si="344"/>
        <v>0.1335319906</v>
      </c>
      <c r="BD94" s="55">
        <f t="shared" si="344"/>
        <v>0.1020246535</v>
      </c>
      <c r="BE94" s="55">
        <f t="shared" si="344"/>
        <v>0.2479519492</v>
      </c>
      <c r="BF94" s="28">
        <f t="shared" ref="BF94:BJ94" si="345">LN(BA94)*AF84</f>
        <v>-11181.46004</v>
      </c>
      <c r="BG94" s="28">
        <f t="shared" si="345"/>
        <v>-13964.746</v>
      </c>
      <c r="BH94" s="28">
        <f t="shared" si="345"/>
        <v>-10342.90874</v>
      </c>
      <c r="BI94" s="28">
        <f t="shared" si="345"/>
        <v>-8529.854946</v>
      </c>
      <c r="BJ94" s="28">
        <f t="shared" si="345"/>
        <v>-12239.70471</v>
      </c>
      <c r="BM94" s="4" t="s">
        <v>128</v>
      </c>
      <c r="BN94" s="44">
        <f t="shared" si="7"/>
        <v>0.1663118926</v>
      </c>
      <c r="BO94" s="44">
        <f t="shared" si="8"/>
        <v>0.1385031495</v>
      </c>
    </row>
    <row r="95" ht="15.75" customHeight="1">
      <c r="A95" s="4" t="s">
        <v>129</v>
      </c>
      <c r="B95" s="36">
        <f>'Raw Data (Nielsen)'!B105</f>
        <v>4.93</v>
      </c>
      <c r="C95" s="36">
        <f>'Raw Data (Nielsen)'!C105</f>
        <v>6.98</v>
      </c>
      <c r="D95" s="36">
        <f>'Raw Data (Nielsen)'!D105</f>
        <v>2.99</v>
      </c>
      <c r="E95" s="36">
        <f>'Raw Data (Nielsen)'!E105</f>
        <v>5.62</v>
      </c>
      <c r="F95" s="36">
        <f>'Raw Data (Nielsen)'!F105</f>
        <v>3.54</v>
      </c>
      <c r="G95" s="37">
        <f>'Raw Data (Nielsen)'!G105</f>
        <v>726</v>
      </c>
      <c r="H95" s="37">
        <f>'Raw Data (Nielsen)'!H105</f>
        <v>714</v>
      </c>
      <c r="I95" s="37">
        <f>'Raw Data (Nielsen)'!I105</f>
        <v>830</v>
      </c>
      <c r="J95" s="38">
        <f>'Raw Data (Nielsen)'!J105</f>
        <v>921</v>
      </c>
      <c r="K95" s="37">
        <f>'Raw Data (Nielsen)'!K105</f>
        <v>869</v>
      </c>
      <c r="L95" s="4">
        <f>'Raw Data (Nielsen)'!AF105</f>
        <v>2</v>
      </c>
      <c r="M95" s="4">
        <f>'Raw Data (Nielsen)'!AG105</f>
        <v>5</v>
      </c>
      <c r="N95" s="4">
        <f>'Raw Data (Nielsen)'!AH105</f>
        <v>1</v>
      </c>
      <c r="O95" s="4">
        <f>'Raw Data (Nielsen)'!AI105</f>
        <v>1</v>
      </c>
      <c r="P95" s="4">
        <f>'Raw Data (Nielsen)'!AJ105</f>
        <v>2</v>
      </c>
      <c r="Q95" s="39">
        <f>IFERROR('Raw Data (Nielsen)'!V105/AF95,0)</f>
        <v>0</v>
      </c>
      <c r="R95" s="39">
        <f>IFERROR('Raw Data (Nielsen)'!W105/AG95,0)</f>
        <v>0</v>
      </c>
      <c r="S95" s="39">
        <f>IFERROR('Raw Data (Nielsen)'!X105/AH95,0)</f>
        <v>0</v>
      </c>
      <c r="T95" s="39">
        <f>IFERROR('Raw Data (Nielsen)'!Y105/AI95,0)</f>
        <v>0</v>
      </c>
      <c r="U95" s="39">
        <f>IFERROR('Raw Data (Nielsen)'!Z105/AJ95,0)</f>
        <v>0</v>
      </c>
      <c r="V95" s="40">
        <f>IFERROR('Raw Data (Nielsen)'!AA105/AF95,0)</f>
        <v>0</v>
      </c>
      <c r="W95" s="40">
        <f>IFERROR('Raw Data (Nielsen)'!AB105/AG95,0)</f>
        <v>0.02114770349</v>
      </c>
      <c r="X95" s="40">
        <f>IFERROR('Raw Data (Nielsen)'!AC105/AH95,0)</f>
        <v>0</v>
      </c>
      <c r="Y95" s="40">
        <f>IFERROR('Raw Data (Nielsen)'!AD105/AI95,0)</f>
        <v>0</v>
      </c>
      <c r="Z95" s="40">
        <f>IFERROR('Raw Data (Nielsen)'!AE105/AJ95,0)</f>
        <v>0.03413228155</v>
      </c>
      <c r="AA95" s="39">
        <f>IFERROR('Raw Data (Nielsen)'!Q105/AF95,0)</f>
        <v>0</v>
      </c>
      <c r="AB95" s="39">
        <f>IFERROR('Raw Data (Nielsen)'!R105/AG95,0)</f>
        <v>0</v>
      </c>
      <c r="AC95" s="39">
        <f>IFERROR('Raw Data (Nielsen)'!S105/AH95,0)</f>
        <v>0</v>
      </c>
      <c r="AD95" s="39">
        <f>IFERROR('Raw Data (Nielsen)'!T105/AI95,0)</f>
        <v>0</v>
      </c>
      <c r="AE95" s="39">
        <f>IFERROR('Raw Data (Nielsen)'!U105/AJ95,0)</f>
        <v>0</v>
      </c>
      <c r="AF95" s="41">
        <f>'Raw Data (Nielsen)'!L105</f>
        <v>3381</v>
      </c>
      <c r="AG95" s="41">
        <f>'Raw Data (Nielsen)'!M105</f>
        <v>9079</v>
      </c>
      <c r="AH95" s="41">
        <f>'Raw Data (Nielsen)'!N105</f>
        <v>4023</v>
      </c>
      <c r="AI95" s="41">
        <f>'Raw Data (Nielsen)'!O105</f>
        <v>3178</v>
      </c>
      <c r="AJ95" s="41">
        <f>'Raw Data (Nielsen)'!P105</f>
        <v>6592</v>
      </c>
      <c r="AK95" s="42">
        <f t="shared" si="5"/>
        <v>26253</v>
      </c>
      <c r="AL95" s="43">
        <f t="shared" ref="AL95:AP95" si="346">AF95/$AK95</f>
        <v>0.1287852817</v>
      </c>
      <c r="AM95" s="43">
        <f t="shared" si="346"/>
        <v>0.3458271436</v>
      </c>
      <c r="AN95" s="43">
        <f t="shared" si="346"/>
        <v>0.1532396298</v>
      </c>
      <c r="AO95" s="43">
        <f t="shared" si="346"/>
        <v>0.1210528321</v>
      </c>
      <c r="AP95" s="43">
        <f t="shared" si="346"/>
        <v>0.2510951129</v>
      </c>
      <c r="AS95" s="4" t="s">
        <v>119</v>
      </c>
      <c r="AT95" s="53">
        <f t="shared" si="30"/>
        <v>1.552361396</v>
      </c>
      <c r="AU95" s="54">
        <f t="shared" ref="AU95:AY95" si="347">EXP(AU$3+(AU$4*$AT95)+(AU$5*B85)+(AU$6*G85)+(AU$7*L85)+(AU$8*Q85)+(AU$9*V85)+(AU$10+AA85))</f>
        <v>0.4512084508</v>
      </c>
      <c r="AV95" s="54">
        <f t="shared" si="347"/>
        <v>0.6430208246</v>
      </c>
      <c r="AW95" s="54">
        <f t="shared" si="347"/>
        <v>0.2779169705</v>
      </c>
      <c r="AX95" s="54">
        <f t="shared" si="347"/>
        <v>0.187129265</v>
      </c>
      <c r="AY95" s="54">
        <f t="shared" si="347"/>
        <v>0.5170025555</v>
      </c>
      <c r="AZ95" s="54">
        <f t="shared" si="26"/>
        <v>2.076278066</v>
      </c>
      <c r="BA95" s="55">
        <f t="shared" ref="BA95:BE95" si="348">AU95/$AZ95</f>
        <v>0.2173160031</v>
      </c>
      <c r="BB95" s="55">
        <f t="shared" si="348"/>
        <v>0.3096987995</v>
      </c>
      <c r="BC95" s="55">
        <f t="shared" si="348"/>
        <v>0.1338534443</v>
      </c>
      <c r="BD95" s="55">
        <f t="shared" si="348"/>
        <v>0.09012726574</v>
      </c>
      <c r="BE95" s="55">
        <f t="shared" si="348"/>
        <v>0.2490044873</v>
      </c>
      <c r="BF95" s="28">
        <f t="shared" ref="BF95:BJ95" si="349">LN(BA95)*AF85</f>
        <v>-10472.64926</v>
      </c>
      <c r="BG95" s="28">
        <f t="shared" si="349"/>
        <v>-14120.95211</v>
      </c>
      <c r="BH95" s="28">
        <f t="shared" si="349"/>
        <v>-11060.55377</v>
      </c>
      <c r="BI95" s="28">
        <f t="shared" si="349"/>
        <v>-7003.009702</v>
      </c>
      <c r="BJ95" s="28">
        <f t="shared" si="349"/>
        <v>-12739.1756</v>
      </c>
      <c r="BM95" s="4" t="s">
        <v>129</v>
      </c>
      <c r="BN95" s="44">
        <f t="shared" si="7"/>
        <v>0.1532396298</v>
      </c>
      <c r="BO95" s="44">
        <f t="shared" si="8"/>
        <v>0.1319710017</v>
      </c>
    </row>
    <row r="96" ht="15.75" customHeight="1">
      <c r="A96" s="4" t="s">
        <v>130</v>
      </c>
      <c r="B96" s="36">
        <f>'Raw Data (Nielsen)'!B106</f>
        <v>4.93</v>
      </c>
      <c r="C96" s="36">
        <f>'Raw Data (Nielsen)'!C106</f>
        <v>6.99</v>
      </c>
      <c r="D96" s="36">
        <f>'Raw Data (Nielsen)'!D106</f>
        <v>2.99</v>
      </c>
      <c r="E96" s="36">
        <f>'Raw Data (Nielsen)'!E106</f>
        <v>5.62</v>
      </c>
      <c r="F96" s="36">
        <f>'Raw Data (Nielsen)'!F106</f>
        <v>3.52</v>
      </c>
      <c r="G96" s="37">
        <f>'Raw Data (Nielsen)'!G106</f>
        <v>697</v>
      </c>
      <c r="H96" s="37">
        <f>'Raw Data (Nielsen)'!H106</f>
        <v>699</v>
      </c>
      <c r="I96" s="37">
        <f>'Raw Data (Nielsen)'!I106</f>
        <v>866</v>
      </c>
      <c r="J96" s="38">
        <f>'Raw Data (Nielsen)'!J106</f>
        <v>914</v>
      </c>
      <c r="K96" s="37">
        <f>'Raw Data (Nielsen)'!K106</f>
        <v>892</v>
      </c>
      <c r="L96" s="4">
        <f>'Raw Data (Nielsen)'!AF106</f>
        <v>2</v>
      </c>
      <c r="M96" s="4">
        <f>'Raw Data (Nielsen)'!AG106</f>
        <v>5</v>
      </c>
      <c r="N96" s="4">
        <f>'Raw Data (Nielsen)'!AH106</f>
        <v>1</v>
      </c>
      <c r="O96" s="4">
        <f>'Raw Data (Nielsen)'!AI106</f>
        <v>1</v>
      </c>
      <c r="P96" s="4">
        <f>'Raw Data (Nielsen)'!AJ106</f>
        <v>2</v>
      </c>
      <c r="Q96" s="39">
        <f>IFERROR('Raw Data (Nielsen)'!V106/AF96,0)</f>
        <v>0</v>
      </c>
      <c r="R96" s="39">
        <f>IFERROR('Raw Data (Nielsen)'!W106/AG96,0)</f>
        <v>0</v>
      </c>
      <c r="S96" s="39">
        <f>IFERROR('Raw Data (Nielsen)'!X106/AH96,0)</f>
        <v>0</v>
      </c>
      <c r="T96" s="39">
        <f>IFERROR('Raw Data (Nielsen)'!Y106/AI96,0)</f>
        <v>0</v>
      </c>
      <c r="U96" s="39">
        <f>IFERROR('Raw Data (Nielsen)'!Z106/AJ96,0)</f>
        <v>0</v>
      </c>
      <c r="V96" s="40">
        <f>IFERROR('Raw Data (Nielsen)'!AA106/AF96,0)</f>
        <v>0</v>
      </c>
      <c r="W96" s="40">
        <f>IFERROR('Raw Data (Nielsen)'!AB106/AG96,0)</f>
        <v>0.01222272522</v>
      </c>
      <c r="X96" s="40">
        <f>IFERROR('Raw Data (Nielsen)'!AC106/AH96,0)</f>
        <v>0</v>
      </c>
      <c r="Y96" s="40">
        <f>IFERROR('Raw Data (Nielsen)'!AD106/AI96,0)</f>
        <v>0</v>
      </c>
      <c r="Z96" s="40">
        <f>IFERROR('Raw Data (Nielsen)'!AE106/AJ96,0)</f>
        <v>0.02574313753</v>
      </c>
      <c r="AA96" s="39">
        <f>IFERROR('Raw Data (Nielsen)'!Q106/AF96,0)</f>
        <v>0</v>
      </c>
      <c r="AB96" s="39">
        <f>IFERROR('Raw Data (Nielsen)'!R106/AG96,0)</f>
        <v>0</v>
      </c>
      <c r="AC96" s="39">
        <f>IFERROR('Raw Data (Nielsen)'!S106/AH96,0)</f>
        <v>0</v>
      </c>
      <c r="AD96" s="39">
        <f>IFERROR('Raw Data (Nielsen)'!T106/AI96,0)</f>
        <v>0</v>
      </c>
      <c r="AE96" s="39">
        <f>IFERROR('Raw Data (Nielsen)'!U106/AJ96,0)</f>
        <v>0</v>
      </c>
      <c r="AF96" s="41">
        <f>'Raw Data (Nielsen)'!L106</f>
        <v>3044</v>
      </c>
      <c r="AG96" s="41">
        <f>'Raw Data (Nielsen)'!M106</f>
        <v>8836</v>
      </c>
      <c r="AH96" s="41">
        <f>'Raw Data (Nielsen)'!N106</f>
        <v>4098</v>
      </c>
      <c r="AI96" s="41">
        <f>'Raw Data (Nielsen)'!O106</f>
        <v>3018</v>
      </c>
      <c r="AJ96" s="41">
        <f>'Raw Data (Nielsen)'!P106</f>
        <v>7031</v>
      </c>
      <c r="AK96" s="42">
        <f t="shared" si="5"/>
        <v>26027</v>
      </c>
      <c r="AL96" s="43">
        <f t="shared" ref="AL96:AP96" si="350">AF96/$AK96</f>
        <v>0.1169554693</v>
      </c>
      <c r="AM96" s="43">
        <f t="shared" si="350"/>
        <v>0.3394936028</v>
      </c>
      <c r="AN96" s="43">
        <f t="shared" si="350"/>
        <v>0.1574518769</v>
      </c>
      <c r="AO96" s="43">
        <f t="shared" si="350"/>
        <v>0.1159565067</v>
      </c>
      <c r="AP96" s="43">
        <f t="shared" si="350"/>
        <v>0.2701425443</v>
      </c>
      <c r="AS96" s="4" t="s">
        <v>120</v>
      </c>
      <c r="AT96" s="53">
        <f t="shared" si="30"/>
        <v>1.571526352</v>
      </c>
      <c r="AU96" s="54">
        <f t="shared" ref="AU96:AY96" si="351">EXP(AU$3+(AU$4*$AT96)+(AU$5*B86)+(AU$6*G86)+(AU$7*L86)+(AU$8*Q86)+(AU$9*V86)+(AU$10+AA86))</f>
        <v>0.4518439995</v>
      </c>
      <c r="AV96" s="54">
        <f t="shared" si="351"/>
        <v>0.6313002829</v>
      </c>
      <c r="AW96" s="54">
        <f t="shared" si="351"/>
        <v>0.2797209242</v>
      </c>
      <c r="AX96" s="54">
        <f t="shared" si="351"/>
        <v>0.1580264863</v>
      </c>
      <c r="AY96" s="54">
        <f t="shared" si="351"/>
        <v>0.5221285613</v>
      </c>
      <c r="AZ96" s="54">
        <f t="shared" si="26"/>
        <v>2.043020254</v>
      </c>
      <c r="BA96" s="55">
        <f t="shared" ref="BA96:BE96" si="352">AU96/$AZ96</f>
        <v>0.2211647185</v>
      </c>
      <c r="BB96" s="55">
        <f t="shared" si="352"/>
        <v>0.3090034382</v>
      </c>
      <c r="BC96" s="55">
        <f t="shared" si="352"/>
        <v>0.1369153945</v>
      </c>
      <c r="BD96" s="55">
        <f t="shared" si="352"/>
        <v>0.07734944673</v>
      </c>
      <c r="BE96" s="55">
        <f t="shared" si="352"/>
        <v>0.255567002</v>
      </c>
      <c r="BF96" s="28">
        <f t="shared" ref="BF96:BJ96" si="353">LN(BA96)*AF86</f>
        <v>-9946.322867</v>
      </c>
      <c r="BG96" s="28">
        <f t="shared" si="353"/>
        <v>-13724.072</v>
      </c>
      <c r="BH96" s="28">
        <f t="shared" si="353"/>
        <v>-11353.7189</v>
      </c>
      <c r="BI96" s="28">
        <f t="shared" si="353"/>
        <v>-6401.114059</v>
      </c>
      <c r="BJ96" s="28">
        <f t="shared" si="353"/>
        <v>-12137.91611</v>
      </c>
      <c r="BM96" s="4" t="s">
        <v>130</v>
      </c>
      <c r="BN96" s="44">
        <f t="shared" si="7"/>
        <v>0.1574518769</v>
      </c>
      <c r="BO96" s="44">
        <f t="shared" si="8"/>
        <v>0.1413135839</v>
      </c>
    </row>
    <row r="97" ht="15.75" customHeight="1">
      <c r="A97" s="4" t="s">
        <v>131</v>
      </c>
      <c r="B97" s="36">
        <f>'Raw Data (Nielsen)'!B107</f>
        <v>4.94</v>
      </c>
      <c r="C97" s="36">
        <f>'Raw Data (Nielsen)'!C107</f>
        <v>6.99</v>
      </c>
      <c r="D97" s="36">
        <f>'Raw Data (Nielsen)'!D107</f>
        <v>2.99</v>
      </c>
      <c r="E97" s="36">
        <f>'Raw Data (Nielsen)'!E107</f>
        <v>5.62</v>
      </c>
      <c r="F97" s="36">
        <f>'Raw Data (Nielsen)'!F107</f>
        <v>3.53</v>
      </c>
      <c r="G97" s="37">
        <f>'Raw Data (Nielsen)'!G107</f>
        <v>649</v>
      </c>
      <c r="H97" s="37">
        <f>'Raw Data (Nielsen)'!H107</f>
        <v>676</v>
      </c>
      <c r="I97" s="37">
        <f>'Raw Data (Nielsen)'!I107</f>
        <v>879</v>
      </c>
      <c r="J97" s="38">
        <f>'Raw Data (Nielsen)'!J107</f>
        <v>891</v>
      </c>
      <c r="K97" s="37">
        <f>'Raw Data (Nielsen)'!K107</f>
        <v>866</v>
      </c>
      <c r="L97" s="4">
        <f>'Raw Data (Nielsen)'!AF107</f>
        <v>2</v>
      </c>
      <c r="M97" s="4">
        <f>'Raw Data (Nielsen)'!AG107</f>
        <v>5</v>
      </c>
      <c r="N97" s="4">
        <f>'Raw Data (Nielsen)'!AH107</f>
        <v>1</v>
      </c>
      <c r="O97" s="4">
        <f>'Raw Data (Nielsen)'!AI107</f>
        <v>1</v>
      </c>
      <c r="P97" s="4">
        <f>'Raw Data (Nielsen)'!AJ107</f>
        <v>2</v>
      </c>
      <c r="Q97" s="39">
        <f>IFERROR('Raw Data (Nielsen)'!V107/AF97,0)</f>
        <v>0</v>
      </c>
      <c r="R97" s="39">
        <f>IFERROR('Raw Data (Nielsen)'!W107/AG97,0)</f>
        <v>0</v>
      </c>
      <c r="S97" s="39">
        <f>IFERROR('Raw Data (Nielsen)'!X107/AH97,0)</f>
        <v>0</v>
      </c>
      <c r="T97" s="39">
        <f>IFERROR('Raw Data (Nielsen)'!Y107/AI97,0)</f>
        <v>0</v>
      </c>
      <c r="U97" s="39">
        <f>IFERROR('Raw Data (Nielsen)'!Z107/AJ97,0)</f>
        <v>0</v>
      </c>
      <c r="V97" s="40">
        <f>IFERROR('Raw Data (Nielsen)'!AA107/AF97,0)</f>
        <v>0</v>
      </c>
      <c r="W97" s="40">
        <f>IFERROR('Raw Data (Nielsen)'!AB107/AG97,0)</f>
        <v>0.01626939084</v>
      </c>
      <c r="X97" s="40">
        <f>IFERROR('Raw Data (Nielsen)'!AC107/AH97,0)</f>
        <v>0</v>
      </c>
      <c r="Y97" s="40">
        <f>IFERROR('Raw Data (Nielsen)'!AD107/AI97,0)</f>
        <v>0</v>
      </c>
      <c r="Z97" s="40">
        <f>IFERROR('Raw Data (Nielsen)'!AE107/AJ97,0)</f>
        <v>0.007993338884</v>
      </c>
      <c r="AA97" s="39">
        <f>IFERROR('Raw Data (Nielsen)'!Q107/AF97,0)</f>
        <v>0</v>
      </c>
      <c r="AB97" s="39">
        <f>IFERROR('Raw Data (Nielsen)'!R107/AG97,0)</f>
        <v>0</v>
      </c>
      <c r="AC97" s="39">
        <f>IFERROR('Raw Data (Nielsen)'!S107/AH97,0)</f>
        <v>0</v>
      </c>
      <c r="AD97" s="39">
        <f>IFERROR('Raw Data (Nielsen)'!T107/AI97,0)</f>
        <v>0</v>
      </c>
      <c r="AE97" s="39">
        <f>IFERROR('Raw Data (Nielsen)'!U107/AJ97,0)</f>
        <v>0</v>
      </c>
      <c r="AF97" s="41">
        <f>'Raw Data (Nielsen)'!L107</f>
        <v>2713</v>
      </c>
      <c r="AG97" s="41">
        <f>'Raw Data (Nielsen)'!M107</f>
        <v>7929</v>
      </c>
      <c r="AH97" s="41">
        <f>'Raw Data (Nielsen)'!N107</f>
        <v>3906</v>
      </c>
      <c r="AI97" s="41">
        <f>'Raw Data (Nielsen)'!O107</f>
        <v>2615</v>
      </c>
      <c r="AJ97" s="41">
        <f>'Raw Data (Nielsen)'!P107</f>
        <v>6005</v>
      </c>
      <c r="AK97" s="42">
        <f t="shared" si="5"/>
        <v>23168</v>
      </c>
      <c r="AL97" s="43">
        <f t="shared" ref="AL97:AP97" si="354">AF97/$AK97</f>
        <v>0.117101174</v>
      </c>
      <c r="AM97" s="43">
        <f t="shared" si="354"/>
        <v>0.3422392956</v>
      </c>
      <c r="AN97" s="43">
        <f t="shared" si="354"/>
        <v>0.1685946133</v>
      </c>
      <c r="AO97" s="43">
        <f t="shared" si="354"/>
        <v>0.1128712017</v>
      </c>
      <c r="AP97" s="43">
        <f t="shared" si="354"/>
        <v>0.2591937155</v>
      </c>
      <c r="AS97" s="4" t="s">
        <v>121</v>
      </c>
      <c r="AT97" s="53">
        <f t="shared" si="30"/>
        <v>1.590691307</v>
      </c>
      <c r="AU97" s="54">
        <f t="shared" ref="AU97:AY97" si="355">EXP(AU$3+(AU$4*$AT97)+(AU$5*B87)+(AU$6*G87)+(AU$7*L87)+(AU$8*Q87)+(AU$9*V87)+(AU$10+AA87))</f>
        <v>0.6460102584</v>
      </c>
      <c r="AV97" s="54">
        <f t="shared" si="355"/>
        <v>0.6301233748</v>
      </c>
      <c r="AW97" s="54">
        <f t="shared" si="355"/>
        <v>0.2831245998</v>
      </c>
      <c r="AX97" s="54">
        <f t="shared" si="355"/>
        <v>0.1987797787</v>
      </c>
      <c r="AY97" s="54">
        <f t="shared" si="355"/>
        <v>0.5249236127</v>
      </c>
      <c r="AZ97" s="54">
        <f t="shared" si="26"/>
        <v>2.282961624</v>
      </c>
      <c r="BA97" s="55">
        <f t="shared" ref="BA97:BE97" si="356">AU97/$AZ97</f>
        <v>0.2829702661</v>
      </c>
      <c r="BB97" s="55">
        <f t="shared" si="356"/>
        <v>0.276011374</v>
      </c>
      <c r="BC97" s="55">
        <f t="shared" si="356"/>
        <v>0.124016364</v>
      </c>
      <c r="BD97" s="55">
        <f t="shared" si="356"/>
        <v>0.08707101186</v>
      </c>
      <c r="BE97" s="55">
        <f t="shared" si="356"/>
        <v>0.229930984</v>
      </c>
      <c r="BF97" s="28">
        <f t="shared" ref="BF97:BJ97" si="357">LN(BA97)*AF87</f>
        <v>-14911.62771</v>
      </c>
      <c r="BG97" s="28">
        <f t="shared" si="357"/>
        <v>-15348.63533</v>
      </c>
      <c r="BH97" s="28">
        <f t="shared" si="357"/>
        <v>-11768.43281</v>
      </c>
      <c r="BI97" s="28">
        <f t="shared" si="357"/>
        <v>-8568.01974</v>
      </c>
      <c r="BJ97" s="28">
        <f t="shared" si="357"/>
        <v>-13485.5606</v>
      </c>
      <c r="BM97" s="4" t="s">
        <v>131</v>
      </c>
      <c r="BN97" s="44">
        <f t="shared" si="7"/>
        <v>0.1685946133</v>
      </c>
      <c r="BO97" s="44">
        <f t="shared" si="8"/>
        <v>0.1457700986</v>
      </c>
    </row>
    <row r="98" ht="15.75" customHeight="1">
      <c r="A98" s="4" t="s">
        <v>132</v>
      </c>
      <c r="B98" s="36">
        <f>'Raw Data (Nielsen)'!B108</f>
        <v>4.93</v>
      </c>
      <c r="C98" s="36">
        <f>'Raw Data (Nielsen)'!C108</f>
        <v>6.99</v>
      </c>
      <c r="D98" s="36">
        <f>'Raw Data (Nielsen)'!D108</f>
        <v>2.99</v>
      </c>
      <c r="E98" s="36">
        <f>'Raw Data (Nielsen)'!E108</f>
        <v>5.62</v>
      </c>
      <c r="F98" s="36">
        <f>'Raw Data (Nielsen)'!F108</f>
        <v>3.55</v>
      </c>
      <c r="G98" s="37">
        <f>'Raw Data (Nielsen)'!G108</f>
        <v>618</v>
      </c>
      <c r="H98" s="37">
        <f>'Raw Data (Nielsen)'!H108</f>
        <v>626</v>
      </c>
      <c r="I98" s="37">
        <f>'Raw Data (Nielsen)'!I108</f>
        <v>856</v>
      </c>
      <c r="J98" s="38">
        <f>'Raw Data (Nielsen)'!J108</f>
        <v>853</v>
      </c>
      <c r="K98" s="37">
        <f>'Raw Data (Nielsen)'!K108</f>
        <v>810</v>
      </c>
      <c r="L98" s="4">
        <f>'Raw Data (Nielsen)'!AF108</f>
        <v>2</v>
      </c>
      <c r="M98" s="4">
        <f>'Raw Data (Nielsen)'!AG108</f>
        <v>5</v>
      </c>
      <c r="N98" s="4">
        <f>'Raw Data (Nielsen)'!AH108</f>
        <v>1</v>
      </c>
      <c r="O98" s="4">
        <f>'Raw Data (Nielsen)'!AI108</f>
        <v>1</v>
      </c>
      <c r="P98" s="4">
        <f>'Raw Data (Nielsen)'!AJ108</f>
        <v>2</v>
      </c>
      <c r="Q98" s="39">
        <f>IFERROR('Raw Data (Nielsen)'!V108/AF98,0)</f>
        <v>0</v>
      </c>
      <c r="R98" s="39">
        <f>IFERROR('Raw Data (Nielsen)'!W108/AG98,0)</f>
        <v>0</v>
      </c>
      <c r="S98" s="39">
        <f>IFERROR('Raw Data (Nielsen)'!X108/AH98,0)</f>
        <v>0</v>
      </c>
      <c r="T98" s="39">
        <f>IFERROR('Raw Data (Nielsen)'!Y108/AI98,0)</f>
        <v>0</v>
      </c>
      <c r="U98" s="39">
        <f>IFERROR('Raw Data (Nielsen)'!Z108/AJ98,0)</f>
        <v>0</v>
      </c>
      <c r="V98" s="40">
        <f>IFERROR('Raw Data (Nielsen)'!AA108/AF98,0)</f>
        <v>0</v>
      </c>
      <c r="W98" s="40">
        <f>IFERROR('Raw Data (Nielsen)'!AB108/AG98,0)</f>
        <v>0.01985611511</v>
      </c>
      <c r="X98" s="40">
        <f>IFERROR('Raw Data (Nielsen)'!AC108/AH98,0)</f>
        <v>0</v>
      </c>
      <c r="Y98" s="40">
        <f>IFERROR('Raw Data (Nielsen)'!AD108/AI98,0)</f>
        <v>0</v>
      </c>
      <c r="Z98" s="40">
        <f>IFERROR('Raw Data (Nielsen)'!AE108/AJ98,0)</f>
        <v>0.03656821378</v>
      </c>
      <c r="AA98" s="39">
        <f>IFERROR('Raw Data (Nielsen)'!Q108/AF98,0)</f>
        <v>0</v>
      </c>
      <c r="AB98" s="39">
        <f>IFERROR('Raw Data (Nielsen)'!R108/AG98,0)</f>
        <v>0</v>
      </c>
      <c r="AC98" s="39">
        <f>IFERROR('Raw Data (Nielsen)'!S108/AH98,0)</f>
        <v>0</v>
      </c>
      <c r="AD98" s="39">
        <f>IFERROR('Raw Data (Nielsen)'!T108/AI98,0)</f>
        <v>0</v>
      </c>
      <c r="AE98" s="39">
        <f>IFERROR('Raw Data (Nielsen)'!U108/AJ98,0)</f>
        <v>0</v>
      </c>
      <c r="AF98" s="41">
        <f>'Raw Data (Nielsen)'!L108</f>
        <v>2448</v>
      </c>
      <c r="AG98" s="41">
        <f>'Raw Data (Nielsen)'!M108</f>
        <v>6950</v>
      </c>
      <c r="AH98" s="41">
        <f>'Raw Data (Nielsen)'!N108</f>
        <v>3202</v>
      </c>
      <c r="AI98" s="41">
        <f>'Raw Data (Nielsen)'!O108</f>
        <v>2240</v>
      </c>
      <c r="AJ98" s="41">
        <f>'Raw Data (Nielsen)'!P108</f>
        <v>4977</v>
      </c>
      <c r="AK98" s="42">
        <f t="shared" si="5"/>
        <v>19817</v>
      </c>
      <c r="AL98" s="43">
        <f t="shared" ref="AL98:AP98" si="358">AF98/$AK98</f>
        <v>0.1235303023</v>
      </c>
      <c r="AM98" s="43">
        <f t="shared" si="358"/>
        <v>0.3507089872</v>
      </c>
      <c r="AN98" s="43">
        <f t="shared" si="358"/>
        <v>0.1615784428</v>
      </c>
      <c r="AO98" s="43">
        <f t="shared" si="358"/>
        <v>0.1130342635</v>
      </c>
      <c r="AP98" s="43">
        <f t="shared" si="358"/>
        <v>0.2511480042</v>
      </c>
      <c r="AS98" s="4" t="s">
        <v>122</v>
      </c>
      <c r="AT98" s="53">
        <f t="shared" si="30"/>
        <v>1.609856263</v>
      </c>
      <c r="AU98" s="54">
        <f t="shared" ref="AU98:AY98" si="359">EXP(AU$3+(AU$4*$AT98)+(AU$5*B88)+(AU$6*G88)+(AU$7*L88)+(AU$8*Q88)+(AU$9*V88)+(AU$10+AA88))</f>
        <v>0.4511715263</v>
      </c>
      <c r="AV98" s="54">
        <f t="shared" si="359"/>
        <v>0.6305816156</v>
      </c>
      <c r="AW98" s="54">
        <f t="shared" si="359"/>
        <v>0.2801942393</v>
      </c>
      <c r="AX98" s="54">
        <f t="shared" si="359"/>
        <v>0.212221396</v>
      </c>
      <c r="AY98" s="54">
        <f t="shared" si="359"/>
        <v>0.5291452197</v>
      </c>
      <c r="AZ98" s="54">
        <f t="shared" si="26"/>
        <v>2.103313997</v>
      </c>
      <c r="BA98" s="55">
        <f t="shared" ref="BA98:BE98" si="360">AU98/$AZ98</f>
        <v>0.2145050748</v>
      </c>
      <c r="BB98" s="55">
        <f t="shared" si="360"/>
        <v>0.2998038413</v>
      </c>
      <c r="BC98" s="55">
        <f t="shared" si="360"/>
        <v>0.1332156015</v>
      </c>
      <c r="BD98" s="55">
        <f t="shared" si="360"/>
        <v>0.1008985802</v>
      </c>
      <c r="BE98" s="55">
        <f t="shared" si="360"/>
        <v>0.2515769022</v>
      </c>
      <c r="BF98" s="28">
        <f t="shared" ref="BF98:BJ98" si="361">LN(BA98)*AF88</f>
        <v>-10629.7081</v>
      </c>
      <c r="BG98" s="28">
        <f t="shared" si="361"/>
        <v>-13383.40464</v>
      </c>
      <c r="BH98" s="28">
        <f t="shared" si="361"/>
        <v>-11028.36739</v>
      </c>
      <c r="BI98" s="28">
        <f t="shared" si="361"/>
        <v>-8410.775765</v>
      </c>
      <c r="BJ98" s="28">
        <f t="shared" si="361"/>
        <v>-12922.38145</v>
      </c>
      <c r="BM98" s="4" t="s">
        <v>132</v>
      </c>
      <c r="BN98" s="44">
        <f t="shared" si="7"/>
        <v>0.1615784428</v>
      </c>
      <c r="BO98" s="44">
        <f t="shared" si="8"/>
        <v>0.140496684</v>
      </c>
    </row>
    <row r="99" ht="15.75" customHeight="1">
      <c r="A99" s="4" t="s">
        <v>133</v>
      </c>
      <c r="B99" s="36">
        <f>'Raw Data (Nielsen)'!B109</f>
        <v>4.94</v>
      </c>
      <c r="C99" s="36">
        <f>'Raw Data (Nielsen)'!C109</f>
        <v>6.98</v>
      </c>
      <c r="D99" s="36">
        <f>'Raw Data (Nielsen)'!D109</f>
        <v>2.99</v>
      </c>
      <c r="E99" s="36">
        <f>'Raw Data (Nielsen)'!E109</f>
        <v>5.62</v>
      </c>
      <c r="F99" s="36">
        <f>'Raw Data (Nielsen)'!F109</f>
        <v>3.54</v>
      </c>
      <c r="G99" s="37">
        <f>'Raw Data (Nielsen)'!G109</f>
        <v>677</v>
      </c>
      <c r="H99" s="37">
        <f>'Raw Data (Nielsen)'!H109</f>
        <v>659</v>
      </c>
      <c r="I99" s="37">
        <f>'Raw Data (Nielsen)'!I109</f>
        <v>891</v>
      </c>
      <c r="J99" s="38">
        <f>'Raw Data (Nielsen)'!J109</f>
        <v>893</v>
      </c>
      <c r="K99" s="37">
        <f>'Raw Data (Nielsen)'!K109</f>
        <v>862</v>
      </c>
      <c r="L99" s="4">
        <f>'Raw Data (Nielsen)'!AF109</f>
        <v>2</v>
      </c>
      <c r="M99" s="4">
        <f>'Raw Data (Nielsen)'!AG109</f>
        <v>5</v>
      </c>
      <c r="N99" s="4">
        <f>'Raw Data (Nielsen)'!AH109</f>
        <v>1</v>
      </c>
      <c r="O99" s="4">
        <f>'Raw Data (Nielsen)'!AI109</f>
        <v>1</v>
      </c>
      <c r="P99" s="4">
        <f>'Raw Data (Nielsen)'!AJ109</f>
        <v>2</v>
      </c>
      <c r="Q99" s="39">
        <f>IFERROR('Raw Data (Nielsen)'!V109/AF99,0)</f>
        <v>0</v>
      </c>
      <c r="R99" s="39">
        <f>IFERROR('Raw Data (Nielsen)'!W109/AG99,0)</f>
        <v>0</v>
      </c>
      <c r="S99" s="39">
        <f>IFERROR('Raw Data (Nielsen)'!X109/AH99,0)</f>
        <v>0</v>
      </c>
      <c r="T99" s="39">
        <f>IFERROR('Raw Data (Nielsen)'!Y109/AI99,0)</f>
        <v>0</v>
      </c>
      <c r="U99" s="39">
        <f>IFERROR('Raw Data (Nielsen)'!Z109/AJ99,0)</f>
        <v>0</v>
      </c>
      <c r="V99" s="40">
        <f>IFERROR('Raw Data (Nielsen)'!AA109/AF99,0)</f>
        <v>0</v>
      </c>
      <c r="W99" s="40">
        <f>IFERROR('Raw Data (Nielsen)'!AB109/AG99,0)</f>
        <v>0.02116935484</v>
      </c>
      <c r="X99" s="40">
        <f>IFERROR('Raw Data (Nielsen)'!AC109/AH99,0)</f>
        <v>0</v>
      </c>
      <c r="Y99" s="40">
        <f>IFERROR('Raw Data (Nielsen)'!AD109/AI99,0)</f>
        <v>0</v>
      </c>
      <c r="Z99" s="40">
        <f>IFERROR('Raw Data (Nielsen)'!AE109/AJ99,0)</f>
        <v>0.02003055508</v>
      </c>
      <c r="AA99" s="39">
        <f>IFERROR('Raw Data (Nielsen)'!Q109/AF99,0)</f>
        <v>0</v>
      </c>
      <c r="AB99" s="39">
        <f>IFERROR('Raw Data (Nielsen)'!R109/AG99,0)</f>
        <v>0</v>
      </c>
      <c r="AC99" s="39">
        <f>IFERROR('Raw Data (Nielsen)'!S109/AH99,0)</f>
        <v>0</v>
      </c>
      <c r="AD99" s="39">
        <f>IFERROR('Raw Data (Nielsen)'!T109/AI99,0)</f>
        <v>0</v>
      </c>
      <c r="AE99" s="39">
        <f>IFERROR('Raw Data (Nielsen)'!U109/AJ99,0)</f>
        <v>0</v>
      </c>
      <c r="AF99" s="41">
        <f>'Raw Data (Nielsen)'!L109</f>
        <v>2855</v>
      </c>
      <c r="AG99" s="41">
        <f>'Raw Data (Nielsen)'!M109</f>
        <v>7936</v>
      </c>
      <c r="AH99" s="41">
        <f>'Raw Data (Nielsen)'!N109</f>
        <v>4044</v>
      </c>
      <c r="AI99" s="41">
        <f>'Raw Data (Nielsen)'!O109</f>
        <v>2580</v>
      </c>
      <c r="AJ99" s="41">
        <f>'Raw Data (Nielsen)'!P109</f>
        <v>5891</v>
      </c>
      <c r="AK99" s="42">
        <f t="shared" si="5"/>
        <v>23306</v>
      </c>
      <c r="AL99" s="43">
        <f t="shared" ref="AL99:AP99" si="362">AF99/$AK99</f>
        <v>0.1225006436</v>
      </c>
      <c r="AM99" s="43">
        <f t="shared" si="362"/>
        <v>0.3405131726</v>
      </c>
      <c r="AN99" s="43">
        <f t="shared" si="362"/>
        <v>0.1735175491</v>
      </c>
      <c r="AO99" s="43">
        <f t="shared" si="362"/>
        <v>0.110701107</v>
      </c>
      <c r="AP99" s="43">
        <f t="shared" si="362"/>
        <v>0.2527675277</v>
      </c>
      <c r="AS99" s="4" t="s">
        <v>123</v>
      </c>
      <c r="AT99" s="53">
        <f t="shared" si="30"/>
        <v>1.629021218</v>
      </c>
      <c r="AU99" s="54">
        <f t="shared" ref="AU99:AY99" si="363">EXP(AU$3+(AU$4*$AT99)+(AU$5*B89)+(AU$6*G89)+(AU$7*L89)+(AU$8*Q89)+(AU$9*V89)+(AU$10+AA89))</f>
        <v>0.3432996533</v>
      </c>
      <c r="AV99" s="54">
        <f t="shared" si="363"/>
        <v>0.6270957978</v>
      </c>
      <c r="AW99" s="54">
        <f t="shared" si="363"/>
        <v>0.2772942083</v>
      </c>
      <c r="AX99" s="54">
        <f t="shared" si="363"/>
        <v>0.2047967552</v>
      </c>
      <c r="AY99" s="54">
        <f t="shared" si="363"/>
        <v>0.5182775619</v>
      </c>
      <c r="AZ99" s="54">
        <f t="shared" si="26"/>
        <v>1.970763976</v>
      </c>
      <c r="BA99" s="55">
        <f t="shared" ref="BA99:BE99" si="364">AU99/$AZ99</f>
        <v>0.1741962292</v>
      </c>
      <c r="BB99" s="55">
        <f t="shared" si="364"/>
        <v>0.3181993406</v>
      </c>
      <c r="BC99" s="55">
        <f t="shared" si="364"/>
        <v>0.1407039156</v>
      </c>
      <c r="BD99" s="55">
        <f t="shared" si="364"/>
        <v>0.103917444</v>
      </c>
      <c r="BE99" s="55">
        <f t="shared" si="364"/>
        <v>0.2629830706</v>
      </c>
      <c r="BF99" s="28">
        <f t="shared" ref="BF99:BJ99" si="365">LN(BA99)*AF89</f>
        <v>-7794.174961</v>
      </c>
      <c r="BG99" s="28">
        <f t="shared" si="365"/>
        <v>-11880.17632</v>
      </c>
      <c r="BH99" s="28">
        <f t="shared" si="365"/>
        <v>-9972.180714</v>
      </c>
      <c r="BI99" s="28">
        <f t="shared" si="365"/>
        <v>-7541.911972</v>
      </c>
      <c r="BJ99" s="28">
        <f t="shared" si="365"/>
        <v>-11238.29052</v>
      </c>
      <c r="BM99" s="4" t="s">
        <v>133</v>
      </c>
      <c r="BN99" s="44">
        <f t="shared" si="7"/>
        <v>0.1735175491</v>
      </c>
      <c r="BO99" s="44">
        <f t="shared" si="8"/>
        <v>0.1480747285</v>
      </c>
    </row>
    <row r="100" ht="15.75" customHeight="1">
      <c r="A100" s="4" t="s">
        <v>134</v>
      </c>
      <c r="B100" s="36">
        <f>'Raw Data (Nielsen)'!B110</f>
        <v>4.93</v>
      </c>
      <c r="C100" s="36">
        <f>'Raw Data (Nielsen)'!C110</f>
        <v>6.97</v>
      </c>
      <c r="D100" s="36">
        <f>'Raw Data (Nielsen)'!D110</f>
        <v>2.99</v>
      </c>
      <c r="E100" s="36">
        <f>'Raw Data (Nielsen)'!E110</f>
        <v>5.62</v>
      </c>
      <c r="F100" s="36">
        <f>'Raw Data (Nielsen)'!F110</f>
        <v>3.54</v>
      </c>
      <c r="G100" s="37">
        <f>'Raw Data (Nielsen)'!G110</f>
        <v>706</v>
      </c>
      <c r="H100" s="37">
        <f>'Raw Data (Nielsen)'!H110</f>
        <v>682</v>
      </c>
      <c r="I100" s="37">
        <f>'Raw Data (Nielsen)'!I110</f>
        <v>889</v>
      </c>
      <c r="J100" s="38">
        <f>'Raw Data (Nielsen)'!J110</f>
        <v>913</v>
      </c>
      <c r="K100" s="37">
        <f>'Raw Data (Nielsen)'!K110</f>
        <v>889</v>
      </c>
      <c r="L100" s="4">
        <f>'Raw Data (Nielsen)'!AF110</f>
        <v>2</v>
      </c>
      <c r="M100" s="4">
        <f>'Raw Data (Nielsen)'!AG110</f>
        <v>5</v>
      </c>
      <c r="N100" s="4">
        <f>'Raw Data (Nielsen)'!AH110</f>
        <v>1</v>
      </c>
      <c r="O100" s="4">
        <f>'Raw Data (Nielsen)'!AI110</f>
        <v>1</v>
      </c>
      <c r="P100" s="4">
        <f>'Raw Data (Nielsen)'!AJ110</f>
        <v>2</v>
      </c>
      <c r="Q100" s="39">
        <f>IFERROR('Raw Data (Nielsen)'!V110/AF100,0)</f>
        <v>0</v>
      </c>
      <c r="R100" s="39">
        <f>IFERROR('Raw Data (Nielsen)'!W110/AG100,0)</f>
        <v>0</v>
      </c>
      <c r="S100" s="39">
        <f>IFERROR('Raw Data (Nielsen)'!X110/AH100,0)</f>
        <v>0</v>
      </c>
      <c r="T100" s="39">
        <f>IFERROR('Raw Data (Nielsen)'!Y110/AI100,0)</f>
        <v>0</v>
      </c>
      <c r="U100" s="39">
        <f>IFERROR('Raw Data (Nielsen)'!Z110/AJ100,0)</f>
        <v>0</v>
      </c>
      <c r="V100" s="40">
        <f>IFERROR('Raw Data (Nielsen)'!AA110/AF100,0)</f>
        <v>0</v>
      </c>
      <c r="W100" s="40">
        <f>IFERROR('Raw Data (Nielsen)'!AB110/AG100,0)</f>
        <v>0.004287866497</v>
      </c>
      <c r="X100" s="40">
        <f>IFERROR('Raw Data (Nielsen)'!AC110/AH100,0)</f>
        <v>0</v>
      </c>
      <c r="Y100" s="40">
        <f>IFERROR('Raw Data (Nielsen)'!AD110/AI100,0)</f>
        <v>0</v>
      </c>
      <c r="Z100" s="40">
        <f>IFERROR('Raw Data (Nielsen)'!AE110/AJ100,0)</f>
        <v>0.02359665836</v>
      </c>
      <c r="AA100" s="39">
        <f>IFERROR('Raw Data (Nielsen)'!Q110/AF100,0)</f>
        <v>0</v>
      </c>
      <c r="AB100" s="39">
        <f>IFERROR('Raw Data (Nielsen)'!R110/AG100,0)</f>
        <v>0</v>
      </c>
      <c r="AC100" s="39">
        <f>IFERROR('Raw Data (Nielsen)'!S110/AH100,0)</f>
        <v>0</v>
      </c>
      <c r="AD100" s="39">
        <f>IFERROR('Raw Data (Nielsen)'!T110/AI100,0)</f>
        <v>0</v>
      </c>
      <c r="AE100" s="39">
        <f>IFERROR('Raw Data (Nielsen)'!U110/AJ100,0)</f>
        <v>0</v>
      </c>
      <c r="AF100" s="41">
        <f>'Raw Data (Nielsen)'!L110</f>
        <v>3095</v>
      </c>
      <c r="AG100" s="41">
        <f>'Raw Data (Nielsen)'!M110</f>
        <v>8629</v>
      </c>
      <c r="AH100" s="41">
        <f>'Raw Data (Nielsen)'!N110</f>
        <v>4646</v>
      </c>
      <c r="AI100" s="41">
        <f>'Raw Data (Nielsen)'!O110</f>
        <v>2998</v>
      </c>
      <c r="AJ100" s="41">
        <f>'Raw Data (Nielsen)'!P110</f>
        <v>6823</v>
      </c>
      <c r="AK100" s="42">
        <f t="shared" si="5"/>
        <v>26191</v>
      </c>
      <c r="AL100" s="43">
        <f t="shared" ref="AL100:AP100" si="366">AF100/$AK100</f>
        <v>0.1181703639</v>
      </c>
      <c r="AM100" s="43">
        <f t="shared" si="366"/>
        <v>0.3294643198</v>
      </c>
      <c r="AN100" s="43">
        <f t="shared" si="366"/>
        <v>0.1773891795</v>
      </c>
      <c r="AO100" s="43">
        <f t="shared" si="366"/>
        <v>0.1144668016</v>
      </c>
      <c r="AP100" s="43">
        <f t="shared" si="366"/>
        <v>0.2605093353</v>
      </c>
      <c r="AS100" s="4" t="s">
        <v>124</v>
      </c>
      <c r="AT100" s="53">
        <f t="shared" si="30"/>
        <v>1.648186174</v>
      </c>
      <c r="AU100" s="54">
        <f t="shared" ref="AU100:AY100" si="367">EXP(AU$3+(AU$4*$AT100)+(AU$5*B90)+(AU$6*G90)+(AU$7*L90)+(AU$8*Q90)+(AU$9*V90)+(AU$10+AA90))</f>
        <v>0.3155333126</v>
      </c>
      <c r="AV100" s="54">
        <f t="shared" si="367"/>
        <v>0.6120624285</v>
      </c>
      <c r="AW100" s="54">
        <f t="shared" si="367"/>
        <v>0.278571339</v>
      </c>
      <c r="AX100" s="54">
        <f t="shared" si="367"/>
        <v>0.1969058593</v>
      </c>
      <c r="AY100" s="54">
        <f t="shared" si="367"/>
        <v>0.5334685311</v>
      </c>
      <c r="AZ100" s="54">
        <f t="shared" si="26"/>
        <v>1.93654147</v>
      </c>
      <c r="BA100" s="55">
        <f t="shared" ref="BA100:BE100" si="368">AU100/$AZ100</f>
        <v>0.162936512</v>
      </c>
      <c r="BB100" s="55">
        <f t="shared" si="368"/>
        <v>0.3160595515</v>
      </c>
      <c r="BC100" s="55">
        <f t="shared" si="368"/>
        <v>0.1438499218</v>
      </c>
      <c r="BD100" s="55">
        <f t="shared" si="368"/>
        <v>0.1016791338</v>
      </c>
      <c r="BE100" s="55">
        <f t="shared" si="368"/>
        <v>0.275474881</v>
      </c>
      <c r="BF100" s="28">
        <f t="shared" ref="BF100:BJ100" si="369">LN(BA100)*AF90</f>
        <v>-6784.0216</v>
      </c>
      <c r="BG100" s="28">
        <f t="shared" si="369"/>
        <v>-9856.163352</v>
      </c>
      <c r="BH100" s="28">
        <f t="shared" si="369"/>
        <v>-8358.963184</v>
      </c>
      <c r="BI100" s="28">
        <f t="shared" si="369"/>
        <v>-6569.771933</v>
      </c>
      <c r="BJ100" s="28">
        <f t="shared" si="369"/>
        <v>-8872.679273</v>
      </c>
      <c r="BM100" s="4" t="s">
        <v>134</v>
      </c>
      <c r="BN100" s="44">
        <f t="shared" si="7"/>
        <v>0.1773891795</v>
      </c>
      <c r="BO100" s="44">
        <f t="shared" si="8"/>
        <v>0.147318107</v>
      </c>
    </row>
    <row r="101" ht="15.75" customHeight="1">
      <c r="A101" s="4" t="s">
        <v>135</v>
      </c>
      <c r="B101" s="36">
        <f>'Raw Data (Nielsen)'!B111</f>
        <v>4.93</v>
      </c>
      <c r="C101" s="36">
        <f>'Raw Data (Nielsen)'!C111</f>
        <v>6.97</v>
      </c>
      <c r="D101" s="36">
        <f>'Raw Data (Nielsen)'!D111</f>
        <v>2.99</v>
      </c>
      <c r="E101" s="36">
        <f>'Raw Data (Nielsen)'!E111</f>
        <v>5.61</v>
      </c>
      <c r="F101" s="36">
        <f>'Raw Data (Nielsen)'!F111</f>
        <v>3.54</v>
      </c>
      <c r="G101" s="37">
        <f>'Raw Data (Nielsen)'!G111</f>
        <v>768</v>
      </c>
      <c r="H101" s="37">
        <f>'Raw Data (Nielsen)'!H111</f>
        <v>714</v>
      </c>
      <c r="I101" s="37">
        <f>'Raw Data (Nielsen)'!I111</f>
        <v>903</v>
      </c>
      <c r="J101" s="38">
        <f>'Raw Data (Nielsen)'!J111</f>
        <v>936</v>
      </c>
      <c r="K101" s="37">
        <f>'Raw Data (Nielsen)'!K111</f>
        <v>928</v>
      </c>
      <c r="L101" s="4">
        <f>'Raw Data (Nielsen)'!AF111</f>
        <v>2</v>
      </c>
      <c r="M101" s="4">
        <f>'Raw Data (Nielsen)'!AG111</f>
        <v>5</v>
      </c>
      <c r="N101" s="4">
        <f>'Raw Data (Nielsen)'!AH111</f>
        <v>1</v>
      </c>
      <c r="O101" s="4">
        <f>'Raw Data (Nielsen)'!AI111</f>
        <v>1</v>
      </c>
      <c r="P101" s="4">
        <f>'Raw Data (Nielsen)'!AJ111</f>
        <v>2</v>
      </c>
      <c r="Q101" s="39">
        <f>IFERROR('Raw Data (Nielsen)'!V111/AF101,0)</f>
        <v>0</v>
      </c>
      <c r="R101" s="39">
        <f>IFERROR('Raw Data (Nielsen)'!W111/AG101,0)</f>
        <v>0</v>
      </c>
      <c r="S101" s="39">
        <f>IFERROR('Raw Data (Nielsen)'!X111/AH101,0)</f>
        <v>0</v>
      </c>
      <c r="T101" s="39">
        <f>IFERROR('Raw Data (Nielsen)'!Y111/AI101,0)</f>
        <v>0</v>
      </c>
      <c r="U101" s="39">
        <f>IFERROR('Raw Data (Nielsen)'!Z111/AJ101,0)</f>
        <v>0</v>
      </c>
      <c r="V101" s="40">
        <f>IFERROR('Raw Data (Nielsen)'!AA111/AF101,0)</f>
        <v>0</v>
      </c>
      <c r="W101" s="40">
        <f>IFERROR('Raw Data (Nielsen)'!AB111/AG101,0)</f>
        <v>0.00344652813</v>
      </c>
      <c r="X101" s="40">
        <f>IFERROR('Raw Data (Nielsen)'!AC111/AH101,0)</f>
        <v>0</v>
      </c>
      <c r="Y101" s="40">
        <f>IFERROR('Raw Data (Nielsen)'!AD111/AI101,0)</f>
        <v>0</v>
      </c>
      <c r="Z101" s="40">
        <f>IFERROR('Raw Data (Nielsen)'!AE111/AJ101,0)</f>
        <v>0.04011533158</v>
      </c>
      <c r="AA101" s="39">
        <f>IFERROR('Raw Data (Nielsen)'!Q111/AF101,0)</f>
        <v>0</v>
      </c>
      <c r="AB101" s="39">
        <f>IFERROR('Raw Data (Nielsen)'!R111/AG101,0)</f>
        <v>0</v>
      </c>
      <c r="AC101" s="39">
        <f>IFERROR('Raw Data (Nielsen)'!S111/AH101,0)</f>
        <v>0</v>
      </c>
      <c r="AD101" s="39">
        <f>IFERROR('Raw Data (Nielsen)'!T111/AI101,0)</f>
        <v>0</v>
      </c>
      <c r="AE101" s="39">
        <f>IFERROR('Raw Data (Nielsen)'!U111/AJ101,0)</f>
        <v>0</v>
      </c>
      <c r="AF101" s="41">
        <f>'Raw Data (Nielsen)'!L111</f>
        <v>3863</v>
      </c>
      <c r="AG101" s="41">
        <f>'Raw Data (Nielsen)'!M111</f>
        <v>9865</v>
      </c>
      <c r="AH101" s="41">
        <f>'Raw Data (Nielsen)'!N111</f>
        <v>5428</v>
      </c>
      <c r="AI101" s="41">
        <f>'Raw Data (Nielsen)'!O111</f>
        <v>3465</v>
      </c>
      <c r="AJ101" s="41">
        <f>'Raw Data (Nielsen)'!P111</f>
        <v>7977</v>
      </c>
      <c r="AK101" s="42">
        <f t="shared" si="5"/>
        <v>30598</v>
      </c>
      <c r="AL101" s="43">
        <f t="shared" ref="AL101:AP101" si="370">AF101/$AK101</f>
        <v>0.1262500817</v>
      </c>
      <c r="AM101" s="43">
        <f t="shared" si="370"/>
        <v>0.3224066932</v>
      </c>
      <c r="AN101" s="43">
        <f t="shared" si="370"/>
        <v>0.1773972155</v>
      </c>
      <c r="AO101" s="43">
        <f t="shared" si="370"/>
        <v>0.1132426956</v>
      </c>
      <c r="AP101" s="43">
        <f t="shared" si="370"/>
        <v>0.2607033139</v>
      </c>
      <c r="AS101" s="4" t="s">
        <v>125</v>
      </c>
      <c r="AT101" s="53">
        <f t="shared" si="30"/>
        <v>1.667351129</v>
      </c>
      <c r="AU101" s="54">
        <f t="shared" ref="AU101:AY101" si="371">EXP(AU$3+(AU$4*$AT101)+(AU$5*B91)+(AU$6*G91)+(AU$7*L91)+(AU$8*Q91)+(AU$9*V91)+(AU$10+AA91))</f>
        <v>0.2762994567</v>
      </c>
      <c r="AV101" s="54">
        <f t="shared" si="371"/>
        <v>0.6210353695</v>
      </c>
      <c r="AW101" s="54">
        <f t="shared" si="371"/>
        <v>0.2824901683</v>
      </c>
      <c r="AX101" s="54">
        <f t="shared" si="371"/>
        <v>0.2042428194</v>
      </c>
      <c r="AY101" s="54">
        <f t="shared" si="371"/>
        <v>0.5349974457</v>
      </c>
      <c r="AZ101" s="54">
        <f t="shared" si="26"/>
        <v>1.919065259</v>
      </c>
      <c r="BA101" s="55">
        <f t="shared" ref="BA101:BE101" si="372">AU101/$AZ101</f>
        <v>0.1439760609</v>
      </c>
      <c r="BB101" s="55">
        <f t="shared" si="372"/>
        <v>0.3236134709</v>
      </c>
      <c r="BC101" s="55">
        <f t="shared" si="372"/>
        <v>0.1472019604</v>
      </c>
      <c r="BD101" s="55">
        <f t="shared" si="372"/>
        <v>0.1064282824</v>
      </c>
      <c r="BE101" s="55">
        <f t="shared" si="372"/>
        <v>0.2787802254</v>
      </c>
      <c r="BF101" s="28">
        <f t="shared" ref="BF101:BJ101" si="373">LN(BA101)*AF91</f>
        <v>-6639.95882</v>
      </c>
      <c r="BG101" s="28">
        <f t="shared" si="373"/>
        <v>-10594.97753</v>
      </c>
      <c r="BH101" s="28">
        <f t="shared" si="373"/>
        <v>-9324.927458</v>
      </c>
      <c r="BI101" s="28">
        <f t="shared" si="373"/>
        <v>-7386.216102</v>
      </c>
      <c r="BJ101" s="28">
        <f t="shared" si="373"/>
        <v>-9912.092673</v>
      </c>
      <c r="BM101" s="4" t="s">
        <v>135</v>
      </c>
      <c r="BN101" s="44">
        <f t="shared" si="7"/>
        <v>0.1773972155</v>
      </c>
      <c r="BO101" s="44">
        <f t="shared" si="8"/>
        <v>0.1493118895</v>
      </c>
    </row>
    <row r="102" ht="15.75" customHeight="1">
      <c r="A102" s="4" t="s">
        <v>136</v>
      </c>
      <c r="B102" s="36">
        <f>'Raw Data (Nielsen)'!B112</f>
        <v>4.71</v>
      </c>
      <c r="C102" s="36">
        <f>'Raw Data (Nielsen)'!C112</f>
        <v>6.98</v>
      </c>
      <c r="D102" s="36">
        <f>'Raw Data (Nielsen)'!D112</f>
        <v>2.99</v>
      </c>
      <c r="E102" s="36">
        <f>'Raw Data (Nielsen)'!E112</f>
        <v>5.56</v>
      </c>
      <c r="F102" s="36">
        <f>'Raw Data (Nielsen)'!F112</f>
        <v>3.53</v>
      </c>
      <c r="G102" s="37">
        <f>'Raw Data (Nielsen)'!G112</f>
        <v>744</v>
      </c>
      <c r="H102" s="37">
        <f>'Raw Data (Nielsen)'!H112</f>
        <v>696</v>
      </c>
      <c r="I102" s="37">
        <f>'Raw Data (Nielsen)'!I112</f>
        <v>889</v>
      </c>
      <c r="J102" s="38">
        <f>'Raw Data (Nielsen)'!J112</f>
        <v>913</v>
      </c>
      <c r="K102" s="37">
        <f>'Raw Data (Nielsen)'!K112</f>
        <v>899</v>
      </c>
      <c r="L102" s="4">
        <f>'Raw Data (Nielsen)'!AF112</f>
        <v>2</v>
      </c>
      <c r="M102" s="4">
        <f>'Raw Data (Nielsen)'!AG112</f>
        <v>5</v>
      </c>
      <c r="N102" s="4">
        <f>'Raw Data (Nielsen)'!AH112</f>
        <v>1</v>
      </c>
      <c r="O102" s="4">
        <f>'Raw Data (Nielsen)'!AI112</f>
        <v>1</v>
      </c>
      <c r="P102" s="4">
        <f>'Raw Data (Nielsen)'!AJ112</f>
        <v>2</v>
      </c>
      <c r="Q102" s="39">
        <f>IFERROR('Raw Data (Nielsen)'!V112/AF102,0)</f>
        <v>0</v>
      </c>
      <c r="R102" s="39">
        <f>IFERROR('Raw Data (Nielsen)'!W112/AG102,0)</f>
        <v>0</v>
      </c>
      <c r="S102" s="39">
        <f>IFERROR('Raw Data (Nielsen)'!X112/AH102,0)</f>
        <v>0</v>
      </c>
      <c r="T102" s="39">
        <f>IFERROR('Raw Data (Nielsen)'!Y112/AI102,0)</f>
        <v>0</v>
      </c>
      <c r="U102" s="39">
        <f>IFERROR('Raw Data (Nielsen)'!Z112/AJ102,0)</f>
        <v>0</v>
      </c>
      <c r="V102" s="40">
        <f>IFERROR('Raw Data (Nielsen)'!AA112/AF102,0)</f>
        <v>0</v>
      </c>
      <c r="W102" s="40">
        <f>IFERROR('Raw Data (Nielsen)'!AB112/AG102,0)</f>
        <v>0.003739139998</v>
      </c>
      <c r="X102" s="40">
        <f>IFERROR('Raw Data (Nielsen)'!AC112/AH102,0)</f>
        <v>0</v>
      </c>
      <c r="Y102" s="40">
        <f>IFERROR('Raw Data (Nielsen)'!AD112/AI102,0)</f>
        <v>0</v>
      </c>
      <c r="Z102" s="40">
        <f>IFERROR('Raw Data (Nielsen)'!AE112/AJ102,0)</f>
        <v>0.045510964</v>
      </c>
      <c r="AA102" s="39">
        <f>IFERROR('Raw Data (Nielsen)'!Q112/AF102,0)</f>
        <v>0</v>
      </c>
      <c r="AB102" s="39">
        <f>IFERROR('Raw Data (Nielsen)'!R112/AG102,0)</f>
        <v>0</v>
      </c>
      <c r="AC102" s="39">
        <f>IFERROR('Raw Data (Nielsen)'!S112/AH102,0)</f>
        <v>0</v>
      </c>
      <c r="AD102" s="39">
        <f>IFERROR('Raw Data (Nielsen)'!T112/AI102,0)</f>
        <v>0</v>
      </c>
      <c r="AE102" s="39">
        <f>IFERROR('Raw Data (Nielsen)'!U112/AJ102,0)</f>
        <v>0</v>
      </c>
      <c r="AF102" s="41">
        <f>'Raw Data (Nielsen)'!L112</f>
        <v>3679</v>
      </c>
      <c r="AG102" s="41">
        <f>'Raw Data (Nielsen)'!M112</f>
        <v>9093</v>
      </c>
      <c r="AH102" s="41">
        <f>'Raw Data (Nielsen)'!N112</f>
        <v>4693</v>
      </c>
      <c r="AI102" s="41">
        <f>'Raw Data (Nielsen)'!O112</f>
        <v>3021</v>
      </c>
      <c r="AJ102" s="41">
        <f>'Raw Data (Nielsen)'!P112</f>
        <v>7251</v>
      </c>
      <c r="AK102" s="42">
        <f t="shared" si="5"/>
        <v>27737</v>
      </c>
      <c r="AL102" s="43">
        <f t="shared" ref="AL102:AP102" si="374">AF102/$AK102</f>
        <v>0.1326387136</v>
      </c>
      <c r="AM102" s="43">
        <f t="shared" si="374"/>
        <v>0.3278292533</v>
      </c>
      <c r="AN102" s="43">
        <f t="shared" si="374"/>
        <v>0.1691963803</v>
      </c>
      <c r="AO102" s="43">
        <f t="shared" si="374"/>
        <v>0.1089158885</v>
      </c>
      <c r="AP102" s="43">
        <f t="shared" si="374"/>
        <v>0.2614197642</v>
      </c>
      <c r="AS102" s="4" t="s">
        <v>126</v>
      </c>
      <c r="AT102" s="53">
        <f t="shared" si="30"/>
        <v>1.686516085</v>
      </c>
      <c r="AU102" s="54">
        <f t="shared" ref="AU102:AY102" si="375">EXP(AU$3+(AU$4*$AT102)+(AU$5*B92)+(AU$6*G92)+(AU$7*L92)+(AU$8*Q92)+(AU$9*V92)+(AU$10+AA92))</f>
        <v>0.2745718903</v>
      </c>
      <c r="AV102" s="54">
        <f t="shared" si="375"/>
        <v>0.6236825577</v>
      </c>
      <c r="AW102" s="54">
        <f t="shared" si="375"/>
        <v>0.2764390595</v>
      </c>
      <c r="AX102" s="54">
        <f t="shared" si="375"/>
        <v>0.1942603033</v>
      </c>
      <c r="AY102" s="54">
        <f t="shared" si="375"/>
        <v>0.5309943577</v>
      </c>
      <c r="AZ102" s="54">
        <f t="shared" si="26"/>
        <v>1.899948168</v>
      </c>
      <c r="BA102" s="55">
        <f t="shared" ref="BA102:BE102" si="376">AU102/$AZ102</f>
        <v>0.1445154636</v>
      </c>
      <c r="BB102" s="55">
        <f t="shared" si="376"/>
        <v>0.3282629327</v>
      </c>
      <c r="BC102" s="55">
        <f t="shared" si="376"/>
        <v>0.145498211</v>
      </c>
      <c r="BD102" s="55">
        <f t="shared" si="376"/>
        <v>0.1022450541</v>
      </c>
      <c r="BE102" s="55">
        <f t="shared" si="376"/>
        <v>0.2794783387</v>
      </c>
      <c r="BF102" s="28">
        <f t="shared" ref="BF102:BJ102" si="377">LN(BA102)*AF92</f>
        <v>-6499.479043</v>
      </c>
      <c r="BG102" s="28">
        <f t="shared" si="377"/>
        <v>-10296.15082</v>
      </c>
      <c r="BH102" s="28">
        <f t="shared" si="377"/>
        <v>-8666.45133</v>
      </c>
      <c r="BI102" s="28">
        <f t="shared" si="377"/>
        <v>-6934.644265</v>
      </c>
      <c r="BJ102" s="28">
        <f t="shared" si="377"/>
        <v>-9417.172827</v>
      </c>
      <c r="BM102" s="4" t="s">
        <v>136</v>
      </c>
      <c r="BN102" s="44">
        <f t="shared" si="7"/>
        <v>0.1691963803</v>
      </c>
      <c r="BO102" s="44">
        <f t="shared" si="8"/>
        <v>0.1446921035</v>
      </c>
    </row>
    <row r="103" ht="15.75" customHeight="1">
      <c r="A103" s="4" t="s">
        <v>137</v>
      </c>
      <c r="B103" s="36">
        <f>'Raw Data (Nielsen)'!B113</f>
        <v>3.54</v>
      </c>
      <c r="C103" s="36">
        <f>'Raw Data (Nielsen)'!C113</f>
        <v>6.97</v>
      </c>
      <c r="D103" s="36">
        <f>'Raw Data (Nielsen)'!D113</f>
        <v>2.99</v>
      </c>
      <c r="E103" s="36">
        <f>'Raw Data (Nielsen)'!E113</f>
        <v>5.54</v>
      </c>
      <c r="F103" s="36">
        <f>'Raw Data (Nielsen)'!F113</f>
        <v>3.53</v>
      </c>
      <c r="G103" s="37">
        <f>'Raw Data (Nielsen)'!G113</f>
        <v>856</v>
      </c>
      <c r="H103" s="37">
        <f>'Raw Data (Nielsen)'!H113</f>
        <v>681</v>
      </c>
      <c r="I103" s="37">
        <f>'Raw Data (Nielsen)'!I113</f>
        <v>895</v>
      </c>
      <c r="J103" s="38">
        <f>'Raw Data (Nielsen)'!J113</f>
        <v>909</v>
      </c>
      <c r="K103" s="37">
        <f>'Raw Data (Nielsen)'!K113</f>
        <v>910</v>
      </c>
      <c r="L103" s="4">
        <f>'Raw Data (Nielsen)'!AF113</f>
        <v>2</v>
      </c>
      <c r="M103" s="4">
        <f>'Raw Data (Nielsen)'!AG113</f>
        <v>5</v>
      </c>
      <c r="N103" s="4">
        <f>'Raw Data (Nielsen)'!AH113</f>
        <v>1</v>
      </c>
      <c r="O103" s="4">
        <f>'Raw Data (Nielsen)'!AI113</f>
        <v>1</v>
      </c>
      <c r="P103" s="4">
        <f>'Raw Data (Nielsen)'!AJ113</f>
        <v>2</v>
      </c>
      <c r="Q103" s="39">
        <f>IFERROR('Raw Data (Nielsen)'!V113/AF103,0)</f>
        <v>0</v>
      </c>
      <c r="R103" s="39">
        <f>IFERROR('Raw Data (Nielsen)'!W113/AG103,0)</f>
        <v>0</v>
      </c>
      <c r="S103" s="39">
        <f>IFERROR('Raw Data (Nielsen)'!X113/AH103,0)</f>
        <v>0</v>
      </c>
      <c r="T103" s="39">
        <f>IFERROR('Raw Data (Nielsen)'!Y113/AI103,0)</f>
        <v>0</v>
      </c>
      <c r="U103" s="39">
        <f>IFERROR('Raw Data (Nielsen)'!Z113/AJ103,0)</f>
        <v>0</v>
      </c>
      <c r="V103" s="40">
        <f>IFERROR('Raw Data (Nielsen)'!AA113/AF103,0)</f>
        <v>0</v>
      </c>
      <c r="W103" s="40">
        <f>IFERROR('Raw Data (Nielsen)'!AB113/AG103,0)</f>
        <v>0.01059990979</v>
      </c>
      <c r="X103" s="40">
        <f>IFERROR('Raw Data (Nielsen)'!AC113/AH103,0)</f>
        <v>0</v>
      </c>
      <c r="Y103" s="40">
        <f>IFERROR('Raw Data (Nielsen)'!AD113/AI103,0)</f>
        <v>0</v>
      </c>
      <c r="Z103" s="40">
        <f>IFERROR('Raw Data (Nielsen)'!AE113/AJ103,0)</f>
        <v>0.01903636602</v>
      </c>
      <c r="AA103" s="39">
        <f>IFERROR('Raw Data (Nielsen)'!Q113/AF103,0)</f>
        <v>0</v>
      </c>
      <c r="AB103" s="39">
        <f>IFERROR('Raw Data (Nielsen)'!R113/AG103,0)</f>
        <v>0</v>
      </c>
      <c r="AC103" s="39">
        <f>IFERROR('Raw Data (Nielsen)'!S113/AH103,0)</f>
        <v>0</v>
      </c>
      <c r="AD103" s="39">
        <f>IFERROR('Raw Data (Nielsen)'!T113/AI103,0)</f>
        <v>0</v>
      </c>
      <c r="AE103" s="39">
        <f>IFERROR('Raw Data (Nielsen)'!U113/AJ103,0)</f>
        <v>0</v>
      </c>
      <c r="AF103" s="41">
        <f>'Raw Data (Nielsen)'!L113</f>
        <v>6322</v>
      </c>
      <c r="AG103" s="41">
        <f>'Raw Data (Nielsen)'!M113</f>
        <v>8868</v>
      </c>
      <c r="AH103" s="41">
        <f>'Raw Data (Nielsen)'!N113</f>
        <v>4752</v>
      </c>
      <c r="AI103" s="41">
        <f>'Raw Data (Nielsen)'!O113</f>
        <v>2867</v>
      </c>
      <c r="AJ103" s="41">
        <f>'Raw Data (Nielsen)'!P113</f>
        <v>7617</v>
      </c>
      <c r="AK103" s="42">
        <f t="shared" si="5"/>
        <v>30426</v>
      </c>
      <c r="AL103" s="43">
        <f t="shared" ref="AL103:AP103" si="378">AF103/$AK103</f>
        <v>0.2077828173</v>
      </c>
      <c r="AM103" s="43">
        <f t="shared" si="378"/>
        <v>0.2914612502</v>
      </c>
      <c r="AN103" s="43">
        <f t="shared" si="378"/>
        <v>0.1561822126</v>
      </c>
      <c r="AO103" s="43">
        <f t="shared" si="378"/>
        <v>0.09422862026</v>
      </c>
      <c r="AP103" s="43">
        <f t="shared" si="378"/>
        <v>0.2503450996</v>
      </c>
      <c r="AS103" s="4" t="s">
        <v>127</v>
      </c>
      <c r="AT103" s="53">
        <f t="shared" si="30"/>
        <v>1.70568104</v>
      </c>
      <c r="AU103" s="54">
        <f t="shared" ref="AU103:AY103" si="379">EXP(AU$3+(AU$4*$AT103)+(AU$5*B93)+(AU$6*G93)+(AU$7*L93)+(AU$8*Q93)+(AU$9*V93)+(AU$10+AA93))</f>
        <v>0.2751727436</v>
      </c>
      <c r="AV103" s="54">
        <f t="shared" si="379"/>
        <v>0.6207243005</v>
      </c>
      <c r="AW103" s="54">
        <f t="shared" si="379"/>
        <v>0.2787555666</v>
      </c>
      <c r="AX103" s="54">
        <f t="shared" si="379"/>
        <v>0.1985983248</v>
      </c>
      <c r="AY103" s="54">
        <f t="shared" si="379"/>
        <v>0.5279454237</v>
      </c>
      <c r="AZ103" s="54">
        <f t="shared" si="26"/>
        <v>1.901196359</v>
      </c>
      <c r="BA103" s="55">
        <f t="shared" ref="BA103:BE103" si="380">AU103/$AZ103</f>
        <v>0.1447366245</v>
      </c>
      <c r="BB103" s="55">
        <f t="shared" si="380"/>
        <v>0.3264914208</v>
      </c>
      <c r="BC103" s="55">
        <f t="shared" si="380"/>
        <v>0.1466211342</v>
      </c>
      <c r="BD103" s="55">
        <f t="shared" si="380"/>
        <v>0.1044596597</v>
      </c>
      <c r="BE103" s="55">
        <f t="shared" si="380"/>
        <v>0.2776911607</v>
      </c>
      <c r="BF103" s="28">
        <f t="shared" ref="BF103:BJ103" si="381">LN(BA103)*AF93</f>
        <v>-6838.386402</v>
      </c>
      <c r="BG103" s="28">
        <f t="shared" si="381"/>
        <v>-10409.96994</v>
      </c>
      <c r="BH103" s="28">
        <f t="shared" si="381"/>
        <v>-8472.533428</v>
      </c>
      <c r="BI103" s="28">
        <f t="shared" si="381"/>
        <v>-7007.27628</v>
      </c>
      <c r="BJ103" s="28">
        <f t="shared" si="381"/>
        <v>-9003.313643</v>
      </c>
      <c r="BM103" s="4" t="s">
        <v>137</v>
      </c>
      <c r="BN103" s="44">
        <f t="shared" si="7"/>
        <v>0.1561822126</v>
      </c>
      <c r="BO103" s="44">
        <f t="shared" si="8"/>
        <v>0.1361492274</v>
      </c>
    </row>
    <row r="104" ht="15.75" customHeight="1">
      <c r="A104" s="4" t="s">
        <v>138</v>
      </c>
      <c r="B104" s="36">
        <f>'Raw Data (Nielsen)'!B114</f>
        <v>3.51</v>
      </c>
      <c r="C104" s="36">
        <f>'Raw Data (Nielsen)'!C114</f>
        <v>6.98</v>
      </c>
      <c r="D104" s="36">
        <f>'Raw Data (Nielsen)'!D114</f>
        <v>2.99</v>
      </c>
      <c r="E104" s="36">
        <f>'Raw Data (Nielsen)'!E114</f>
        <v>5.54</v>
      </c>
      <c r="F104" s="36">
        <f>'Raw Data (Nielsen)'!F114</f>
        <v>3.52</v>
      </c>
      <c r="G104" s="37">
        <f>'Raw Data (Nielsen)'!G114</f>
        <v>900</v>
      </c>
      <c r="H104" s="37">
        <f>'Raw Data (Nielsen)'!H114</f>
        <v>711</v>
      </c>
      <c r="I104" s="37">
        <f>'Raw Data (Nielsen)'!I114</f>
        <v>896</v>
      </c>
      <c r="J104" s="37">
        <f>'Raw Data (Nielsen)'!J114</f>
        <v>939</v>
      </c>
      <c r="K104" s="37">
        <f>'Raw Data (Nielsen)'!K114</f>
        <v>927</v>
      </c>
      <c r="L104" s="4">
        <f>'Raw Data (Nielsen)'!AF114</f>
        <v>2</v>
      </c>
      <c r="M104" s="4">
        <f>'Raw Data (Nielsen)'!AG114</f>
        <v>5</v>
      </c>
      <c r="N104" s="4">
        <f>'Raw Data (Nielsen)'!AH114</f>
        <v>1</v>
      </c>
      <c r="O104" s="4">
        <f>'Raw Data (Nielsen)'!AI114</f>
        <v>1</v>
      </c>
      <c r="P104" s="4">
        <f>'Raw Data (Nielsen)'!AJ114</f>
        <v>2</v>
      </c>
      <c r="Q104" s="39">
        <f>IFERROR('Raw Data (Nielsen)'!V114/AF104,0)</f>
        <v>0.8054136319</v>
      </c>
      <c r="R104" s="39">
        <f>IFERROR('Raw Data (Nielsen)'!W114/AG104,0)</f>
        <v>0</v>
      </c>
      <c r="S104" s="39">
        <f>IFERROR('Raw Data (Nielsen)'!X114/AH104,0)</f>
        <v>0</v>
      </c>
      <c r="T104" s="39">
        <f>IFERROR('Raw Data (Nielsen)'!Y114/AI104,0)</f>
        <v>0</v>
      </c>
      <c r="U104" s="39">
        <f>IFERROR('Raw Data (Nielsen)'!Z114/AJ104,0)</f>
        <v>0</v>
      </c>
      <c r="V104" s="40">
        <f>IFERROR('Raw Data (Nielsen)'!AA114/AF104,0)</f>
        <v>0</v>
      </c>
      <c r="W104" s="40">
        <f>IFERROR('Raw Data (Nielsen)'!AB114/AG104,0)</f>
        <v>0.009943752511</v>
      </c>
      <c r="X104" s="40">
        <f>IFERROR('Raw Data (Nielsen)'!AC114/AH104,0)</f>
        <v>0</v>
      </c>
      <c r="Y104" s="40">
        <f>IFERROR('Raw Data (Nielsen)'!AD114/AI104,0)</f>
        <v>0</v>
      </c>
      <c r="Z104" s="40">
        <f>IFERROR('Raw Data (Nielsen)'!AE114/AJ104,0)</f>
        <v>0.02596766291</v>
      </c>
      <c r="AA104" s="39">
        <f>IFERROR('Raw Data (Nielsen)'!Q114/AF104,0)</f>
        <v>0.1945863681</v>
      </c>
      <c r="AB104" s="39">
        <f>IFERROR('Raw Data (Nielsen)'!R114/AG104,0)</f>
        <v>0</v>
      </c>
      <c r="AC104" s="39">
        <f>IFERROR('Raw Data (Nielsen)'!S114/AH104,0)</f>
        <v>0</v>
      </c>
      <c r="AD104" s="39">
        <f>IFERROR('Raw Data (Nielsen)'!T114/AI104,0)</f>
        <v>0</v>
      </c>
      <c r="AE104" s="39">
        <f>IFERROR('Raw Data (Nielsen)'!U114/AJ104,0)</f>
        <v>0</v>
      </c>
      <c r="AF104" s="41">
        <f>'Raw Data (Nielsen)'!L114</f>
        <v>9199</v>
      </c>
      <c r="AG104" s="41">
        <f>'Raw Data (Nielsen)'!M114</f>
        <v>9956</v>
      </c>
      <c r="AH104" s="41">
        <f>'Raw Data (Nielsen)'!N114</f>
        <v>5138</v>
      </c>
      <c r="AI104" s="41">
        <f>'Raw Data (Nielsen)'!O114</f>
        <v>3540</v>
      </c>
      <c r="AJ104" s="41">
        <f>'Raw Data (Nielsen)'!P114</f>
        <v>8164</v>
      </c>
      <c r="AK104" s="42">
        <f t="shared" si="5"/>
        <v>35997</v>
      </c>
      <c r="AL104" s="43">
        <f t="shared" ref="AL104:AP104" si="382">AF104/$AK104</f>
        <v>0.2555490735</v>
      </c>
      <c r="AM104" s="43">
        <f t="shared" si="382"/>
        <v>0.2765786038</v>
      </c>
      <c r="AN104" s="43">
        <f t="shared" si="382"/>
        <v>0.1427341167</v>
      </c>
      <c r="AO104" s="43">
        <f t="shared" si="382"/>
        <v>0.09834152846</v>
      </c>
      <c r="AP104" s="43">
        <f t="shared" si="382"/>
        <v>0.2267966775</v>
      </c>
      <c r="AS104" s="4" t="s">
        <v>128</v>
      </c>
      <c r="AT104" s="53">
        <f t="shared" si="30"/>
        <v>1.724845996</v>
      </c>
      <c r="AU104" s="54">
        <f t="shared" ref="AU104:AY104" si="383">EXP(AU$3+(AU$4*$AT104)+(AU$5*B94)+(AU$6*G94)+(AU$7*L94)+(AU$8*Q94)+(AU$9*V94)+(AU$10+AA94))</f>
        <v>0.2742763944</v>
      </c>
      <c r="AV104" s="54">
        <f t="shared" si="383"/>
        <v>0.6088648965</v>
      </c>
      <c r="AW104" s="54">
        <f t="shared" si="383"/>
        <v>0.2578647522</v>
      </c>
      <c r="AX104" s="54">
        <f t="shared" si="383"/>
        <v>0.1868730953</v>
      </c>
      <c r="AY104" s="54">
        <f t="shared" si="383"/>
        <v>0.5339178908</v>
      </c>
      <c r="AZ104" s="54">
        <f t="shared" si="26"/>
        <v>1.861797029</v>
      </c>
      <c r="BA104" s="55">
        <f t="shared" ref="BA104:BE104" si="384">AU104/$AZ104</f>
        <v>0.1473180965</v>
      </c>
      <c r="BB104" s="55">
        <f t="shared" si="384"/>
        <v>0.3270307595</v>
      </c>
      <c r="BC104" s="55">
        <f t="shared" si="384"/>
        <v>0.1385031495</v>
      </c>
      <c r="BD104" s="55">
        <f t="shared" si="384"/>
        <v>0.1003724318</v>
      </c>
      <c r="BE104" s="55">
        <f t="shared" si="384"/>
        <v>0.2867755628</v>
      </c>
      <c r="BF104" s="28">
        <f t="shared" ref="BF104:BJ104" si="385">LN(BA104)*AF94</f>
        <v>-5234.135309</v>
      </c>
      <c r="BG104" s="28">
        <f t="shared" si="385"/>
        <v>-8468.820831</v>
      </c>
      <c r="BH104" s="28">
        <f t="shared" si="385"/>
        <v>-7104.842796</v>
      </c>
      <c r="BI104" s="28">
        <f t="shared" si="385"/>
        <v>-5983.952606</v>
      </c>
      <c r="BJ104" s="28">
        <f t="shared" si="385"/>
        <v>-6373.929606</v>
      </c>
      <c r="BM104" s="4" t="s">
        <v>138</v>
      </c>
      <c r="BN104" s="44">
        <f t="shared" si="7"/>
        <v>0.1427341167</v>
      </c>
      <c r="BO104" s="44">
        <f t="shared" si="8"/>
        <v>0.121075489</v>
      </c>
    </row>
    <row r="105" ht="15.75" customHeight="1">
      <c r="A105" s="4" t="s">
        <v>139</v>
      </c>
      <c r="B105" s="36">
        <f>'Raw Data (Nielsen)'!B115</f>
        <v>3.58</v>
      </c>
      <c r="C105" s="36">
        <f>'Raw Data (Nielsen)'!C115</f>
        <v>6.97</v>
      </c>
      <c r="D105" s="36">
        <f>'Raw Data (Nielsen)'!D115</f>
        <v>2.99</v>
      </c>
      <c r="E105" s="36">
        <f>'Raw Data (Nielsen)'!E115</f>
        <v>5.54</v>
      </c>
      <c r="F105" s="36">
        <f>'Raw Data (Nielsen)'!F115</f>
        <v>3.53</v>
      </c>
      <c r="G105" s="37">
        <f>'Raw Data (Nielsen)'!G115</f>
        <v>828</v>
      </c>
      <c r="H105" s="38">
        <f>'Raw Data (Nielsen)'!H115</f>
        <v>709</v>
      </c>
      <c r="I105" s="37">
        <f>'Raw Data (Nielsen)'!I115</f>
        <v>885</v>
      </c>
      <c r="J105" s="37">
        <f>'Raw Data (Nielsen)'!J115</f>
        <v>933</v>
      </c>
      <c r="K105" s="37">
        <f>'Raw Data (Nielsen)'!K115</f>
        <v>928</v>
      </c>
      <c r="L105" s="4">
        <f>'Raw Data (Nielsen)'!AF115</f>
        <v>2</v>
      </c>
      <c r="M105" s="4">
        <f>'Raw Data (Nielsen)'!AG115</f>
        <v>5</v>
      </c>
      <c r="N105" s="4">
        <f>'Raw Data (Nielsen)'!AH115</f>
        <v>1</v>
      </c>
      <c r="O105" s="4">
        <f>'Raw Data (Nielsen)'!AI115</f>
        <v>1</v>
      </c>
      <c r="P105" s="4">
        <f>'Raw Data (Nielsen)'!AJ115</f>
        <v>2</v>
      </c>
      <c r="Q105" s="39">
        <f>IFERROR('Raw Data (Nielsen)'!V115/AF105,0)</f>
        <v>0</v>
      </c>
      <c r="R105" s="39">
        <f>IFERROR('Raw Data (Nielsen)'!W115/AG105,0)</f>
        <v>0</v>
      </c>
      <c r="S105" s="39">
        <f>IFERROR('Raw Data (Nielsen)'!X115/AH105,0)</f>
        <v>0</v>
      </c>
      <c r="T105" s="39">
        <f>IFERROR('Raw Data (Nielsen)'!Y115/AI105,0)</f>
        <v>0</v>
      </c>
      <c r="U105" s="39">
        <f>IFERROR('Raw Data (Nielsen)'!Z115/AJ105,0)</f>
        <v>0</v>
      </c>
      <c r="V105" s="40">
        <f>IFERROR('Raw Data (Nielsen)'!AA115/AF105,0)</f>
        <v>0.08870818703</v>
      </c>
      <c r="W105" s="40">
        <f>IFERROR('Raw Data (Nielsen)'!AB115/AG105,0)</f>
        <v>0.00320347215</v>
      </c>
      <c r="X105" s="40">
        <f>IFERROR('Raw Data (Nielsen)'!AC115/AH105,0)</f>
        <v>0</v>
      </c>
      <c r="Y105" s="40">
        <f>IFERROR('Raw Data (Nielsen)'!AD115/AI105,0)</f>
        <v>0</v>
      </c>
      <c r="Z105" s="40">
        <f>IFERROR('Raw Data (Nielsen)'!AE115/AJ105,0)</f>
        <v>0.0324155194</v>
      </c>
      <c r="AA105" s="39">
        <f>IFERROR('Raw Data (Nielsen)'!Q115/AF105,0)</f>
        <v>0</v>
      </c>
      <c r="AB105" s="39">
        <f>IFERROR('Raw Data (Nielsen)'!R115/AG105,0)</f>
        <v>0</v>
      </c>
      <c r="AC105" s="39">
        <f>IFERROR('Raw Data (Nielsen)'!S115/AH105,0)</f>
        <v>0</v>
      </c>
      <c r="AD105" s="39">
        <f>IFERROR('Raw Data (Nielsen)'!T115/AI105,0)</f>
        <v>0</v>
      </c>
      <c r="AE105" s="39">
        <f>IFERROR('Raw Data (Nielsen)'!U115/AJ105,0)</f>
        <v>0</v>
      </c>
      <c r="AF105" s="41">
        <f>'Raw Data (Nielsen)'!L115</f>
        <v>5411</v>
      </c>
      <c r="AG105" s="41">
        <f>'Raw Data (Nielsen)'!M115</f>
        <v>9677</v>
      </c>
      <c r="AH105" s="41">
        <f>'Raw Data (Nielsen)'!N115</f>
        <v>5000</v>
      </c>
      <c r="AI105" s="41">
        <f>'Raw Data (Nielsen)'!O115</f>
        <v>3309</v>
      </c>
      <c r="AJ105" s="41">
        <f>'Raw Data (Nielsen)'!P115</f>
        <v>7990</v>
      </c>
      <c r="AK105" s="42">
        <f t="shared" si="5"/>
        <v>31387</v>
      </c>
      <c r="AL105" s="43">
        <f t="shared" ref="AL105:AP105" si="386">AF105/$AK105</f>
        <v>0.172396215</v>
      </c>
      <c r="AM105" s="43">
        <f t="shared" si="386"/>
        <v>0.3083123586</v>
      </c>
      <c r="AN105" s="43">
        <f t="shared" si="386"/>
        <v>0.1593016217</v>
      </c>
      <c r="AO105" s="43">
        <f t="shared" si="386"/>
        <v>0.1054258132</v>
      </c>
      <c r="AP105" s="43">
        <f t="shared" si="386"/>
        <v>0.2545639915</v>
      </c>
      <c r="AS105" s="4" t="s">
        <v>129</v>
      </c>
      <c r="AT105" s="53">
        <f t="shared" si="30"/>
        <v>1.744010951</v>
      </c>
      <c r="AU105" s="54">
        <f t="shared" ref="AU105:AY105" si="387">EXP(AU$3+(AU$4*$AT105)+(AU$5*B95)+(AU$6*G95)+(AU$7*L95)+(AU$8*Q95)+(AU$9*V95)+(AU$10+AA95))</f>
        <v>0.2766561102</v>
      </c>
      <c r="AV105" s="54">
        <f t="shared" si="387"/>
        <v>0.6284795416</v>
      </c>
      <c r="AW105" s="54">
        <f t="shared" si="387"/>
        <v>0.2481188506</v>
      </c>
      <c r="AX105" s="54">
        <f t="shared" si="387"/>
        <v>0.1969927101</v>
      </c>
      <c r="AY105" s="54">
        <f t="shared" si="387"/>
        <v>0.5298540774</v>
      </c>
      <c r="AZ105" s="54">
        <f t="shared" si="26"/>
        <v>1.88010129</v>
      </c>
      <c r="BA105" s="55">
        <f t="shared" ref="BA105:BE105" si="388">AU105/$AZ105</f>
        <v>0.1471495774</v>
      </c>
      <c r="BB105" s="55">
        <f t="shared" si="388"/>
        <v>0.3342796183</v>
      </c>
      <c r="BC105" s="55">
        <f t="shared" si="388"/>
        <v>0.1319710017</v>
      </c>
      <c r="BD105" s="55">
        <f t="shared" si="388"/>
        <v>0.1047777113</v>
      </c>
      <c r="BE105" s="55">
        <f t="shared" si="388"/>
        <v>0.2818220913</v>
      </c>
      <c r="BF105" s="28">
        <f t="shared" ref="BF105:BJ105" si="389">LN(BA105)*AF95</f>
        <v>-6479.029492</v>
      </c>
      <c r="BG105" s="28">
        <f t="shared" si="389"/>
        <v>-9948.56352</v>
      </c>
      <c r="BH105" s="28">
        <f t="shared" si="389"/>
        <v>-8147.271237</v>
      </c>
      <c r="BI105" s="28">
        <f t="shared" si="389"/>
        <v>-7169.295355</v>
      </c>
      <c r="BJ105" s="28">
        <f t="shared" si="389"/>
        <v>-8348.631473</v>
      </c>
      <c r="BM105" s="4" t="s">
        <v>139</v>
      </c>
      <c r="BN105" s="44">
        <f t="shared" si="7"/>
        <v>0.1593016217</v>
      </c>
      <c r="BO105" s="44">
        <f t="shared" si="8"/>
        <v>0.1337436524</v>
      </c>
    </row>
    <row r="106" ht="15.75" customHeight="1">
      <c r="A106" s="4" t="s">
        <v>140</v>
      </c>
      <c r="B106" s="36">
        <f>'Raw Data (Nielsen)'!B116</f>
        <v>4.86</v>
      </c>
      <c r="C106" s="36">
        <f>'Raw Data (Nielsen)'!C116</f>
        <v>6.97</v>
      </c>
      <c r="D106" s="36">
        <f>'Raw Data (Nielsen)'!D116</f>
        <v>2.99</v>
      </c>
      <c r="E106" s="36">
        <f>'Raw Data (Nielsen)'!E116</f>
        <v>5.54</v>
      </c>
      <c r="F106" s="36">
        <f>'Raw Data (Nielsen)'!F116</f>
        <v>3.52</v>
      </c>
      <c r="G106" s="37">
        <f>'Raw Data (Nielsen)'!G116</f>
        <v>732</v>
      </c>
      <c r="H106" s="38">
        <f>'Raw Data (Nielsen)'!H116</f>
        <v>708</v>
      </c>
      <c r="I106" s="37">
        <f>'Raw Data (Nielsen)'!I116</f>
        <v>900</v>
      </c>
      <c r="J106" s="37">
        <f>'Raw Data (Nielsen)'!J116</f>
        <v>934</v>
      </c>
      <c r="K106" s="37">
        <f>'Raw Data (Nielsen)'!K116</f>
        <v>909</v>
      </c>
      <c r="L106" s="4">
        <f>'Raw Data (Nielsen)'!AF116</f>
        <v>2</v>
      </c>
      <c r="M106" s="4">
        <f>'Raw Data (Nielsen)'!AG116</f>
        <v>5</v>
      </c>
      <c r="N106" s="4">
        <f>'Raw Data (Nielsen)'!AH116</f>
        <v>1</v>
      </c>
      <c r="O106" s="4">
        <f>'Raw Data (Nielsen)'!AI116</f>
        <v>1</v>
      </c>
      <c r="P106" s="4">
        <f>'Raw Data (Nielsen)'!AJ116</f>
        <v>2</v>
      </c>
      <c r="Q106" s="39">
        <f>IFERROR('Raw Data (Nielsen)'!V116/AF106,0)</f>
        <v>0</v>
      </c>
      <c r="R106" s="39">
        <f>IFERROR('Raw Data (Nielsen)'!W116/AG106,0)</f>
        <v>0</v>
      </c>
      <c r="S106" s="39">
        <f>IFERROR('Raw Data (Nielsen)'!X116/AH106,0)</f>
        <v>0</v>
      </c>
      <c r="T106" s="39">
        <f>IFERROR('Raw Data (Nielsen)'!Y116/AI106,0)</f>
        <v>0</v>
      </c>
      <c r="U106" s="39">
        <f>IFERROR('Raw Data (Nielsen)'!Z116/AJ106,0)</f>
        <v>0</v>
      </c>
      <c r="V106" s="40">
        <f>IFERROR('Raw Data (Nielsen)'!AA116/AF106,0)</f>
        <v>0</v>
      </c>
      <c r="W106" s="40">
        <f>IFERROR('Raw Data (Nielsen)'!AB116/AG106,0)</f>
        <v>0.001746814632</v>
      </c>
      <c r="X106" s="40">
        <f>IFERROR('Raw Data (Nielsen)'!AC116/AH106,0)</f>
        <v>0</v>
      </c>
      <c r="Y106" s="40">
        <f>IFERROR('Raw Data (Nielsen)'!AD116/AI106,0)</f>
        <v>0</v>
      </c>
      <c r="Z106" s="40">
        <f>IFERROR('Raw Data (Nielsen)'!AE116/AJ106,0)</f>
        <v>0.01855507304</v>
      </c>
      <c r="AA106" s="39">
        <f>IFERROR('Raw Data (Nielsen)'!Q116/AF106,0)</f>
        <v>0</v>
      </c>
      <c r="AB106" s="39">
        <f>IFERROR('Raw Data (Nielsen)'!R116/AG106,0)</f>
        <v>0</v>
      </c>
      <c r="AC106" s="39">
        <f>IFERROR('Raw Data (Nielsen)'!S116/AH106,0)</f>
        <v>0</v>
      </c>
      <c r="AD106" s="39">
        <f>IFERROR('Raw Data (Nielsen)'!T116/AI106,0)</f>
        <v>0</v>
      </c>
      <c r="AE106" s="39">
        <f>IFERROR('Raw Data (Nielsen)'!U116/AJ106,0)</f>
        <v>0</v>
      </c>
      <c r="AF106" s="41">
        <f>'Raw Data (Nielsen)'!L116</f>
        <v>3554</v>
      </c>
      <c r="AG106" s="41">
        <f>'Raw Data (Nielsen)'!M116</f>
        <v>9732</v>
      </c>
      <c r="AH106" s="41">
        <f>'Raw Data (Nielsen)'!N116</f>
        <v>4979</v>
      </c>
      <c r="AI106" s="41">
        <f>'Raw Data (Nielsen)'!O116</f>
        <v>3256</v>
      </c>
      <c r="AJ106" s="41">
        <f>'Raw Data (Nielsen)'!P116</f>
        <v>7599</v>
      </c>
      <c r="AK106" s="42">
        <f t="shared" si="5"/>
        <v>29120</v>
      </c>
      <c r="AL106" s="43">
        <f t="shared" ref="AL106:AP106" si="390">AF106/$AK106</f>
        <v>0.1220467033</v>
      </c>
      <c r="AM106" s="43">
        <f t="shared" si="390"/>
        <v>0.3342032967</v>
      </c>
      <c r="AN106" s="43">
        <f t="shared" si="390"/>
        <v>0.1709821429</v>
      </c>
      <c r="AO106" s="43">
        <f t="shared" si="390"/>
        <v>0.1118131868</v>
      </c>
      <c r="AP106" s="43">
        <f t="shared" si="390"/>
        <v>0.2609546703</v>
      </c>
      <c r="AS106" s="4" t="s">
        <v>130</v>
      </c>
      <c r="AT106" s="53">
        <f t="shared" si="30"/>
        <v>1.763175907</v>
      </c>
      <c r="AU106" s="54">
        <f t="shared" ref="AU106:AY106" si="391">EXP(AU$3+(AU$4*$AT106)+(AU$5*B96)+(AU$6*G96)+(AU$7*L96)+(AU$8*Q96)+(AU$9*V96)+(AU$10+AA96))</f>
        <v>0.2765687011</v>
      </c>
      <c r="AV106" s="54">
        <f t="shared" si="391"/>
        <v>0.6187769975</v>
      </c>
      <c r="AW106" s="54">
        <f t="shared" si="391"/>
        <v>0.2656684903</v>
      </c>
      <c r="AX106" s="54">
        <f t="shared" si="391"/>
        <v>0.1942587834</v>
      </c>
      <c r="AY106" s="54">
        <f t="shared" si="391"/>
        <v>0.5247196151</v>
      </c>
      <c r="AZ106" s="54">
        <f t="shared" si="26"/>
        <v>1.879992587</v>
      </c>
      <c r="BA106" s="55">
        <f t="shared" ref="BA106:BE106" si="392">AU106/$AZ106</f>
        <v>0.1471115913</v>
      </c>
      <c r="BB106" s="55">
        <f t="shared" si="392"/>
        <v>0.3291379985</v>
      </c>
      <c r="BC106" s="55">
        <f t="shared" si="392"/>
        <v>0.1413135839</v>
      </c>
      <c r="BD106" s="55">
        <f t="shared" si="392"/>
        <v>0.1033295475</v>
      </c>
      <c r="BE106" s="55">
        <f t="shared" si="392"/>
        <v>0.2791072787</v>
      </c>
      <c r="BF106" s="28">
        <f t="shared" ref="BF106:BJ106" si="393">LN(BA106)*AF96</f>
        <v>-5834.020377</v>
      </c>
      <c r="BG106" s="28">
        <f t="shared" si="393"/>
        <v>-9819.253891</v>
      </c>
      <c r="BH106" s="28">
        <f t="shared" si="393"/>
        <v>-8018.859272</v>
      </c>
      <c r="BI106" s="28">
        <f t="shared" si="393"/>
        <v>-6850.352697</v>
      </c>
      <c r="BJ106" s="28">
        <f t="shared" si="393"/>
        <v>-8972.674347</v>
      </c>
      <c r="BM106" s="4" t="s">
        <v>140</v>
      </c>
      <c r="BN106" s="44">
        <f t="shared" si="7"/>
        <v>0.1709821429</v>
      </c>
      <c r="BO106" s="44">
        <f t="shared" si="8"/>
        <v>0.1489046044</v>
      </c>
    </row>
    <row r="107" ht="15.75" customHeight="1">
      <c r="A107" s="4" t="s">
        <v>141</v>
      </c>
      <c r="B107" s="36">
        <f>'Raw Data (Nielsen)'!B117</f>
        <v>4.93</v>
      </c>
      <c r="C107" s="36">
        <f>'Raw Data (Nielsen)'!C117</f>
        <v>6.98</v>
      </c>
      <c r="D107" s="36">
        <f>'Raw Data (Nielsen)'!D117</f>
        <v>2.99</v>
      </c>
      <c r="E107" s="36">
        <f>'Raw Data (Nielsen)'!E117</f>
        <v>5.54</v>
      </c>
      <c r="F107" s="36">
        <f>'Raw Data (Nielsen)'!F117</f>
        <v>3.52</v>
      </c>
      <c r="G107" s="37">
        <f>'Raw Data (Nielsen)'!G117</f>
        <v>756</v>
      </c>
      <c r="H107" s="38">
        <f>'Raw Data (Nielsen)'!H117</f>
        <v>723</v>
      </c>
      <c r="I107" s="37">
        <f>'Raw Data (Nielsen)'!I117</f>
        <v>902</v>
      </c>
      <c r="J107" s="37">
        <f>'Raw Data (Nielsen)'!J117</f>
        <v>955</v>
      </c>
      <c r="K107" s="37">
        <f>'Raw Data (Nielsen)'!K117</f>
        <v>932</v>
      </c>
      <c r="L107" s="4">
        <f>'Raw Data (Nielsen)'!AF117</f>
        <v>3</v>
      </c>
      <c r="M107" s="4">
        <f>'Raw Data (Nielsen)'!AG117</f>
        <v>5</v>
      </c>
      <c r="N107" s="4">
        <f>'Raw Data (Nielsen)'!AH117</f>
        <v>1</v>
      </c>
      <c r="O107" s="4">
        <f>'Raw Data (Nielsen)'!AI117</f>
        <v>1</v>
      </c>
      <c r="P107" s="4">
        <f>'Raw Data (Nielsen)'!AJ117</f>
        <v>2</v>
      </c>
      <c r="Q107" s="39">
        <f>IFERROR('Raw Data (Nielsen)'!V117/AF107,0)</f>
        <v>0</v>
      </c>
      <c r="R107" s="39">
        <f>IFERROR('Raw Data (Nielsen)'!W117/AG107,0)</f>
        <v>0</v>
      </c>
      <c r="S107" s="39">
        <f>IFERROR('Raw Data (Nielsen)'!X117/AH107,0)</f>
        <v>0</v>
      </c>
      <c r="T107" s="39">
        <f>IFERROR('Raw Data (Nielsen)'!Y117/AI107,0)</f>
        <v>0</v>
      </c>
      <c r="U107" s="39">
        <f>IFERROR('Raw Data (Nielsen)'!Z117/AJ107,0)</f>
        <v>0</v>
      </c>
      <c r="V107" s="40">
        <f>IFERROR('Raw Data (Nielsen)'!AA117/AF107,0)</f>
        <v>0</v>
      </c>
      <c r="W107" s="40">
        <f>IFERROR('Raw Data (Nielsen)'!AB117/AG107,0)</f>
        <v>0.003946255755</v>
      </c>
      <c r="X107" s="40">
        <f>IFERROR('Raw Data (Nielsen)'!AC117/AH107,0)</f>
        <v>0</v>
      </c>
      <c r="Y107" s="40">
        <f>IFERROR('Raw Data (Nielsen)'!AD117/AI107,0)</f>
        <v>0</v>
      </c>
      <c r="Z107" s="40">
        <f>IFERROR('Raw Data (Nielsen)'!AE117/AJ107,0)</f>
        <v>0.008358841535</v>
      </c>
      <c r="AA107" s="39">
        <f>IFERROR('Raw Data (Nielsen)'!Q117/AF107,0)</f>
        <v>0</v>
      </c>
      <c r="AB107" s="39">
        <f>IFERROR('Raw Data (Nielsen)'!R117/AG107,0)</f>
        <v>0</v>
      </c>
      <c r="AC107" s="39">
        <f>IFERROR('Raw Data (Nielsen)'!S117/AH107,0)</f>
        <v>0</v>
      </c>
      <c r="AD107" s="39">
        <f>IFERROR('Raw Data (Nielsen)'!T117/AI107,0)</f>
        <v>0</v>
      </c>
      <c r="AE107" s="39">
        <f>IFERROR('Raw Data (Nielsen)'!U117/AJ107,0)</f>
        <v>0</v>
      </c>
      <c r="AF107" s="41">
        <f>'Raw Data (Nielsen)'!L117</f>
        <v>3874</v>
      </c>
      <c r="AG107" s="41">
        <f>'Raw Data (Nielsen)'!M117</f>
        <v>10643</v>
      </c>
      <c r="AH107" s="41">
        <f>'Raw Data (Nielsen)'!N117</f>
        <v>5378</v>
      </c>
      <c r="AI107" s="41">
        <f>'Raw Data (Nielsen)'!O117</f>
        <v>3574</v>
      </c>
      <c r="AJ107" s="41">
        <f>'Raw Data (Nielsen)'!P117</f>
        <v>8494</v>
      </c>
      <c r="AK107" s="42">
        <f t="shared" si="5"/>
        <v>31963</v>
      </c>
      <c r="AL107" s="43">
        <f t="shared" ref="AL107:AP107" si="394">AF107/$AK107</f>
        <v>0.1212026406</v>
      </c>
      <c r="AM107" s="43">
        <f t="shared" si="394"/>
        <v>0.3329787567</v>
      </c>
      <c r="AN107" s="43">
        <f t="shared" si="394"/>
        <v>0.1682570472</v>
      </c>
      <c r="AO107" s="43">
        <f t="shared" si="394"/>
        <v>0.1118167882</v>
      </c>
      <c r="AP107" s="43">
        <f t="shared" si="394"/>
        <v>0.2657447674</v>
      </c>
      <c r="AS107" s="4" t="s">
        <v>131</v>
      </c>
      <c r="AT107" s="53">
        <f t="shared" si="30"/>
        <v>1.782340862</v>
      </c>
      <c r="AU107" s="54">
        <f t="shared" ref="AU107:AY107" si="395">EXP(AU$3+(AU$4*$AT107)+(AU$5*B97)+(AU$6*G97)+(AU$7*L97)+(AU$8*Q97)+(AU$9*V97)+(AU$10+AA97))</f>
        <v>0.2752380132</v>
      </c>
      <c r="AV107" s="54">
        <f t="shared" si="395"/>
        <v>0.6170540481</v>
      </c>
      <c r="AW107" s="54">
        <f t="shared" si="395"/>
        <v>0.272453556</v>
      </c>
      <c r="AX107" s="54">
        <f t="shared" si="395"/>
        <v>0.1861154245</v>
      </c>
      <c r="AY107" s="54">
        <f t="shared" si="395"/>
        <v>0.5182023583</v>
      </c>
      <c r="AZ107" s="54">
        <f t="shared" si="26"/>
        <v>1.8690634</v>
      </c>
      <c r="BA107" s="55">
        <f t="shared" ref="BA107:BE107" si="396">AU107/$AZ107</f>
        <v>0.1472598592</v>
      </c>
      <c r="BB107" s="55">
        <f t="shared" si="396"/>
        <v>0.3301407796</v>
      </c>
      <c r="BC107" s="55">
        <f t="shared" si="396"/>
        <v>0.1457700986</v>
      </c>
      <c r="BD107" s="55">
        <f t="shared" si="396"/>
        <v>0.0995768386</v>
      </c>
      <c r="BE107" s="55">
        <f t="shared" si="396"/>
        <v>0.277252424</v>
      </c>
      <c r="BF107" s="28">
        <f t="shared" ref="BF107:BJ107" si="397">LN(BA107)*AF97</f>
        <v>-5196.904793</v>
      </c>
      <c r="BG107" s="28">
        <f t="shared" si="397"/>
        <v>-8787.204121</v>
      </c>
      <c r="BH107" s="28">
        <f t="shared" si="397"/>
        <v>-7521.880154</v>
      </c>
      <c r="BI107" s="28">
        <f t="shared" si="397"/>
        <v>-6032.349168</v>
      </c>
      <c r="BJ107" s="28">
        <f t="shared" si="397"/>
        <v>-7703.375593</v>
      </c>
      <c r="BM107" s="4" t="s">
        <v>141</v>
      </c>
      <c r="BN107" s="44">
        <f t="shared" si="7"/>
        <v>0.1682570472</v>
      </c>
      <c r="BO107" s="44">
        <f t="shared" si="8"/>
        <v>0.1499772203</v>
      </c>
    </row>
    <row r="108" ht="15.75" customHeight="1">
      <c r="A108" s="4" t="s">
        <v>142</v>
      </c>
      <c r="B108" s="36">
        <f>'Raw Data (Nielsen)'!B118</f>
        <v>4.93</v>
      </c>
      <c r="C108" s="36">
        <f>'Raw Data (Nielsen)'!C118</f>
        <v>6.98</v>
      </c>
      <c r="D108" s="36">
        <f>'Raw Data (Nielsen)'!D118</f>
        <v>2.99</v>
      </c>
      <c r="E108" s="36">
        <f>'Raw Data (Nielsen)'!E118</f>
        <v>5.54</v>
      </c>
      <c r="F108" s="36">
        <f>'Raw Data (Nielsen)'!F118</f>
        <v>3.52</v>
      </c>
      <c r="G108" s="37">
        <f>'Raw Data (Nielsen)'!G118</f>
        <v>523</v>
      </c>
      <c r="H108" s="38">
        <f>'Raw Data (Nielsen)'!H118</f>
        <v>741</v>
      </c>
      <c r="I108" s="37">
        <f>'Raw Data (Nielsen)'!I118</f>
        <v>897</v>
      </c>
      <c r="J108" s="37">
        <f>'Raw Data (Nielsen)'!J118</f>
        <v>956</v>
      </c>
      <c r="K108" s="37">
        <f>'Raw Data (Nielsen)'!K118</f>
        <v>942</v>
      </c>
      <c r="L108" s="4">
        <f>'Raw Data (Nielsen)'!AF118</f>
        <v>4</v>
      </c>
      <c r="M108" s="4">
        <f>'Raw Data (Nielsen)'!AG118</f>
        <v>5</v>
      </c>
      <c r="N108" s="4">
        <f>'Raw Data (Nielsen)'!AH118</f>
        <v>1</v>
      </c>
      <c r="O108" s="4">
        <f>'Raw Data (Nielsen)'!AI118</f>
        <v>1</v>
      </c>
      <c r="P108" s="4">
        <f>'Raw Data (Nielsen)'!AJ118</f>
        <v>2</v>
      </c>
      <c r="Q108" s="39">
        <f>IFERROR('Raw Data (Nielsen)'!V118/AF108,0)</f>
        <v>0</v>
      </c>
      <c r="R108" s="39">
        <f>IFERROR('Raw Data (Nielsen)'!W118/AG108,0)</f>
        <v>0</v>
      </c>
      <c r="S108" s="39">
        <f>IFERROR('Raw Data (Nielsen)'!X118/AH108,0)</f>
        <v>0</v>
      </c>
      <c r="T108" s="39">
        <f>IFERROR('Raw Data (Nielsen)'!Y118/AI108,0)</f>
        <v>0</v>
      </c>
      <c r="U108" s="39">
        <f>IFERROR('Raw Data (Nielsen)'!Z118/AJ108,0)</f>
        <v>0</v>
      </c>
      <c r="V108" s="40">
        <f>IFERROR('Raw Data (Nielsen)'!AA118/AF108,0)</f>
        <v>0</v>
      </c>
      <c r="W108" s="40">
        <f>IFERROR('Raw Data (Nielsen)'!AB118/AG108,0)</f>
        <v>0.001913962814</v>
      </c>
      <c r="X108" s="40">
        <f>IFERROR('Raw Data (Nielsen)'!AC118/AH108,0)</f>
        <v>0</v>
      </c>
      <c r="Y108" s="40">
        <f>IFERROR('Raw Data (Nielsen)'!AD118/AI108,0)</f>
        <v>0</v>
      </c>
      <c r="Z108" s="40">
        <f>IFERROR('Raw Data (Nielsen)'!AE118/AJ108,0)</f>
        <v>0.0375965089</v>
      </c>
      <c r="AA108" s="39">
        <f>IFERROR('Raw Data (Nielsen)'!Q118/AF108,0)</f>
        <v>0</v>
      </c>
      <c r="AB108" s="39">
        <f>IFERROR('Raw Data (Nielsen)'!R118/AG108,0)</f>
        <v>0</v>
      </c>
      <c r="AC108" s="39">
        <f>IFERROR('Raw Data (Nielsen)'!S118/AH108,0)</f>
        <v>0</v>
      </c>
      <c r="AD108" s="39">
        <f>IFERROR('Raw Data (Nielsen)'!T118/AI108,0)</f>
        <v>0</v>
      </c>
      <c r="AE108" s="39">
        <f>IFERROR('Raw Data (Nielsen)'!U118/AJ108,0)</f>
        <v>0</v>
      </c>
      <c r="AF108" s="41">
        <f>'Raw Data (Nielsen)'!L118</f>
        <v>4049</v>
      </c>
      <c r="AG108" s="41">
        <f>'Raw Data (Nielsen)'!M118</f>
        <v>10972</v>
      </c>
      <c r="AH108" s="41">
        <f>'Raw Data (Nielsen)'!N118</f>
        <v>5278</v>
      </c>
      <c r="AI108" s="41">
        <f>'Raw Data (Nielsen)'!O118</f>
        <v>3668</v>
      </c>
      <c r="AJ108" s="41">
        <f>'Raw Data (Nielsen)'!P118</f>
        <v>8937</v>
      </c>
      <c r="AK108" s="42">
        <f t="shared" si="5"/>
        <v>32904</v>
      </c>
      <c r="AL108" s="43">
        <f t="shared" ref="AL108:AP108" si="398">AF108/$AK108</f>
        <v>0.1230549477</v>
      </c>
      <c r="AM108" s="43">
        <f t="shared" si="398"/>
        <v>0.3334548991</v>
      </c>
      <c r="AN108" s="43">
        <f t="shared" si="398"/>
        <v>0.1604060297</v>
      </c>
      <c r="AO108" s="43">
        <f t="shared" si="398"/>
        <v>0.1114758084</v>
      </c>
      <c r="AP108" s="43">
        <f t="shared" si="398"/>
        <v>0.2716083151</v>
      </c>
      <c r="AS108" s="4" t="s">
        <v>132</v>
      </c>
      <c r="AT108" s="53">
        <f t="shared" si="30"/>
        <v>1.801505818</v>
      </c>
      <c r="AU108" s="54">
        <f t="shared" ref="AU108:AY108" si="399">EXP(AU$3+(AU$4*$AT108)+(AU$5*B98)+(AU$6*G98)+(AU$7*L98)+(AU$8*Q98)+(AU$9*V98)+(AU$10+AA98))</f>
        <v>0.2760714448</v>
      </c>
      <c r="AV108" s="54">
        <f t="shared" si="399"/>
        <v>0.6107391252</v>
      </c>
      <c r="AW108" s="54">
        <f t="shared" si="399"/>
        <v>0.2611750883</v>
      </c>
      <c r="AX108" s="54">
        <f t="shared" si="399"/>
        <v>0.1735554729</v>
      </c>
      <c r="AY108" s="54">
        <f t="shared" si="399"/>
        <v>0.5374001678</v>
      </c>
      <c r="AZ108" s="54">
        <f t="shared" si="26"/>
        <v>1.858941299</v>
      </c>
      <c r="BA108" s="55">
        <f t="shared" ref="BA108:BE108" si="400">AU108/$AZ108</f>
        <v>0.148510039</v>
      </c>
      <c r="BB108" s="55">
        <f t="shared" si="400"/>
        <v>0.3285413722</v>
      </c>
      <c r="BC108" s="55">
        <f t="shared" si="400"/>
        <v>0.140496684</v>
      </c>
      <c r="BD108" s="55">
        <f t="shared" si="400"/>
        <v>0.09336253544</v>
      </c>
      <c r="BE108" s="55">
        <f t="shared" si="400"/>
        <v>0.2890893694</v>
      </c>
      <c r="BF108" s="28">
        <f t="shared" ref="BF108:BJ108" si="401">LN(BA108)*AF98</f>
        <v>-4668.587459</v>
      </c>
      <c r="BG108" s="28">
        <f t="shared" si="401"/>
        <v>-7735.992918</v>
      </c>
      <c r="BH108" s="28">
        <f t="shared" si="401"/>
        <v>-6284.153597</v>
      </c>
      <c r="BI108" s="28">
        <f t="shared" si="401"/>
        <v>-5311.6339</v>
      </c>
      <c r="BJ108" s="28">
        <f t="shared" si="401"/>
        <v>-6176.553564</v>
      </c>
      <c r="BM108" s="4" t="s">
        <v>142</v>
      </c>
      <c r="BN108" s="44">
        <f t="shared" si="7"/>
        <v>0.1604060297</v>
      </c>
      <c r="BO108" s="44">
        <f t="shared" si="8"/>
        <v>0.1480385945</v>
      </c>
    </row>
    <row r="109" ht="15.75" customHeight="1">
      <c r="A109" s="4" t="s">
        <v>143</v>
      </c>
      <c r="B109" s="36">
        <f>'Raw Data (Nielsen)'!B119</f>
        <v>3.5</v>
      </c>
      <c r="C109" s="36">
        <f>'Raw Data (Nielsen)'!C119</f>
        <v>6.98</v>
      </c>
      <c r="D109" s="36">
        <f>'Raw Data (Nielsen)'!D119</f>
        <v>2.99</v>
      </c>
      <c r="E109" s="36">
        <f>'Raw Data (Nielsen)'!E119</f>
        <v>5.55</v>
      </c>
      <c r="F109" s="36">
        <f>'Raw Data (Nielsen)'!F119</f>
        <v>3.52</v>
      </c>
      <c r="G109" s="37">
        <f>'Raw Data (Nielsen)'!G119</f>
        <v>484</v>
      </c>
      <c r="H109" s="37">
        <f>'Raw Data (Nielsen)'!H119</f>
        <v>756</v>
      </c>
      <c r="I109" s="37">
        <f>'Raw Data (Nielsen)'!I119</f>
        <v>894</v>
      </c>
      <c r="J109" s="37">
        <f>'Raw Data (Nielsen)'!J119</f>
        <v>955</v>
      </c>
      <c r="K109" s="37">
        <f>'Raw Data (Nielsen)'!K119</f>
        <v>943</v>
      </c>
      <c r="L109" s="4">
        <f>'Raw Data (Nielsen)'!AF119</f>
        <v>4</v>
      </c>
      <c r="M109" s="4">
        <f>'Raw Data (Nielsen)'!AG119</f>
        <v>5</v>
      </c>
      <c r="N109" s="4">
        <f>'Raw Data (Nielsen)'!AH119</f>
        <v>1</v>
      </c>
      <c r="O109" s="4">
        <f>'Raw Data (Nielsen)'!AI119</f>
        <v>1</v>
      </c>
      <c r="P109" s="4">
        <f>'Raw Data (Nielsen)'!AJ119</f>
        <v>2</v>
      </c>
      <c r="Q109" s="39">
        <f>IFERROR('Raw Data (Nielsen)'!V119/AF109,0)</f>
        <v>0.7910204715</v>
      </c>
      <c r="R109" s="39">
        <f>IFERROR('Raw Data (Nielsen)'!W119/AG109,0)</f>
        <v>0</v>
      </c>
      <c r="S109" s="39">
        <f>IFERROR('Raw Data (Nielsen)'!X119/AH109,0)</f>
        <v>0</v>
      </c>
      <c r="T109" s="39">
        <f>IFERROR('Raw Data (Nielsen)'!Y119/AI109,0)</f>
        <v>0</v>
      </c>
      <c r="U109" s="39">
        <f>IFERROR('Raw Data (Nielsen)'!Z119/AJ109,0)</f>
        <v>0</v>
      </c>
      <c r="V109" s="40">
        <f>IFERROR('Raw Data (Nielsen)'!AA119/AF109,0)</f>
        <v>0</v>
      </c>
      <c r="W109" s="40">
        <f>IFERROR('Raw Data (Nielsen)'!AB119/AG109,0)</f>
        <v>0.003534178088</v>
      </c>
      <c r="X109" s="40">
        <f>IFERROR('Raw Data (Nielsen)'!AC119/AH109,0)</f>
        <v>0</v>
      </c>
      <c r="Y109" s="40">
        <f>IFERROR('Raw Data (Nielsen)'!AD119/AI109,0)</f>
        <v>0</v>
      </c>
      <c r="Z109" s="40">
        <f>IFERROR('Raw Data (Nielsen)'!AE119/AJ109,0)</f>
        <v>0.05362537764</v>
      </c>
      <c r="AA109" s="39">
        <f>IFERROR('Raw Data (Nielsen)'!Q119/AF109,0)</f>
        <v>0.197192928</v>
      </c>
      <c r="AB109" s="39">
        <f>IFERROR('Raw Data (Nielsen)'!R119/AG109,0)</f>
        <v>0</v>
      </c>
      <c r="AC109" s="39">
        <f>IFERROR('Raw Data (Nielsen)'!S119/AH109,0)</f>
        <v>0</v>
      </c>
      <c r="AD109" s="39">
        <f>IFERROR('Raw Data (Nielsen)'!T119/AI109,0)</f>
        <v>0</v>
      </c>
      <c r="AE109" s="39">
        <f>IFERROR('Raw Data (Nielsen)'!U119/AJ109,0)</f>
        <v>0</v>
      </c>
      <c r="AF109" s="41">
        <f>'Raw Data (Nielsen)'!L119</f>
        <v>12896</v>
      </c>
      <c r="AG109" s="41">
        <f>'Raw Data (Nielsen)'!M119</f>
        <v>11601</v>
      </c>
      <c r="AH109" s="41">
        <f>'Raw Data (Nielsen)'!N119</f>
        <v>6023</v>
      </c>
      <c r="AI109" s="41">
        <f>'Raw Data (Nielsen)'!O119</f>
        <v>3965</v>
      </c>
      <c r="AJ109" s="41">
        <f>'Raw Data (Nielsen)'!P119</f>
        <v>9268</v>
      </c>
      <c r="AK109" s="42">
        <f t="shared" si="5"/>
        <v>43753</v>
      </c>
      <c r="AL109" s="43">
        <f t="shared" ref="AL109:AP109" si="402">AF109/$AK109</f>
        <v>0.2947455032</v>
      </c>
      <c r="AM109" s="43">
        <f t="shared" si="402"/>
        <v>0.2651475327</v>
      </c>
      <c r="AN109" s="43">
        <f t="shared" si="402"/>
        <v>0.1376591319</v>
      </c>
      <c r="AO109" s="43">
        <f t="shared" si="402"/>
        <v>0.09062235732</v>
      </c>
      <c r="AP109" s="43">
        <f t="shared" si="402"/>
        <v>0.2118254748</v>
      </c>
      <c r="AS109" s="4" t="s">
        <v>133</v>
      </c>
      <c r="AT109" s="53">
        <f t="shared" si="30"/>
        <v>1.820670773</v>
      </c>
      <c r="AU109" s="54">
        <f t="shared" ref="AU109:AY109" si="403">EXP(AU$3+(AU$4*$AT109)+(AU$5*B99)+(AU$6*G99)+(AU$7*L99)+(AU$8*Q99)+(AU$9*V99)+(AU$10+AA99))</f>
        <v>0.2763824804</v>
      </c>
      <c r="AV109" s="54">
        <f t="shared" si="403"/>
        <v>0.6194858973</v>
      </c>
      <c r="AW109" s="54">
        <f t="shared" si="403"/>
        <v>0.2791243873</v>
      </c>
      <c r="AX109" s="54">
        <f t="shared" si="403"/>
        <v>0.1862825583</v>
      </c>
      <c r="AY109" s="54">
        <f t="shared" si="403"/>
        <v>0.5237484763</v>
      </c>
      <c r="AZ109" s="54">
        <f t="shared" si="26"/>
        <v>1.8850238</v>
      </c>
      <c r="BA109" s="55">
        <f t="shared" ref="BA109:BE109" si="404">AU109/$AZ109</f>
        <v>0.1466201543</v>
      </c>
      <c r="BB109" s="55">
        <f t="shared" si="404"/>
        <v>0.328635584</v>
      </c>
      <c r="BC109" s="55">
        <f t="shared" si="404"/>
        <v>0.1480747285</v>
      </c>
      <c r="BD109" s="55">
        <f t="shared" si="404"/>
        <v>0.09882239063</v>
      </c>
      <c r="BE109" s="55">
        <f t="shared" si="404"/>
        <v>0.2778471425</v>
      </c>
      <c r="BF109" s="28">
        <f t="shared" ref="BF109:BJ109" si="405">LN(BA109)*AF99</f>
        <v>-5481.343109</v>
      </c>
      <c r="BG109" s="28">
        <f t="shared" si="405"/>
        <v>-8831.226745</v>
      </c>
      <c r="BH109" s="28">
        <f t="shared" si="405"/>
        <v>-7724.194523</v>
      </c>
      <c r="BI109" s="28">
        <f t="shared" si="405"/>
        <v>-5971.232171</v>
      </c>
      <c r="BJ109" s="28">
        <f t="shared" si="405"/>
        <v>-7544.510408</v>
      </c>
      <c r="BM109" s="4" t="s">
        <v>143</v>
      </c>
      <c r="BN109" s="44">
        <f t="shared" si="7"/>
        <v>0.1376591319</v>
      </c>
      <c r="BO109" s="44">
        <f t="shared" si="8"/>
        <v>0.1208551053</v>
      </c>
    </row>
    <row r="110" ht="15.75" customHeight="1">
      <c r="A110" s="4" t="s">
        <v>144</v>
      </c>
      <c r="B110" s="36">
        <f>'Raw Data (Nielsen)'!B120</f>
        <v>4.88</v>
      </c>
      <c r="C110" s="36">
        <f>'Raw Data (Nielsen)'!C120</f>
        <v>6</v>
      </c>
      <c r="D110" s="36">
        <f>'Raw Data (Nielsen)'!D120</f>
        <v>2.99</v>
      </c>
      <c r="E110" s="36">
        <f>'Raw Data (Nielsen)'!E120</f>
        <v>5.54</v>
      </c>
      <c r="F110" s="36">
        <f>'Raw Data (Nielsen)'!F120</f>
        <v>3.52</v>
      </c>
      <c r="G110" s="37">
        <f>'Raw Data (Nielsen)'!G120</f>
        <v>513</v>
      </c>
      <c r="H110" s="37">
        <f>'Raw Data (Nielsen)'!H120</f>
        <v>889</v>
      </c>
      <c r="I110" s="37">
        <f>'Raw Data (Nielsen)'!I120</f>
        <v>893</v>
      </c>
      <c r="J110" s="37">
        <f>'Raw Data (Nielsen)'!J120</f>
        <v>947</v>
      </c>
      <c r="K110" s="37">
        <f>'Raw Data (Nielsen)'!K120</f>
        <v>938</v>
      </c>
      <c r="L110" s="4">
        <f>'Raw Data (Nielsen)'!AF120</f>
        <v>4</v>
      </c>
      <c r="M110" s="4">
        <f>'Raw Data (Nielsen)'!AG120</f>
        <v>5</v>
      </c>
      <c r="N110" s="4">
        <f>'Raw Data (Nielsen)'!AH120</f>
        <v>1</v>
      </c>
      <c r="O110" s="4">
        <f>'Raw Data (Nielsen)'!AI120</f>
        <v>1</v>
      </c>
      <c r="P110" s="4">
        <f>'Raw Data (Nielsen)'!AJ120</f>
        <v>2</v>
      </c>
      <c r="Q110" s="39">
        <f>IFERROR('Raw Data (Nielsen)'!V120/AF110,0)</f>
        <v>0</v>
      </c>
      <c r="R110" s="39">
        <f>IFERROR('Raw Data (Nielsen)'!W120/AG110,0)</f>
        <v>0</v>
      </c>
      <c r="S110" s="39">
        <f>IFERROR('Raw Data (Nielsen)'!X120/AH110,0)</f>
        <v>0</v>
      </c>
      <c r="T110" s="39">
        <f>IFERROR('Raw Data (Nielsen)'!Y120/AI110,0)</f>
        <v>0</v>
      </c>
      <c r="U110" s="39">
        <f>IFERROR('Raw Data (Nielsen)'!Z120/AJ110,0)</f>
        <v>0</v>
      </c>
      <c r="V110" s="40">
        <f>IFERROR('Raw Data (Nielsen)'!AA120/AF110,0)</f>
        <v>0.04310695405</v>
      </c>
      <c r="W110" s="40">
        <f>IFERROR('Raw Data (Nielsen)'!AB120/AG110,0)</f>
        <v>0.2402780222</v>
      </c>
      <c r="X110" s="40">
        <f>IFERROR('Raw Data (Nielsen)'!AC120/AH110,0)</f>
        <v>0</v>
      </c>
      <c r="Y110" s="40">
        <f>IFERROR('Raw Data (Nielsen)'!AD120/AI110,0)</f>
        <v>0</v>
      </c>
      <c r="Z110" s="40">
        <f>IFERROR('Raw Data (Nielsen)'!AE120/AJ110,0)</f>
        <v>0.07253828099</v>
      </c>
      <c r="AA110" s="39">
        <f>IFERROR('Raw Data (Nielsen)'!Q120/AF110,0)</f>
        <v>0</v>
      </c>
      <c r="AB110" s="39">
        <f>IFERROR('Raw Data (Nielsen)'!R120/AG110,0)</f>
        <v>0</v>
      </c>
      <c r="AC110" s="39">
        <f>IFERROR('Raw Data (Nielsen)'!S120/AH110,0)</f>
        <v>0</v>
      </c>
      <c r="AD110" s="39">
        <f>IFERROR('Raw Data (Nielsen)'!T120/AI110,0)</f>
        <v>0</v>
      </c>
      <c r="AE110" s="39">
        <f>IFERROR('Raw Data (Nielsen)'!U120/AJ110,0)</f>
        <v>0</v>
      </c>
      <c r="AF110" s="41">
        <f>'Raw Data (Nielsen)'!L120</f>
        <v>4918</v>
      </c>
      <c r="AG110" s="41">
        <f>'Raw Data (Nielsen)'!M120</f>
        <v>22732</v>
      </c>
      <c r="AH110" s="41">
        <f>'Raw Data (Nielsen)'!N120</f>
        <v>5209</v>
      </c>
      <c r="AI110" s="41">
        <f>'Raw Data (Nielsen)'!O120</f>
        <v>3772</v>
      </c>
      <c r="AJ110" s="41">
        <f>'Raw Data (Nielsen)'!P120</f>
        <v>8947</v>
      </c>
      <c r="AK110" s="42">
        <f t="shared" si="5"/>
        <v>45578</v>
      </c>
      <c r="AL110" s="43">
        <f t="shared" ref="AL110:AP110" si="406">AF110/$AK110</f>
        <v>0.1079029356</v>
      </c>
      <c r="AM110" s="43">
        <f t="shared" si="406"/>
        <v>0.4987493966</v>
      </c>
      <c r="AN110" s="43">
        <f t="shared" si="406"/>
        <v>0.1142875949</v>
      </c>
      <c r="AO110" s="43">
        <f t="shared" si="406"/>
        <v>0.08275922594</v>
      </c>
      <c r="AP110" s="43">
        <f t="shared" si="406"/>
        <v>0.1963008469</v>
      </c>
      <c r="AS110" s="4" t="s">
        <v>134</v>
      </c>
      <c r="AT110" s="53">
        <f t="shared" si="30"/>
        <v>1.839835729</v>
      </c>
      <c r="AU110" s="54">
        <f t="shared" ref="AU110:AY110" si="407">EXP(AU$3+(AU$4*$AT110)+(AU$5*B100)+(AU$6*G100)+(AU$7*L100)+(AU$8*Q100)+(AU$9*V100)+(AU$10+AA100))</f>
        <v>0.2781457016</v>
      </c>
      <c r="AV110" s="54">
        <f t="shared" si="407"/>
        <v>0.6175786569</v>
      </c>
      <c r="AW110" s="54">
        <f t="shared" si="407"/>
        <v>0.2783148616</v>
      </c>
      <c r="AX110" s="54">
        <f t="shared" si="407"/>
        <v>0.192861289</v>
      </c>
      <c r="AY110" s="54">
        <f t="shared" si="407"/>
        <v>0.5223096307</v>
      </c>
      <c r="AZ110" s="54">
        <f t="shared" si="26"/>
        <v>1.88921014</v>
      </c>
      <c r="BA110" s="55">
        <f t="shared" ref="BA110:BE110" si="408">AU110/$AZ110</f>
        <v>0.147228567</v>
      </c>
      <c r="BB110" s="55">
        <f t="shared" si="408"/>
        <v>0.3268978098</v>
      </c>
      <c r="BC110" s="55">
        <f t="shared" si="408"/>
        <v>0.147318107</v>
      </c>
      <c r="BD110" s="55">
        <f t="shared" si="408"/>
        <v>0.1020856732</v>
      </c>
      <c r="BE110" s="55">
        <f t="shared" si="408"/>
        <v>0.276469843</v>
      </c>
      <c r="BF110" s="28">
        <f t="shared" ref="BF110:BJ110" si="409">LN(BA110)*AF100</f>
        <v>-5929.305124</v>
      </c>
      <c r="BG110" s="28">
        <f t="shared" si="409"/>
        <v>-9648.151043</v>
      </c>
      <c r="BH110" s="28">
        <f t="shared" si="409"/>
        <v>-8897.838178</v>
      </c>
      <c r="BI110" s="28">
        <f t="shared" si="409"/>
        <v>-6841.264768</v>
      </c>
      <c r="BJ110" s="28">
        <f t="shared" si="409"/>
        <v>-8772.014042</v>
      </c>
      <c r="BM110" s="4" t="s">
        <v>144</v>
      </c>
      <c r="BN110" s="44">
        <f t="shared" si="7"/>
        <v>0.1142875949</v>
      </c>
      <c r="BO110" s="44">
        <f t="shared" si="8"/>
        <v>0.1118704862</v>
      </c>
    </row>
    <row r="111" ht="15.75" customHeight="1">
      <c r="A111" s="4" t="s">
        <v>145</v>
      </c>
      <c r="B111" s="36">
        <f>'Raw Data (Nielsen)'!B121</f>
        <v>4.93</v>
      </c>
      <c r="C111" s="36">
        <f>'Raw Data (Nielsen)'!C121</f>
        <v>6.19</v>
      </c>
      <c r="D111" s="36">
        <f>'Raw Data (Nielsen)'!D121</f>
        <v>2.99</v>
      </c>
      <c r="E111" s="36">
        <f>'Raw Data (Nielsen)'!E121</f>
        <v>5.55</v>
      </c>
      <c r="F111" s="36">
        <f>'Raw Data (Nielsen)'!F121</f>
        <v>3.51</v>
      </c>
      <c r="G111" s="37">
        <f>'Raw Data (Nielsen)'!G121</f>
        <v>549</v>
      </c>
      <c r="H111" s="37">
        <f>'Raw Data (Nielsen)'!H121</f>
        <v>827</v>
      </c>
      <c r="I111" s="37">
        <f>'Raw Data (Nielsen)'!I121</f>
        <v>894</v>
      </c>
      <c r="J111" s="37">
        <f>'Raw Data (Nielsen)'!J121</f>
        <v>942</v>
      </c>
      <c r="K111" s="37">
        <f>'Raw Data (Nielsen)'!K121</f>
        <v>933</v>
      </c>
      <c r="L111" s="4">
        <f>'Raw Data (Nielsen)'!AF121</f>
        <v>4</v>
      </c>
      <c r="M111" s="4">
        <f>'Raw Data (Nielsen)'!AG121</f>
        <v>5</v>
      </c>
      <c r="N111" s="4">
        <f>'Raw Data (Nielsen)'!AH121</f>
        <v>1</v>
      </c>
      <c r="O111" s="4">
        <f>'Raw Data (Nielsen)'!AI121</f>
        <v>1</v>
      </c>
      <c r="P111" s="4">
        <f>'Raw Data (Nielsen)'!AJ121</f>
        <v>2</v>
      </c>
      <c r="Q111" s="39">
        <f>IFERROR('Raw Data (Nielsen)'!V121/AF111,0)</f>
        <v>0</v>
      </c>
      <c r="R111" s="39">
        <f>IFERROR('Raw Data (Nielsen)'!W121/AG111,0)</f>
        <v>0</v>
      </c>
      <c r="S111" s="39">
        <f>IFERROR('Raw Data (Nielsen)'!X121/AH111,0)</f>
        <v>0</v>
      </c>
      <c r="T111" s="39">
        <f>IFERROR('Raw Data (Nielsen)'!Y121/AI111,0)</f>
        <v>0</v>
      </c>
      <c r="U111" s="39">
        <f>IFERROR('Raw Data (Nielsen)'!Z121/AJ111,0)</f>
        <v>0</v>
      </c>
      <c r="V111" s="40">
        <f>IFERROR('Raw Data (Nielsen)'!AA121/AF111,0)</f>
        <v>0.02907099221</v>
      </c>
      <c r="W111" s="40">
        <f>IFERROR('Raw Data (Nielsen)'!AB121/AG111,0)</f>
        <v>0.1446245452</v>
      </c>
      <c r="X111" s="40">
        <f>IFERROR('Raw Data (Nielsen)'!AC121/AH111,0)</f>
        <v>0</v>
      </c>
      <c r="Y111" s="40">
        <f>IFERROR('Raw Data (Nielsen)'!AD121/AI111,0)</f>
        <v>0.03449250777</v>
      </c>
      <c r="Z111" s="40">
        <f>IFERROR('Raw Data (Nielsen)'!AE121/AJ111,0)</f>
        <v>0.05177699557</v>
      </c>
      <c r="AA111" s="39">
        <f>IFERROR('Raw Data (Nielsen)'!Q121/AF111,0)</f>
        <v>0</v>
      </c>
      <c r="AB111" s="39">
        <f>IFERROR('Raw Data (Nielsen)'!R121/AG111,0)</f>
        <v>0</v>
      </c>
      <c r="AC111" s="39">
        <f>IFERROR('Raw Data (Nielsen)'!S121/AH111,0)</f>
        <v>0</v>
      </c>
      <c r="AD111" s="39">
        <f>IFERROR('Raw Data (Nielsen)'!T121/AI111,0)</f>
        <v>0</v>
      </c>
      <c r="AE111" s="39">
        <f>IFERROR('Raw Data (Nielsen)'!U121/AJ111,0)</f>
        <v>0</v>
      </c>
      <c r="AF111" s="41">
        <f>'Raw Data (Nielsen)'!L121</f>
        <v>4747</v>
      </c>
      <c r="AG111" s="41">
        <f>'Raw Data (Nielsen)'!M121</f>
        <v>15115</v>
      </c>
      <c r="AH111" s="41">
        <f>'Raw Data (Nielsen)'!N121</f>
        <v>4823</v>
      </c>
      <c r="AI111" s="41">
        <f>'Raw Data (Nielsen)'!O121</f>
        <v>3537</v>
      </c>
      <c r="AJ111" s="41">
        <f>'Raw Data (Nielsen)'!P121</f>
        <v>8807</v>
      </c>
      <c r="AK111" s="42">
        <f t="shared" si="5"/>
        <v>37029</v>
      </c>
      <c r="AL111" s="43">
        <f t="shared" ref="AL111:AP111" si="410">AF111/$AK111</f>
        <v>0.1281968187</v>
      </c>
      <c r="AM111" s="43">
        <f t="shared" si="410"/>
        <v>0.408193578</v>
      </c>
      <c r="AN111" s="43">
        <f t="shared" si="410"/>
        <v>0.1302492641</v>
      </c>
      <c r="AO111" s="43">
        <f t="shared" si="410"/>
        <v>0.09551972778</v>
      </c>
      <c r="AP111" s="43">
        <f t="shared" si="410"/>
        <v>0.2378406114</v>
      </c>
      <c r="AS111" s="4" t="s">
        <v>135</v>
      </c>
      <c r="AT111" s="53">
        <f t="shared" si="30"/>
        <v>1.859000684</v>
      </c>
      <c r="AU111" s="54">
        <f t="shared" ref="AU111:AY111" si="411">EXP(AU$3+(AU$4*$AT111)+(AU$5*B101)+(AU$6*G101)+(AU$7*L101)+(AU$8*Q101)+(AU$9*V101)+(AU$10+AA101))</f>
        <v>0.2794682117</v>
      </c>
      <c r="AV111" s="54">
        <f t="shared" si="411"/>
        <v>0.6224094393</v>
      </c>
      <c r="AW111" s="54">
        <f t="shared" si="411"/>
        <v>0.2859585491</v>
      </c>
      <c r="AX111" s="54">
        <f t="shared" si="411"/>
        <v>0.2014955337</v>
      </c>
      <c r="AY111" s="54">
        <f t="shared" si="411"/>
        <v>0.525844278</v>
      </c>
      <c r="AZ111" s="54">
        <f t="shared" si="26"/>
        <v>1.915176012</v>
      </c>
      <c r="BA111" s="55">
        <f t="shared" ref="BA111:BE111" si="412">AU111/$AZ111</f>
        <v>0.1459229909</v>
      </c>
      <c r="BB111" s="55">
        <f t="shared" si="412"/>
        <v>0.3249881136</v>
      </c>
      <c r="BC111" s="55">
        <f t="shared" si="412"/>
        <v>0.1493118895</v>
      </c>
      <c r="BD111" s="55">
        <f t="shared" si="412"/>
        <v>0.1052099298</v>
      </c>
      <c r="BE111" s="55">
        <f t="shared" si="412"/>
        <v>0.2745670762</v>
      </c>
      <c r="BF111" s="28">
        <f t="shared" ref="BF111:BJ111" si="413">LN(BA111)*AF101</f>
        <v>-7435.024378</v>
      </c>
      <c r="BG111" s="28">
        <f t="shared" si="413"/>
        <v>-11087.93121</v>
      </c>
      <c r="BH111" s="28">
        <f t="shared" si="413"/>
        <v>-10322.52499</v>
      </c>
      <c r="BI111" s="28">
        <f t="shared" si="413"/>
        <v>-7802.478662</v>
      </c>
      <c r="BJ111" s="28">
        <f t="shared" si="413"/>
        <v>-10310.74865</v>
      </c>
      <c r="BM111" s="4" t="s">
        <v>145</v>
      </c>
      <c r="BN111" s="44">
        <f t="shared" si="7"/>
        <v>0.1302492641</v>
      </c>
      <c r="BO111" s="44">
        <f t="shared" si="8"/>
        <v>0.1218683844</v>
      </c>
    </row>
    <row r="112" ht="15.75" customHeight="1">
      <c r="A112" s="4" t="s">
        <v>146</v>
      </c>
      <c r="B112" s="36">
        <f>'Raw Data (Nielsen)'!B122</f>
        <v>4.93</v>
      </c>
      <c r="C112" s="36">
        <f>'Raw Data (Nielsen)'!C122</f>
        <v>6.19</v>
      </c>
      <c r="D112" s="36">
        <f>'Raw Data (Nielsen)'!D122</f>
        <v>2.99</v>
      </c>
      <c r="E112" s="36">
        <f>'Raw Data (Nielsen)'!E122</f>
        <v>5.55</v>
      </c>
      <c r="F112" s="36">
        <f>'Raw Data (Nielsen)'!F122</f>
        <v>3.53</v>
      </c>
      <c r="G112" s="37">
        <f>'Raw Data (Nielsen)'!G122</f>
        <v>566</v>
      </c>
      <c r="H112" s="37">
        <f>'Raw Data (Nielsen)'!H122</f>
        <v>817</v>
      </c>
      <c r="I112" s="37">
        <f>'Raw Data (Nielsen)'!I122</f>
        <v>886</v>
      </c>
      <c r="J112" s="37">
        <f>'Raw Data (Nielsen)'!J122</f>
        <v>946</v>
      </c>
      <c r="K112" s="37">
        <f>'Raw Data (Nielsen)'!K122</f>
        <v>934</v>
      </c>
      <c r="L112" s="4">
        <f>'Raw Data (Nielsen)'!AF122</f>
        <v>4</v>
      </c>
      <c r="M112" s="4">
        <f>'Raw Data (Nielsen)'!AG122</f>
        <v>5</v>
      </c>
      <c r="N112" s="4">
        <f>'Raw Data (Nielsen)'!AH122</f>
        <v>1</v>
      </c>
      <c r="O112" s="4">
        <f>'Raw Data (Nielsen)'!AI122</f>
        <v>1</v>
      </c>
      <c r="P112" s="4">
        <f>'Raw Data (Nielsen)'!AJ122</f>
        <v>2</v>
      </c>
      <c r="Q112" s="39">
        <f>IFERROR('Raw Data (Nielsen)'!V122/AF112,0)</f>
        <v>0</v>
      </c>
      <c r="R112" s="39">
        <f>IFERROR('Raw Data (Nielsen)'!W122/AG112,0)</f>
        <v>0</v>
      </c>
      <c r="S112" s="39">
        <f>IFERROR('Raw Data (Nielsen)'!X122/AH112,0)</f>
        <v>0</v>
      </c>
      <c r="T112" s="39">
        <f>IFERROR('Raw Data (Nielsen)'!Y122/AI112,0)</f>
        <v>0</v>
      </c>
      <c r="U112" s="39">
        <f>IFERROR('Raw Data (Nielsen)'!Z122/AJ112,0)</f>
        <v>0</v>
      </c>
      <c r="V112" s="40">
        <f>IFERROR('Raw Data (Nielsen)'!AA122/AF112,0)</f>
        <v>0.02089552239</v>
      </c>
      <c r="W112" s="40">
        <f>IFERROR('Raw Data (Nielsen)'!AB122/AG112,0)</f>
        <v>0.09862400868</v>
      </c>
      <c r="X112" s="40">
        <f>IFERROR('Raw Data (Nielsen)'!AC122/AH112,0)</f>
        <v>0</v>
      </c>
      <c r="Y112" s="40">
        <f>IFERROR('Raw Data (Nielsen)'!AD122/AI112,0)</f>
        <v>0.03042223971</v>
      </c>
      <c r="Z112" s="40">
        <f>IFERROR('Raw Data (Nielsen)'!AE122/AJ112,0)</f>
        <v>0.05956837701</v>
      </c>
      <c r="AA112" s="39">
        <f>IFERROR('Raw Data (Nielsen)'!Q122/AF112,0)</f>
        <v>0</v>
      </c>
      <c r="AB112" s="39">
        <f>IFERROR('Raw Data (Nielsen)'!R122/AG112,0)</f>
        <v>0</v>
      </c>
      <c r="AC112" s="39">
        <f>IFERROR('Raw Data (Nielsen)'!S122/AH112,0)</f>
        <v>0</v>
      </c>
      <c r="AD112" s="39">
        <f>IFERROR('Raw Data (Nielsen)'!T122/AI112,0)</f>
        <v>0</v>
      </c>
      <c r="AE112" s="39">
        <f>IFERROR('Raw Data (Nielsen)'!U122/AJ112,0)</f>
        <v>0</v>
      </c>
      <c r="AF112" s="41">
        <f>'Raw Data (Nielsen)'!L122</f>
        <v>5025</v>
      </c>
      <c r="AG112" s="41">
        <f>'Raw Data (Nielsen)'!M122</f>
        <v>14753</v>
      </c>
      <c r="AH112" s="41">
        <f>'Raw Data (Nielsen)'!N122</f>
        <v>4707</v>
      </c>
      <c r="AI112" s="41">
        <f>'Raw Data (Nielsen)'!O122</f>
        <v>3813</v>
      </c>
      <c r="AJ112" s="41">
        <f>'Raw Data (Nielsen)'!P122</f>
        <v>9082</v>
      </c>
      <c r="AK112" s="42">
        <f t="shared" si="5"/>
        <v>37380</v>
      </c>
      <c r="AL112" s="43">
        <f t="shared" ref="AL112:AP112" si="414">AF112/$AK112</f>
        <v>0.1344301766</v>
      </c>
      <c r="AM112" s="43">
        <f t="shared" si="414"/>
        <v>0.3946762975</v>
      </c>
      <c r="AN112" s="43">
        <f t="shared" si="414"/>
        <v>0.1259229535</v>
      </c>
      <c r="AO112" s="43">
        <f t="shared" si="414"/>
        <v>0.1020064205</v>
      </c>
      <c r="AP112" s="43">
        <f t="shared" si="414"/>
        <v>0.242964152</v>
      </c>
      <c r="AS112" s="4" t="s">
        <v>136</v>
      </c>
      <c r="AT112" s="53">
        <f t="shared" si="30"/>
        <v>1.87816564</v>
      </c>
      <c r="AU112" s="54">
        <f t="shared" ref="AU112:AY112" si="415">EXP(AU$3+(AU$4*$AT112)+(AU$5*B102)+(AU$6*G102)+(AU$7*L102)+(AU$8*Q102)+(AU$9*V102)+(AU$10+AA102))</f>
        <v>0.3014985087</v>
      </c>
      <c r="AV112" s="54">
        <f t="shared" si="415"/>
        <v>0.6168811327</v>
      </c>
      <c r="AW112" s="54">
        <f t="shared" si="415"/>
        <v>0.2787857975</v>
      </c>
      <c r="AX112" s="54">
        <f t="shared" si="415"/>
        <v>0.1966340877</v>
      </c>
      <c r="AY112" s="54">
        <f t="shared" si="415"/>
        <v>0.5329524574</v>
      </c>
      <c r="AZ112" s="54">
        <f t="shared" si="26"/>
        <v>1.926751984</v>
      </c>
      <c r="BA112" s="55">
        <f t="shared" ref="BA112:BE112" si="416">AU112/$AZ112</f>
        <v>0.1564801859</v>
      </c>
      <c r="BB112" s="55">
        <f t="shared" si="416"/>
        <v>0.320166341</v>
      </c>
      <c r="BC112" s="55">
        <f t="shared" si="416"/>
        <v>0.1446921035</v>
      </c>
      <c r="BD112" s="55">
        <f t="shared" si="416"/>
        <v>0.1020546958</v>
      </c>
      <c r="BE112" s="55">
        <f t="shared" si="416"/>
        <v>0.2766066737</v>
      </c>
      <c r="BF112" s="28">
        <f t="shared" ref="BF112:BJ112" si="417">LN(BA112)*AF102</f>
        <v>-6823.904429</v>
      </c>
      <c r="BG112" s="28">
        <f t="shared" si="417"/>
        <v>-10356.15048</v>
      </c>
      <c r="BH112" s="28">
        <f t="shared" si="417"/>
        <v>-9072.259895</v>
      </c>
      <c r="BI112" s="28">
        <f t="shared" si="417"/>
        <v>-6894.666301</v>
      </c>
      <c r="BJ112" s="28">
        <f t="shared" si="417"/>
        <v>-9318.685968</v>
      </c>
      <c r="BM112" s="4" t="s">
        <v>146</v>
      </c>
      <c r="BN112" s="44">
        <f t="shared" si="7"/>
        <v>0.1259229535</v>
      </c>
      <c r="BO112" s="44">
        <f t="shared" si="8"/>
        <v>0.122302622</v>
      </c>
    </row>
    <row r="113" ht="15.75" customHeight="1">
      <c r="A113" s="4" t="s">
        <v>147</v>
      </c>
      <c r="B113" s="36">
        <f>'Raw Data (Nielsen)'!B123</f>
        <v>4.93</v>
      </c>
      <c r="C113" s="36">
        <f>'Raw Data (Nielsen)'!C123</f>
        <v>6.2</v>
      </c>
      <c r="D113" s="36">
        <f>'Raw Data (Nielsen)'!D123</f>
        <v>2.99</v>
      </c>
      <c r="E113" s="36">
        <f>'Raw Data (Nielsen)'!E123</f>
        <v>5.55</v>
      </c>
      <c r="F113" s="36">
        <f>'Raw Data (Nielsen)'!F123</f>
        <v>3.52</v>
      </c>
      <c r="G113" s="37">
        <f>'Raw Data (Nielsen)'!G123</f>
        <v>611</v>
      </c>
      <c r="H113" s="38">
        <f>'Raw Data (Nielsen)'!H123</f>
        <v>827</v>
      </c>
      <c r="I113" s="37">
        <f>'Raw Data (Nielsen)'!I123</f>
        <v>885</v>
      </c>
      <c r="J113" s="37">
        <f>'Raw Data (Nielsen)'!J123</f>
        <v>962</v>
      </c>
      <c r="K113" s="37">
        <f>'Raw Data (Nielsen)'!K123</f>
        <v>942</v>
      </c>
      <c r="L113" s="4">
        <f>'Raw Data (Nielsen)'!AF123</f>
        <v>4</v>
      </c>
      <c r="M113" s="4">
        <f>'Raw Data (Nielsen)'!AG123</f>
        <v>5</v>
      </c>
      <c r="N113" s="4">
        <f>'Raw Data (Nielsen)'!AH123</f>
        <v>1</v>
      </c>
      <c r="O113" s="4">
        <f>'Raw Data (Nielsen)'!AI123</f>
        <v>1</v>
      </c>
      <c r="P113" s="4">
        <f>'Raw Data (Nielsen)'!AJ123</f>
        <v>2</v>
      </c>
      <c r="Q113" s="39">
        <f>IFERROR('Raw Data (Nielsen)'!V123/AF113,0)</f>
        <v>0</v>
      </c>
      <c r="R113" s="39">
        <f>IFERROR('Raw Data (Nielsen)'!W123/AG113,0)</f>
        <v>0</v>
      </c>
      <c r="S113" s="39">
        <f>IFERROR('Raw Data (Nielsen)'!X123/AH113,0)</f>
        <v>0</v>
      </c>
      <c r="T113" s="39">
        <f>IFERROR('Raw Data (Nielsen)'!Y123/AI113,0)</f>
        <v>0</v>
      </c>
      <c r="U113" s="39">
        <f>IFERROR('Raw Data (Nielsen)'!Z123/AJ113,0)</f>
        <v>0</v>
      </c>
      <c r="V113" s="40">
        <f>IFERROR('Raw Data (Nielsen)'!AA123/AF113,0)</f>
        <v>0</v>
      </c>
      <c r="W113" s="40">
        <f>IFERROR('Raw Data (Nielsen)'!AB123/AG113,0)</f>
        <v>0.05208803976</v>
      </c>
      <c r="X113" s="40">
        <f>IFERROR('Raw Data (Nielsen)'!AC123/AH113,0)</f>
        <v>0</v>
      </c>
      <c r="Y113" s="40">
        <f>IFERROR('Raw Data (Nielsen)'!AD123/AI113,0)</f>
        <v>0.04270550481</v>
      </c>
      <c r="Z113" s="40">
        <f>IFERROR('Raw Data (Nielsen)'!AE123/AJ113,0)</f>
        <v>0.05004558809</v>
      </c>
      <c r="AA113" s="39">
        <f>IFERROR('Raw Data (Nielsen)'!Q123/AF113,0)</f>
        <v>0</v>
      </c>
      <c r="AB113" s="39">
        <f>IFERROR('Raw Data (Nielsen)'!R123/AG113,0)</f>
        <v>0</v>
      </c>
      <c r="AC113" s="39">
        <f>IFERROR('Raw Data (Nielsen)'!S123/AH113,0)</f>
        <v>0</v>
      </c>
      <c r="AD113" s="39">
        <f>IFERROR('Raw Data (Nielsen)'!T123/AI113,0)</f>
        <v>0</v>
      </c>
      <c r="AE113" s="39">
        <f>IFERROR('Raw Data (Nielsen)'!U123/AJ113,0)</f>
        <v>0</v>
      </c>
      <c r="AF113" s="41">
        <f>'Raw Data (Nielsen)'!L123</f>
        <v>5551</v>
      </c>
      <c r="AG113" s="41">
        <f>'Raw Data (Nielsen)'!M123</f>
        <v>15493</v>
      </c>
      <c r="AH113" s="41">
        <f>'Raw Data (Nielsen)'!N123</f>
        <v>4947</v>
      </c>
      <c r="AI113" s="41">
        <f>'Raw Data (Nielsen)'!O123</f>
        <v>4051</v>
      </c>
      <c r="AJ113" s="41">
        <f>'Raw Data (Nielsen)'!P123</f>
        <v>9871</v>
      </c>
      <c r="AK113" s="42">
        <f t="shared" si="5"/>
        <v>39913</v>
      </c>
      <c r="AL113" s="43">
        <f t="shared" ref="AL113:AP113" si="418">AF113/$AK113</f>
        <v>0.1390774935</v>
      </c>
      <c r="AM113" s="43">
        <f t="shared" si="418"/>
        <v>0.3881692682</v>
      </c>
      <c r="AN113" s="43">
        <f t="shared" si="418"/>
        <v>0.1239445795</v>
      </c>
      <c r="AO113" s="43">
        <f t="shared" si="418"/>
        <v>0.1014957533</v>
      </c>
      <c r="AP113" s="43">
        <f t="shared" si="418"/>
        <v>0.2473129056</v>
      </c>
      <c r="AS113" s="4" t="s">
        <v>137</v>
      </c>
      <c r="AT113" s="53">
        <f t="shared" si="30"/>
        <v>1.897330595</v>
      </c>
      <c r="AU113" s="54">
        <f t="shared" ref="AU113:AY113" si="419">EXP(AU$3+(AU$4*$AT113)+(AU$5*B103)+(AU$6*G103)+(AU$7*L103)+(AU$8*Q103)+(AU$9*V103)+(AU$10+AA103))</f>
        <v>0.4548718365</v>
      </c>
      <c r="AV113" s="54">
        <f t="shared" si="419"/>
        <v>0.6206056228</v>
      </c>
      <c r="AW113" s="54">
        <f t="shared" si="419"/>
        <v>0.2821780945</v>
      </c>
      <c r="AX113" s="54">
        <f t="shared" si="419"/>
        <v>0.1963971318</v>
      </c>
      <c r="AY113" s="54">
        <f t="shared" si="419"/>
        <v>0.5185121011</v>
      </c>
      <c r="AZ113" s="54">
        <f t="shared" si="26"/>
        <v>2.072564787</v>
      </c>
      <c r="BA113" s="55">
        <f t="shared" ref="BA113:BE113" si="420">AU113/$AZ113</f>
        <v>0.2194729156</v>
      </c>
      <c r="BB113" s="55">
        <f t="shared" si="420"/>
        <v>0.2994384672</v>
      </c>
      <c r="BC113" s="55">
        <f t="shared" si="420"/>
        <v>0.1361492274</v>
      </c>
      <c r="BD113" s="55">
        <f t="shared" si="420"/>
        <v>0.09476043066</v>
      </c>
      <c r="BE113" s="55">
        <f t="shared" si="420"/>
        <v>0.2501789592</v>
      </c>
      <c r="BF113" s="28">
        <f t="shared" ref="BF113:BJ113" si="421">LN(BA113)*AF103</f>
        <v>-9587.480189</v>
      </c>
      <c r="BG113" s="28">
        <f t="shared" si="421"/>
        <v>-10693.44529</v>
      </c>
      <c r="BH113" s="28">
        <f t="shared" si="421"/>
        <v>-9475.505746</v>
      </c>
      <c r="BI113" s="28">
        <f t="shared" si="421"/>
        <v>-6755.808419</v>
      </c>
      <c r="BJ113" s="28">
        <f t="shared" si="421"/>
        <v>-10553.95357</v>
      </c>
      <c r="BM113" s="4" t="s">
        <v>147</v>
      </c>
      <c r="BN113" s="44">
        <f t="shared" si="7"/>
        <v>0.1239445795</v>
      </c>
      <c r="BO113" s="44">
        <f t="shared" si="8"/>
        <v>0.1238674333</v>
      </c>
    </row>
    <row r="114" ht="15.75" customHeight="1">
      <c r="A114" s="4" t="s">
        <v>148</v>
      </c>
      <c r="B114" s="36">
        <f>'Raw Data (Nielsen)'!B124</f>
        <v>4.92</v>
      </c>
      <c r="C114" s="36">
        <f>'Raw Data (Nielsen)'!C124</f>
        <v>6.01</v>
      </c>
      <c r="D114" s="36">
        <f>'Raw Data (Nielsen)'!D124</f>
        <v>2.99</v>
      </c>
      <c r="E114" s="36">
        <f>'Raw Data (Nielsen)'!E124</f>
        <v>5.54</v>
      </c>
      <c r="F114" s="36">
        <f>'Raw Data (Nielsen)'!F124</f>
        <v>3.52</v>
      </c>
      <c r="G114" s="37">
        <f>'Raw Data (Nielsen)'!G124</f>
        <v>663</v>
      </c>
      <c r="H114" s="37">
        <f>'Raw Data (Nielsen)'!H124</f>
        <v>882</v>
      </c>
      <c r="I114" s="37">
        <f>'Raw Data (Nielsen)'!I124</f>
        <v>888</v>
      </c>
      <c r="J114" s="37">
        <f>'Raw Data (Nielsen)'!J124</f>
        <v>956</v>
      </c>
      <c r="K114" s="37">
        <f>'Raw Data (Nielsen)'!K124</f>
        <v>967</v>
      </c>
      <c r="L114" s="4">
        <f>'Raw Data (Nielsen)'!AF124</f>
        <v>4</v>
      </c>
      <c r="M114" s="4">
        <f>'Raw Data (Nielsen)'!AG124</f>
        <v>5</v>
      </c>
      <c r="N114" s="4">
        <f>'Raw Data (Nielsen)'!AH124</f>
        <v>1</v>
      </c>
      <c r="O114" s="4">
        <f>'Raw Data (Nielsen)'!AI124</f>
        <v>1</v>
      </c>
      <c r="P114" s="4">
        <f>'Raw Data (Nielsen)'!AJ124</f>
        <v>2</v>
      </c>
      <c r="Q114" s="39">
        <f>IFERROR('Raw Data (Nielsen)'!V124/AF114,0)</f>
        <v>0</v>
      </c>
      <c r="R114" s="39">
        <f>IFERROR('Raw Data (Nielsen)'!W124/AG114,0)</f>
        <v>0.9392791266</v>
      </c>
      <c r="S114" s="39">
        <f>IFERROR('Raw Data (Nielsen)'!X124/AH114,0)</f>
        <v>0</v>
      </c>
      <c r="T114" s="39">
        <f>IFERROR('Raw Data (Nielsen)'!Y124/AI114,0)</f>
        <v>0</v>
      </c>
      <c r="U114" s="39">
        <f>IFERROR('Raw Data (Nielsen)'!Z124/AJ114,0)</f>
        <v>0</v>
      </c>
      <c r="V114" s="40">
        <f>IFERROR('Raw Data (Nielsen)'!AA124/AF114,0)</f>
        <v>0</v>
      </c>
      <c r="W114" s="40">
        <f>IFERROR('Raw Data (Nielsen)'!AB124/AG114,0)</f>
        <v>0</v>
      </c>
      <c r="X114" s="40">
        <f>IFERROR('Raw Data (Nielsen)'!AC124/AH114,0)</f>
        <v>0</v>
      </c>
      <c r="Y114" s="40">
        <f>IFERROR('Raw Data (Nielsen)'!AD124/AI114,0)</f>
        <v>0.02521397178</v>
      </c>
      <c r="Z114" s="40">
        <f>IFERROR('Raw Data (Nielsen)'!AE124/AJ114,0)</f>
        <v>0.07141555839</v>
      </c>
      <c r="AA114" s="39">
        <f>IFERROR('Raw Data (Nielsen)'!Q124/AF114,0)</f>
        <v>0</v>
      </c>
      <c r="AB114" s="39">
        <f>IFERROR('Raw Data (Nielsen)'!R124/AG114,0)</f>
        <v>0.06072087342</v>
      </c>
      <c r="AC114" s="39">
        <f>IFERROR('Raw Data (Nielsen)'!S124/AH114,0)</f>
        <v>0</v>
      </c>
      <c r="AD114" s="39">
        <f>IFERROR('Raw Data (Nielsen)'!T124/AI114,0)</f>
        <v>0</v>
      </c>
      <c r="AE114" s="39">
        <f>IFERROR('Raw Data (Nielsen)'!U124/AJ114,0)</f>
        <v>0</v>
      </c>
      <c r="AF114" s="41">
        <f>'Raw Data (Nielsen)'!L124</f>
        <v>6195</v>
      </c>
      <c r="AG114" s="41">
        <f>'Raw Data (Nielsen)'!M124</f>
        <v>20059</v>
      </c>
      <c r="AH114" s="41">
        <f>'Raw Data (Nielsen)'!N124</f>
        <v>5241</v>
      </c>
      <c r="AI114" s="41">
        <f>'Raw Data (Nielsen)'!O124</f>
        <v>4323</v>
      </c>
      <c r="AJ114" s="41">
        <f>'Raw Data (Nielsen)'!P124</f>
        <v>10978</v>
      </c>
      <c r="AK114" s="42">
        <f t="shared" si="5"/>
        <v>46796</v>
      </c>
      <c r="AL114" s="43">
        <f t="shared" ref="AL114:AP114" si="422">AF114/$AK114</f>
        <v>0.1323831097</v>
      </c>
      <c r="AM114" s="43">
        <f t="shared" si="422"/>
        <v>0.4286477477</v>
      </c>
      <c r="AN114" s="43">
        <f t="shared" si="422"/>
        <v>0.1119967519</v>
      </c>
      <c r="AO114" s="43">
        <f t="shared" si="422"/>
        <v>0.09237969057</v>
      </c>
      <c r="AP114" s="43">
        <f t="shared" si="422"/>
        <v>0.2345927002</v>
      </c>
      <c r="AS114" s="4" t="s">
        <v>138</v>
      </c>
      <c r="AT114" s="53">
        <f t="shared" si="30"/>
        <v>1.916495551</v>
      </c>
      <c r="AU114" s="54">
        <f t="shared" ref="AU114:AY114" si="423">EXP(AU$3+(AU$4*$AT114)+(AU$5*B104)+(AU$6*G104)+(AU$7*L104)+(AU$8*Q104)+(AU$9*V104)+(AU$10+AA104))</f>
        <v>0.7037065992</v>
      </c>
      <c r="AV114" s="54">
        <f t="shared" si="423"/>
        <v>0.6224609314</v>
      </c>
      <c r="AW114" s="54">
        <f t="shared" si="423"/>
        <v>0.2829467271</v>
      </c>
      <c r="AX114" s="54">
        <f t="shared" si="423"/>
        <v>0.2070324954</v>
      </c>
      <c r="AY114" s="54">
        <f t="shared" si="423"/>
        <v>0.5207979866</v>
      </c>
      <c r="AZ114" s="54">
        <f t="shared" si="26"/>
        <v>2.33694474</v>
      </c>
      <c r="BA114" s="55">
        <f t="shared" ref="BA114:BE114" si="424">AU114/$AZ114</f>
        <v>0.3011224815</v>
      </c>
      <c r="BB114" s="55">
        <f t="shared" si="424"/>
        <v>0.2663567182</v>
      </c>
      <c r="BC114" s="55">
        <f t="shared" si="424"/>
        <v>0.121075489</v>
      </c>
      <c r="BD114" s="55">
        <f t="shared" si="424"/>
        <v>0.08859109584</v>
      </c>
      <c r="BE114" s="55">
        <f t="shared" si="424"/>
        <v>0.2228542155</v>
      </c>
      <c r="BF114" s="28">
        <f t="shared" ref="BF114:BJ114" si="425">LN(BA114)*AF104</f>
        <v>-11040.99103</v>
      </c>
      <c r="BG114" s="28">
        <f t="shared" si="425"/>
        <v>-13170.9798</v>
      </c>
      <c r="BH114" s="28">
        <f t="shared" si="425"/>
        <v>-10848.07032</v>
      </c>
      <c r="BI114" s="28">
        <f t="shared" si="425"/>
        <v>-8579.982694</v>
      </c>
      <c r="BJ114" s="28">
        <f t="shared" si="425"/>
        <v>-12256.10265</v>
      </c>
      <c r="BM114" s="4" t="s">
        <v>148</v>
      </c>
      <c r="BN114" s="44">
        <f t="shared" si="7"/>
        <v>0.1119967519</v>
      </c>
      <c r="BO114" s="44">
        <f t="shared" si="8"/>
        <v>0.1193093748</v>
      </c>
    </row>
    <row r="115" ht="15.75" customHeight="1">
      <c r="A115" s="4" t="s">
        <v>149</v>
      </c>
      <c r="B115" s="36">
        <f>'Raw Data (Nielsen)'!B125</f>
        <v>3.51</v>
      </c>
      <c r="C115" s="36">
        <f>'Raw Data (Nielsen)'!C125</f>
        <v>6.19</v>
      </c>
      <c r="D115" s="36">
        <f>'Raw Data (Nielsen)'!D125</f>
        <v>2.99</v>
      </c>
      <c r="E115" s="36">
        <f>'Raw Data (Nielsen)'!E125</f>
        <v>5.54</v>
      </c>
      <c r="F115" s="36">
        <f>'Raw Data (Nielsen)'!F125</f>
        <v>3.56</v>
      </c>
      <c r="G115" s="37">
        <f>'Raw Data (Nielsen)'!G125</f>
        <v>857</v>
      </c>
      <c r="H115" s="37">
        <f>'Raw Data (Nielsen)'!H125</f>
        <v>851</v>
      </c>
      <c r="I115" s="37">
        <f>'Raw Data (Nielsen)'!I125</f>
        <v>889</v>
      </c>
      <c r="J115" s="37">
        <f>'Raw Data (Nielsen)'!J125</f>
        <v>972</v>
      </c>
      <c r="K115" s="37">
        <f>'Raw Data (Nielsen)'!K125</f>
        <v>940</v>
      </c>
      <c r="L115" s="4">
        <f>'Raw Data (Nielsen)'!AF125</f>
        <v>4</v>
      </c>
      <c r="M115" s="4">
        <f>'Raw Data (Nielsen)'!AG125</f>
        <v>5</v>
      </c>
      <c r="N115" s="4">
        <f>'Raw Data (Nielsen)'!AH125</f>
        <v>1</v>
      </c>
      <c r="O115" s="4">
        <f>'Raw Data (Nielsen)'!AI125</f>
        <v>1</v>
      </c>
      <c r="P115" s="4">
        <f>'Raw Data (Nielsen)'!AJ125</f>
        <v>2</v>
      </c>
      <c r="Q115" s="39">
        <f>IFERROR('Raw Data (Nielsen)'!V125/AF115,0)</f>
        <v>0.5799481417</v>
      </c>
      <c r="R115" s="39">
        <f>IFERROR('Raw Data (Nielsen)'!W125/AG115,0)</f>
        <v>0</v>
      </c>
      <c r="S115" s="39">
        <f>IFERROR('Raw Data (Nielsen)'!X125/AH115,0)</f>
        <v>0</v>
      </c>
      <c r="T115" s="39">
        <f>IFERROR('Raw Data (Nielsen)'!Y125/AI115,0)</f>
        <v>0</v>
      </c>
      <c r="U115" s="39">
        <f>IFERROR('Raw Data (Nielsen)'!Z125/AJ115,0)</f>
        <v>0</v>
      </c>
      <c r="V115" s="40">
        <f>IFERROR('Raw Data (Nielsen)'!AA125/AF115,0)</f>
        <v>0.02339795036</v>
      </c>
      <c r="W115" s="40">
        <f>IFERROR('Raw Data (Nielsen)'!AB125/AG115,0)</f>
        <v>0.07372824835</v>
      </c>
      <c r="X115" s="40">
        <f>IFERROR('Raw Data (Nielsen)'!AC125/AH115,0)</f>
        <v>0.007797641689</v>
      </c>
      <c r="Y115" s="40">
        <f>IFERROR('Raw Data (Nielsen)'!AD125/AI115,0)</f>
        <v>0.01882352941</v>
      </c>
      <c r="Z115" s="40">
        <f>IFERROR('Raw Data (Nielsen)'!AE125/AJ115,0)</f>
        <v>0.0603506083</v>
      </c>
      <c r="AA115" s="39">
        <f>IFERROR('Raw Data (Nielsen)'!Q125/AF115,0)</f>
        <v>0.176565008</v>
      </c>
      <c r="AB115" s="39">
        <f>IFERROR('Raw Data (Nielsen)'!R125/AG115,0)</f>
        <v>0</v>
      </c>
      <c r="AC115" s="39">
        <f>IFERROR('Raw Data (Nielsen)'!S125/AH115,0)</f>
        <v>0</v>
      </c>
      <c r="AD115" s="39">
        <f>IFERROR('Raw Data (Nielsen)'!T125/AI115,0)</f>
        <v>0</v>
      </c>
      <c r="AE115" s="39">
        <f>IFERROR('Raw Data (Nielsen)'!U125/AJ115,0)</f>
        <v>0</v>
      </c>
      <c r="AF115" s="41">
        <f>'Raw Data (Nielsen)'!L125</f>
        <v>16198</v>
      </c>
      <c r="AG115" s="41">
        <f>'Raw Data (Nielsen)'!M125</f>
        <v>16493</v>
      </c>
      <c r="AH115" s="41">
        <f>'Raw Data (Nielsen)'!N125</f>
        <v>5258</v>
      </c>
      <c r="AI115" s="41">
        <f>'Raw Data (Nielsen)'!O125</f>
        <v>4250</v>
      </c>
      <c r="AJ115" s="41">
        <f>'Raw Data (Nielsen)'!P125</f>
        <v>10439</v>
      </c>
      <c r="AK115" s="42">
        <f t="shared" si="5"/>
        <v>52638</v>
      </c>
      <c r="AL115" s="43">
        <f t="shared" ref="AL115:AP115" si="426">AF115/$AK115</f>
        <v>0.3077244576</v>
      </c>
      <c r="AM115" s="43">
        <f t="shared" si="426"/>
        <v>0.3133287739</v>
      </c>
      <c r="AN115" s="43">
        <f t="shared" si="426"/>
        <v>0.09988981344</v>
      </c>
      <c r="AO115" s="43">
        <f t="shared" si="426"/>
        <v>0.0807401497</v>
      </c>
      <c r="AP115" s="43">
        <f t="shared" si="426"/>
        <v>0.1983168053</v>
      </c>
      <c r="AS115" s="4" t="s">
        <v>139</v>
      </c>
      <c r="AT115" s="53">
        <f t="shared" si="30"/>
        <v>1.935660507</v>
      </c>
      <c r="AU115" s="54">
        <f t="shared" ref="AU115:AY115" si="427">EXP(AU$3+(AU$4*$AT115)+(AU$5*B105)+(AU$6*G105)+(AU$7*L105)+(AU$8*Q105)+(AU$9*V105)+(AU$10+AA105))</f>
        <v>0.4477145883</v>
      </c>
      <c r="AV115" s="54">
        <f t="shared" si="427"/>
        <v>0.6215216351</v>
      </c>
      <c r="AW115" s="54">
        <f t="shared" si="427"/>
        <v>0.2774054561</v>
      </c>
      <c r="AX115" s="54">
        <f t="shared" si="427"/>
        <v>0.2045276729</v>
      </c>
      <c r="AY115" s="54">
        <f t="shared" si="427"/>
        <v>0.5229885689</v>
      </c>
      <c r="AZ115" s="54">
        <f t="shared" si="26"/>
        <v>2.074157921</v>
      </c>
      <c r="BA115" s="55">
        <f t="shared" ref="BA115:BE115" si="428">AU115/$AZ115</f>
        <v>0.2158536646</v>
      </c>
      <c r="BB115" s="55">
        <f t="shared" si="428"/>
        <v>0.2996501032</v>
      </c>
      <c r="BC115" s="55">
        <f t="shared" si="428"/>
        <v>0.1337436524</v>
      </c>
      <c r="BD115" s="55">
        <f t="shared" si="428"/>
        <v>0.09860757021</v>
      </c>
      <c r="BE115" s="55">
        <f t="shared" si="428"/>
        <v>0.2521450096</v>
      </c>
      <c r="BF115" s="28">
        <f t="shared" ref="BF115:BJ115" si="429">LN(BA115)*AF105</f>
        <v>-8295.89943</v>
      </c>
      <c r="BG115" s="28">
        <f t="shared" si="429"/>
        <v>-11662.13792</v>
      </c>
      <c r="BH115" s="28">
        <f t="shared" si="429"/>
        <v>-10059.15176</v>
      </c>
      <c r="BI115" s="28">
        <f t="shared" si="429"/>
        <v>-7665.653368</v>
      </c>
      <c r="BJ115" s="28">
        <f t="shared" si="429"/>
        <v>-11008.22987</v>
      </c>
      <c r="BM115" s="4" t="s">
        <v>149</v>
      </c>
      <c r="BN115" s="44">
        <f t="shared" si="7"/>
        <v>0.09988981344</v>
      </c>
      <c r="BO115" s="44">
        <f t="shared" si="8"/>
        <v>0.1073320661</v>
      </c>
    </row>
    <row r="116" ht="15.75" customHeight="1">
      <c r="A116" s="4" t="s">
        <v>150</v>
      </c>
      <c r="B116" s="36">
        <f>'Raw Data (Nielsen)'!B126</f>
        <v>3.59</v>
      </c>
      <c r="C116" s="36">
        <f>'Raw Data (Nielsen)'!C126</f>
        <v>6.2</v>
      </c>
      <c r="D116" s="36">
        <f>'Raw Data (Nielsen)'!D126</f>
        <v>2.99</v>
      </c>
      <c r="E116" s="36">
        <f>'Raw Data (Nielsen)'!E126</f>
        <v>5.54</v>
      </c>
      <c r="F116" s="36">
        <f>'Raw Data (Nielsen)'!F126</f>
        <v>3.59</v>
      </c>
      <c r="G116" s="37">
        <f>'Raw Data (Nielsen)'!G126</f>
        <v>789</v>
      </c>
      <c r="H116" s="37">
        <f>'Raw Data (Nielsen)'!H126</f>
        <v>851</v>
      </c>
      <c r="I116" s="37">
        <f>'Raw Data (Nielsen)'!I126</f>
        <v>885</v>
      </c>
      <c r="J116" s="37">
        <f>'Raw Data (Nielsen)'!J126</f>
        <v>962</v>
      </c>
      <c r="K116" s="37">
        <f>'Raw Data (Nielsen)'!K126</f>
        <v>897</v>
      </c>
      <c r="L116" s="4">
        <f>'Raw Data (Nielsen)'!AF126</f>
        <v>4</v>
      </c>
      <c r="M116" s="4">
        <f>'Raw Data (Nielsen)'!AG126</f>
        <v>5</v>
      </c>
      <c r="N116" s="4">
        <f>'Raw Data (Nielsen)'!AH126</f>
        <v>1</v>
      </c>
      <c r="O116" s="4">
        <f>'Raw Data (Nielsen)'!AI126</f>
        <v>1</v>
      </c>
      <c r="P116" s="4">
        <f>'Raw Data (Nielsen)'!AJ126</f>
        <v>2</v>
      </c>
      <c r="Q116" s="39">
        <f>IFERROR('Raw Data (Nielsen)'!V126/AF116,0)</f>
        <v>0</v>
      </c>
      <c r="R116" s="39">
        <f>IFERROR('Raw Data (Nielsen)'!W126/AG116,0)</f>
        <v>0</v>
      </c>
      <c r="S116" s="39">
        <f>IFERROR('Raw Data (Nielsen)'!X126/AH116,0)</f>
        <v>0</v>
      </c>
      <c r="T116" s="39">
        <f>IFERROR('Raw Data (Nielsen)'!Y126/AI116,0)</f>
        <v>0</v>
      </c>
      <c r="U116" s="39">
        <f>IFERROR('Raw Data (Nielsen)'!Z126/AJ116,0)</f>
        <v>0</v>
      </c>
      <c r="V116" s="40">
        <f>IFERROR('Raw Data (Nielsen)'!AA126/AF116,0)</f>
        <v>0.06203025402</v>
      </c>
      <c r="W116" s="40">
        <f>IFERROR('Raw Data (Nielsen)'!AB126/AG116,0)</f>
        <v>0.06182619572</v>
      </c>
      <c r="X116" s="40">
        <f>IFERROR('Raw Data (Nielsen)'!AC126/AH116,0)</f>
        <v>0.01445877296</v>
      </c>
      <c r="Y116" s="40">
        <f>IFERROR('Raw Data (Nielsen)'!AD126/AI116,0)</f>
        <v>0.01980664938</v>
      </c>
      <c r="Z116" s="40">
        <f>IFERROR('Raw Data (Nielsen)'!AE126/AJ116,0)</f>
        <v>0.04797632886</v>
      </c>
      <c r="AA116" s="39">
        <f>IFERROR('Raw Data (Nielsen)'!Q126/AF116,0)</f>
        <v>0</v>
      </c>
      <c r="AB116" s="39">
        <f>IFERROR('Raw Data (Nielsen)'!R126/AG116,0)</f>
        <v>0</v>
      </c>
      <c r="AC116" s="39">
        <f>IFERROR('Raw Data (Nielsen)'!S126/AH116,0)</f>
        <v>0</v>
      </c>
      <c r="AD116" s="39">
        <f>IFERROR('Raw Data (Nielsen)'!T126/AI116,0)</f>
        <v>0</v>
      </c>
      <c r="AE116" s="39">
        <f>IFERROR('Raw Data (Nielsen)'!U126/AJ116,0)</f>
        <v>0</v>
      </c>
      <c r="AF116" s="41">
        <f>'Raw Data (Nielsen)'!L126</f>
        <v>10511</v>
      </c>
      <c r="AG116" s="41">
        <f>'Raw Data (Nielsen)'!M126</f>
        <v>16789</v>
      </c>
      <c r="AH116" s="41">
        <f>'Raw Data (Nielsen)'!N126</f>
        <v>5118</v>
      </c>
      <c r="AI116" s="41">
        <f>'Raw Data (Nielsen)'!O126</f>
        <v>4241</v>
      </c>
      <c r="AJ116" s="41">
        <f>'Raw Data (Nielsen)'!P126</f>
        <v>9463</v>
      </c>
      <c r="AK116" s="42">
        <f t="shared" si="5"/>
        <v>46122</v>
      </c>
      <c r="AL116" s="43">
        <f t="shared" ref="AL116:AP116" si="430">AF116/$AK116</f>
        <v>0.2278955813</v>
      </c>
      <c r="AM116" s="43">
        <f t="shared" si="430"/>
        <v>0.3640128355</v>
      </c>
      <c r="AN116" s="43">
        <f t="shared" si="430"/>
        <v>0.1109665669</v>
      </c>
      <c r="AO116" s="43">
        <f t="shared" si="430"/>
        <v>0.09195178006</v>
      </c>
      <c r="AP116" s="43">
        <f t="shared" si="430"/>
        <v>0.2051732362</v>
      </c>
      <c r="AS116" s="4" t="s">
        <v>140</v>
      </c>
      <c r="AT116" s="53">
        <f t="shared" si="30"/>
        <v>1.954825462</v>
      </c>
      <c r="AU116" s="54">
        <f t="shared" ref="AU116:AY116" si="431">EXP(AU$3+(AU$4*$AT116)+(AU$5*B106)+(AU$6*G106)+(AU$7*L106)+(AU$8*Q106)+(AU$9*V106)+(AU$10+AA106))</f>
        <v>0.2875864252</v>
      </c>
      <c r="AV116" s="54">
        <f t="shared" si="431"/>
        <v>0.6206422786</v>
      </c>
      <c r="AW116" s="54">
        <f t="shared" si="431"/>
        <v>0.285559058</v>
      </c>
      <c r="AX116" s="54">
        <f t="shared" si="431"/>
        <v>0.2046194863</v>
      </c>
      <c r="AY116" s="54">
        <f t="shared" si="431"/>
        <v>0.5193243036</v>
      </c>
      <c r="AZ116" s="54">
        <f t="shared" si="26"/>
        <v>1.917731552</v>
      </c>
      <c r="BA116" s="55">
        <f t="shared" ref="BA116:BE116" si="432">AU116/$AZ116</f>
        <v>0.1499617738</v>
      </c>
      <c r="BB116" s="55">
        <f t="shared" si="432"/>
        <v>0.3236335545</v>
      </c>
      <c r="BC116" s="55">
        <f t="shared" si="432"/>
        <v>0.1489046044</v>
      </c>
      <c r="BD116" s="55">
        <f t="shared" si="432"/>
        <v>0.1066987119</v>
      </c>
      <c r="BE116" s="55">
        <f t="shared" si="432"/>
        <v>0.2708013555</v>
      </c>
      <c r="BF116" s="28">
        <f t="shared" ref="BF116:BJ116" si="433">LN(BA116)*AF106</f>
        <v>-6743.270248</v>
      </c>
      <c r="BG116" s="28">
        <f t="shared" si="433"/>
        <v>-10979.09165</v>
      </c>
      <c r="BH116" s="28">
        <f t="shared" si="433"/>
        <v>-9482.253649</v>
      </c>
      <c r="BI116" s="28">
        <f t="shared" si="433"/>
        <v>-7286.101604</v>
      </c>
      <c r="BJ116" s="28">
        <f t="shared" si="433"/>
        <v>-9927.103598</v>
      </c>
      <c r="BM116" s="4" t="s">
        <v>150</v>
      </c>
      <c r="BN116" s="44">
        <f t="shared" si="7"/>
        <v>0.1109665669</v>
      </c>
      <c r="BO116" s="44">
        <f t="shared" si="8"/>
        <v>0.1175373863</v>
      </c>
    </row>
    <row r="117" ht="15.75" customHeight="1">
      <c r="A117" s="4" t="s">
        <v>151</v>
      </c>
      <c r="B117" s="36">
        <f>'Raw Data (Nielsen)'!B127</f>
        <v>4.83</v>
      </c>
      <c r="C117" s="36">
        <f>'Raw Data (Nielsen)'!C127</f>
        <v>6.2</v>
      </c>
      <c r="D117" s="36">
        <f>'Raw Data (Nielsen)'!D127</f>
        <v>2.99</v>
      </c>
      <c r="E117" s="36">
        <f>'Raw Data (Nielsen)'!E127</f>
        <v>5.54</v>
      </c>
      <c r="F117" s="36">
        <f>'Raw Data (Nielsen)'!F127</f>
        <v>3.51</v>
      </c>
      <c r="G117" s="37">
        <f>'Raw Data (Nielsen)'!G127</f>
        <v>698</v>
      </c>
      <c r="H117" s="38">
        <f>'Raw Data (Nielsen)'!H127</f>
        <v>875</v>
      </c>
      <c r="I117" s="37">
        <f>'Raw Data (Nielsen)'!I127</f>
        <v>888</v>
      </c>
      <c r="J117" s="37">
        <f>'Raw Data (Nielsen)'!J127</f>
        <v>974</v>
      </c>
      <c r="K117" s="38">
        <f>'Raw Data (Nielsen)'!K127</f>
        <v>964</v>
      </c>
      <c r="L117" s="4">
        <f>'Raw Data (Nielsen)'!AF127</f>
        <v>4</v>
      </c>
      <c r="M117" s="4">
        <f>'Raw Data (Nielsen)'!AG127</f>
        <v>5</v>
      </c>
      <c r="N117" s="4">
        <f>'Raw Data (Nielsen)'!AH127</f>
        <v>1</v>
      </c>
      <c r="O117" s="4">
        <f>'Raw Data (Nielsen)'!AI127</f>
        <v>1</v>
      </c>
      <c r="P117" s="4">
        <f>'Raw Data (Nielsen)'!AJ127</f>
        <v>2</v>
      </c>
      <c r="Q117" s="39">
        <f>IFERROR('Raw Data (Nielsen)'!V127/AF117,0)</f>
        <v>0</v>
      </c>
      <c r="R117" s="39">
        <f>IFERROR('Raw Data (Nielsen)'!W127/AG117,0)</f>
        <v>0</v>
      </c>
      <c r="S117" s="39">
        <f>IFERROR('Raw Data (Nielsen)'!X127/AH117,0)</f>
        <v>0</v>
      </c>
      <c r="T117" s="39">
        <f>IFERROR('Raw Data (Nielsen)'!Y127/AI117,0)</f>
        <v>0</v>
      </c>
      <c r="U117" s="39">
        <f>IFERROR('Raw Data (Nielsen)'!Z127/AJ117,0)</f>
        <v>0</v>
      </c>
      <c r="V117" s="40">
        <f>IFERROR('Raw Data (Nielsen)'!AA127/AF117,0)</f>
        <v>0.003378854005</v>
      </c>
      <c r="W117" s="40">
        <f>IFERROR('Raw Data (Nielsen)'!AB127/AG117,0)</f>
        <v>0.05399372907</v>
      </c>
      <c r="X117" s="40">
        <f>IFERROR('Raw Data (Nielsen)'!AC127/AH117,0)</f>
        <v>0</v>
      </c>
      <c r="Y117" s="40">
        <f>IFERROR('Raw Data (Nielsen)'!AD127/AI117,0)</f>
        <v>0.0133361558</v>
      </c>
      <c r="Z117" s="40">
        <f>IFERROR('Raw Data (Nielsen)'!AE127/AJ117,0)</f>
        <v>0.05268533492</v>
      </c>
      <c r="AA117" s="39">
        <f>IFERROR('Raw Data (Nielsen)'!Q127/AF117,0)</f>
        <v>0</v>
      </c>
      <c r="AB117" s="39">
        <f>IFERROR('Raw Data (Nielsen)'!R127/AG117,0)</f>
        <v>0</v>
      </c>
      <c r="AC117" s="39">
        <f>IFERROR('Raw Data (Nielsen)'!S127/AH117,0)</f>
        <v>0</v>
      </c>
      <c r="AD117" s="39">
        <f>IFERROR('Raw Data (Nielsen)'!T127/AI117,0)</f>
        <v>0</v>
      </c>
      <c r="AE117" s="39">
        <f>IFERROR('Raw Data (Nielsen)'!U127/AJ117,0)</f>
        <v>0</v>
      </c>
      <c r="AF117" s="41">
        <f>'Raw Data (Nielsen)'!L127</f>
        <v>7103</v>
      </c>
      <c r="AG117" s="41">
        <f>'Raw Data (Nielsen)'!M127</f>
        <v>18817</v>
      </c>
      <c r="AH117" s="41">
        <f>'Raw Data (Nielsen)'!N127</f>
        <v>5777</v>
      </c>
      <c r="AI117" s="41">
        <f>'Raw Data (Nielsen)'!O127</f>
        <v>4724</v>
      </c>
      <c r="AJ117" s="41">
        <f>'Raw Data (Nielsen)'!P127</f>
        <v>11749</v>
      </c>
      <c r="AK117" s="42">
        <f t="shared" si="5"/>
        <v>48170</v>
      </c>
      <c r="AL117" s="43">
        <f t="shared" ref="AL117:AP117" si="434">AF117/$AK117</f>
        <v>0.1474569234</v>
      </c>
      <c r="AM117" s="43">
        <f t="shared" si="434"/>
        <v>0.3906373261</v>
      </c>
      <c r="AN117" s="43">
        <f t="shared" si="434"/>
        <v>0.1199294166</v>
      </c>
      <c r="AO117" s="43">
        <f t="shared" si="434"/>
        <v>0.09806933776</v>
      </c>
      <c r="AP117" s="43">
        <f t="shared" si="434"/>
        <v>0.2439069961</v>
      </c>
      <c r="AS117" s="4" t="s">
        <v>141</v>
      </c>
      <c r="AT117" s="53">
        <f t="shared" si="30"/>
        <v>1.973990418</v>
      </c>
      <c r="AU117" s="54">
        <f t="shared" ref="AU117:AY117" si="435">EXP(AU$3+(AU$4*$AT117)+(AU$5*B107)+(AU$6*G107)+(AU$7*L107)+(AU$8*Q107)+(AU$9*V107)+(AU$10+AA107))</f>
        <v>0.2805391148</v>
      </c>
      <c r="AV117" s="54">
        <f t="shared" si="435"/>
        <v>0.6214661827</v>
      </c>
      <c r="AW117" s="54">
        <f t="shared" si="435"/>
        <v>0.286874254</v>
      </c>
      <c r="AX117" s="54">
        <f t="shared" si="435"/>
        <v>0.2122281127</v>
      </c>
      <c r="AY117" s="54">
        <f t="shared" si="435"/>
        <v>0.5116778476</v>
      </c>
      <c r="AZ117" s="54">
        <f t="shared" si="26"/>
        <v>1.912785512</v>
      </c>
      <c r="BA117" s="55">
        <f t="shared" ref="BA117:BE117" si="436">AU117/$AZ117</f>
        <v>0.1466652236</v>
      </c>
      <c r="BB117" s="55">
        <f t="shared" si="436"/>
        <v>0.3249011344</v>
      </c>
      <c r="BC117" s="55">
        <f t="shared" si="436"/>
        <v>0.1499772203</v>
      </c>
      <c r="BD117" s="55">
        <f t="shared" si="436"/>
        <v>0.1109523841</v>
      </c>
      <c r="BE117" s="55">
        <f t="shared" si="436"/>
        <v>0.2675040377</v>
      </c>
      <c r="BF117" s="28">
        <f t="shared" ref="BF117:BJ117" si="437">LN(BA117)*AF107</f>
        <v>-7436.540781</v>
      </c>
      <c r="BG117" s="28">
        <f t="shared" si="437"/>
        <v>-11965.22613</v>
      </c>
      <c r="BH117" s="28">
        <f t="shared" si="437"/>
        <v>-10203.52807</v>
      </c>
      <c r="BI117" s="28">
        <f t="shared" si="437"/>
        <v>-7857.989904</v>
      </c>
      <c r="BJ117" s="28">
        <f t="shared" si="437"/>
        <v>-11200.36354</v>
      </c>
      <c r="BM117" s="4" t="s">
        <v>151</v>
      </c>
      <c r="BN117" s="44">
        <f t="shared" si="7"/>
        <v>0.1199294166</v>
      </c>
      <c r="BO117" s="44">
        <f t="shared" si="8"/>
        <v>0.123737921</v>
      </c>
    </row>
    <row r="118" ht="15.75" customHeight="1">
      <c r="A118" s="4" t="s">
        <v>152</v>
      </c>
      <c r="B118" s="36">
        <f>'Raw Data (Nielsen)'!B128</f>
        <v>4.93</v>
      </c>
      <c r="C118" s="36">
        <f>'Raw Data (Nielsen)'!C128</f>
        <v>5.02</v>
      </c>
      <c r="D118" s="36">
        <f>'Raw Data (Nielsen)'!D128</f>
        <v>2.99</v>
      </c>
      <c r="E118" s="36">
        <f>'Raw Data (Nielsen)'!E128</f>
        <v>5.19</v>
      </c>
      <c r="F118" s="36">
        <f>'Raw Data (Nielsen)'!F128</f>
        <v>3.5</v>
      </c>
      <c r="G118" s="37">
        <f>'Raw Data (Nielsen)'!G128</f>
        <v>698</v>
      </c>
      <c r="H118" s="38">
        <f>'Raw Data (Nielsen)'!H128</f>
        <v>958</v>
      </c>
      <c r="I118" s="37">
        <f>'Raw Data (Nielsen)'!I128</f>
        <v>862</v>
      </c>
      <c r="J118" s="37">
        <f>'Raw Data (Nielsen)'!J128</f>
        <v>984</v>
      </c>
      <c r="K118" s="37">
        <f>'Raw Data (Nielsen)'!K128</f>
        <v>962</v>
      </c>
      <c r="L118" s="4">
        <f>'Raw Data (Nielsen)'!AF128</f>
        <v>4</v>
      </c>
      <c r="M118" s="4">
        <f>'Raw Data (Nielsen)'!AG128</f>
        <v>5</v>
      </c>
      <c r="N118" s="4">
        <f>'Raw Data (Nielsen)'!AH128</f>
        <v>1</v>
      </c>
      <c r="O118" s="4">
        <f>'Raw Data (Nielsen)'!AI128</f>
        <v>1</v>
      </c>
      <c r="P118" s="4">
        <f>'Raw Data (Nielsen)'!AJ128</f>
        <v>2</v>
      </c>
      <c r="Q118" s="39">
        <f>IFERROR('Raw Data (Nielsen)'!V128/AF118,0)</f>
        <v>0</v>
      </c>
      <c r="R118" s="39">
        <f>IFERROR('Raw Data (Nielsen)'!W128/AG118,0)</f>
        <v>0.7850970392</v>
      </c>
      <c r="S118" s="39">
        <f>IFERROR('Raw Data (Nielsen)'!X128/AH118,0)</f>
        <v>0</v>
      </c>
      <c r="T118" s="39">
        <f>IFERROR('Raw Data (Nielsen)'!Y128/AI118,0)</f>
        <v>0</v>
      </c>
      <c r="U118" s="39">
        <f>IFERROR('Raw Data (Nielsen)'!Z128/AJ118,0)</f>
        <v>0</v>
      </c>
      <c r="V118" s="40">
        <f>IFERROR('Raw Data (Nielsen)'!AA128/AF118,0)</f>
        <v>0</v>
      </c>
      <c r="W118" s="40">
        <f>IFERROR('Raw Data (Nielsen)'!AB128/AG118,0)</f>
        <v>0</v>
      </c>
      <c r="X118" s="40">
        <f>IFERROR('Raw Data (Nielsen)'!AC128/AH118,0)</f>
        <v>0</v>
      </c>
      <c r="Y118" s="40">
        <f>IFERROR('Raw Data (Nielsen)'!AD128/AI118,0)</f>
        <v>0.01790332206</v>
      </c>
      <c r="Z118" s="40">
        <f>IFERROR('Raw Data (Nielsen)'!AE128/AJ118,0)</f>
        <v>0.07284583139</v>
      </c>
      <c r="AA118" s="39">
        <f>IFERROR('Raw Data (Nielsen)'!Q128/AF118,0)</f>
        <v>0</v>
      </c>
      <c r="AB118" s="39">
        <f>IFERROR('Raw Data (Nielsen)'!R128/AG118,0)</f>
        <v>0.2149029608</v>
      </c>
      <c r="AC118" s="39">
        <f>IFERROR('Raw Data (Nielsen)'!S128/AH118,0)</f>
        <v>0</v>
      </c>
      <c r="AD118" s="39">
        <f>IFERROR('Raw Data (Nielsen)'!T128/AI118,0)</f>
        <v>0</v>
      </c>
      <c r="AE118" s="39">
        <f>IFERROR('Raw Data (Nielsen)'!U128/AJ118,0)</f>
        <v>0</v>
      </c>
      <c r="AF118" s="41">
        <f>'Raw Data (Nielsen)'!L128</f>
        <v>7061</v>
      </c>
      <c r="AG118" s="41">
        <f>'Raw Data (Nielsen)'!M128</f>
        <v>35295</v>
      </c>
      <c r="AH118" s="41">
        <f>'Raw Data (Nielsen)'!N128</f>
        <v>4827</v>
      </c>
      <c r="AI118" s="41">
        <f>'Raw Data (Nielsen)'!O128</f>
        <v>5027</v>
      </c>
      <c r="AJ118" s="41">
        <f>'Raw Data (Nielsen)'!P128</f>
        <v>10735</v>
      </c>
      <c r="AK118" s="42">
        <f t="shared" si="5"/>
        <v>62945</v>
      </c>
      <c r="AL118" s="43">
        <f t="shared" ref="AL118:AP118" si="438">AF118/$AK118</f>
        <v>0.1121772976</v>
      </c>
      <c r="AM118" s="43">
        <f t="shared" si="438"/>
        <v>0.5607276194</v>
      </c>
      <c r="AN118" s="43">
        <f t="shared" si="438"/>
        <v>0.07668599571</v>
      </c>
      <c r="AO118" s="43">
        <f t="shared" si="438"/>
        <v>0.07986337279</v>
      </c>
      <c r="AP118" s="43">
        <f t="shared" si="438"/>
        <v>0.1705457145</v>
      </c>
      <c r="AS118" s="4" t="s">
        <v>142</v>
      </c>
      <c r="AT118" s="53">
        <f t="shared" si="30"/>
        <v>1.993155373</v>
      </c>
      <c r="AU118" s="54">
        <f t="shared" ref="AU118:AY118" si="439">EXP(AU$3+(AU$4*$AT118)+(AU$5*B108)+(AU$6*G108)+(AU$7*L108)+(AU$8*Q108)+(AU$9*V108)+(AU$10+AA108))</f>
        <v>0.276377778</v>
      </c>
      <c r="AV118" s="54">
        <f t="shared" si="439"/>
        <v>0.6234181766</v>
      </c>
      <c r="AW118" s="54">
        <f t="shared" si="439"/>
        <v>0.2844378745</v>
      </c>
      <c r="AX118" s="54">
        <f t="shared" si="439"/>
        <v>0.212323383</v>
      </c>
      <c r="AY118" s="54">
        <f t="shared" si="439"/>
        <v>0.5248192747</v>
      </c>
      <c r="AZ118" s="54">
        <f t="shared" si="26"/>
        <v>1.921376487</v>
      </c>
      <c r="BA118" s="55">
        <f t="shared" ref="BA118:BE118" si="440">AU118/$AZ118</f>
        <v>0.1438436349</v>
      </c>
      <c r="BB118" s="55">
        <f t="shared" si="440"/>
        <v>0.3244643519</v>
      </c>
      <c r="BC118" s="55">
        <f t="shared" si="440"/>
        <v>0.1480385945</v>
      </c>
      <c r="BD118" s="55">
        <f t="shared" si="440"/>
        <v>0.1105058714</v>
      </c>
      <c r="BE118" s="55">
        <f t="shared" si="440"/>
        <v>0.2731475473</v>
      </c>
      <c r="BF118" s="28">
        <f t="shared" ref="BF118:BJ118" si="441">LN(BA118)*AF108</f>
        <v>-7851.126145</v>
      </c>
      <c r="BG118" s="28">
        <f t="shared" si="441"/>
        <v>-12349.85942</v>
      </c>
      <c r="BH118" s="28">
        <f t="shared" si="441"/>
        <v>-10082.4698</v>
      </c>
      <c r="BI118" s="28">
        <f t="shared" si="441"/>
        <v>-8079.454539</v>
      </c>
      <c r="BJ118" s="28">
        <f t="shared" si="441"/>
        <v>-11597.93065</v>
      </c>
      <c r="BM118" s="4" t="s">
        <v>152</v>
      </c>
      <c r="BN118" s="44">
        <f t="shared" si="7"/>
        <v>0.07668599571</v>
      </c>
      <c r="BO118" s="44">
        <f t="shared" si="8"/>
        <v>0.08220504452</v>
      </c>
    </row>
    <row r="119" ht="15.75" customHeight="1">
      <c r="A119" s="4" t="s">
        <v>153</v>
      </c>
      <c r="B119" s="36">
        <f>'Raw Data (Nielsen)'!B129</f>
        <v>4.93</v>
      </c>
      <c r="C119" s="36">
        <f>'Raw Data (Nielsen)'!C129</f>
        <v>6.16</v>
      </c>
      <c r="D119" s="36">
        <f>'Raw Data (Nielsen)'!D129</f>
        <v>2.99</v>
      </c>
      <c r="E119" s="36">
        <f>'Raw Data (Nielsen)'!E129</f>
        <v>4.04</v>
      </c>
      <c r="F119" s="36">
        <f>'Raw Data (Nielsen)'!F129</f>
        <v>3.47</v>
      </c>
      <c r="G119" s="37">
        <f>'Raw Data (Nielsen)'!G129</f>
        <v>718</v>
      </c>
      <c r="H119" s="38">
        <f>'Raw Data (Nielsen)'!H129</f>
        <v>874</v>
      </c>
      <c r="I119" s="37">
        <f>'Raw Data (Nielsen)'!I129</f>
        <v>842</v>
      </c>
      <c r="J119" s="37">
        <f>'Raw Data (Nielsen)'!J129</f>
        <v>995</v>
      </c>
      <c r="K119" s="37">
        <f>'Raw Data (Nielsen)'!K129</f>
        <v>959</v>
      </c>
      <c r="L119" s="4">
        <f>'Raw Data (Nielsen)'!AF129</f>
        <v>4</v>
      </c>
      <c r="M119" s="4">
        <f>'Raw Data (Nielsen)'!AG129</f>
        <v>5</v>
      </c>
      <c r="N119" s="4">
        <f>'Raw Data (Nielsen)'!AH129</f>
        <v>1</v>
      </c>
      <c r="O119" s="4">
        <f>'Raw Data (Nielsen)'!AI129</f>
        <v>1</v>
      </c>
      <c r="P119" s="4">
        <f>'Raw Data (Nielsen)'!AJ129</f>
        <v>2</v>
      </c>
      <c r="Q119" s="39">
        <f>IFERROR('Raw Data (Nielsen)'!V129/AF119,0)</f>
        <v>0</v>
      </c>
      <c r="R119" s="39">
        <f>IFERROR('Raw Data (Nielsen)'!W129/AG119,0)</f>
        <v>0</v>
      </c>
      <c r="S119" s="39">
        <f>IFERROR('Raw Data (Nielsen)'!X129/AH119,0)</f>
        <v>0</v>
      </c>
      <c r="T119" s="39">
        <f>IFERROR('Raw Data (Nielsen)'!Y129/AI119,0)</f>
        <v>0</v>
      </c>
      <c r="U119" s="39">
        <f>IFERROR('Raw Data (Nielsen)'!Z129/AJ119,0)</f>
        <v>0</v>
      </c>
      <c r="V119" s="40">
        <f>IFERROR('Raw Data (Nielsen)'!AA129/AF119,0)</f>
        <v>0</v>
      </c>
      <c r="W119" s="40">
        <f>IFERROR('Raw Data (Nielsen)'!AB129/AG119,0)</f>
        <v>0.07264980027</v>
      </c>
      <c r="X119" s="40">
        <f>IFERROR('Raw Data (Nielsen)'!AC129/AH119,0)</f>
        <v>0</v>
      </c>
      <c r="Y119" s="40">
        <f>IFERROR('Raw Data (Nielsen)'!AD129/AI119,0)</f>
        <v>0.02042086913</v>
      </c>
      <c r="Z119" s="40">
        <f>IFERROR('Raw Data (Nielsen)'!AE129/AJ119,0)</f>
        <v>0.04167418366</v>
      </c>
      <c r="AA119" s="39">
        <f>IFERROR('Raw Data (Nielsen)'!Q129/AF119,0)</f>
        <v>0</v>
      </c>
      <c r="AB119" s="39">
        <f>IFERROR('Raw Data (Nielsen)'!R129/AG119,0)</f>
        <v>0</v>
      </c>
      <c r="AC119" s="39">
        <f>IFERROR('Raw Data (Nielsen)'!S129/AH119,0)</f>
        <v>0</v>
      </c>
      <c r="AD119" s="39">
        <f>IFERROR('Raw Data (Nielsen)'!T129/AI119,0)</f>
        <v>0</v>
      </c>
      <c r="AE119" s="39">
        <f>IFERROR('Raw Data (Nielsen)'!U129/AJ119,0)</f>
        <v>0</v>
      </c>
      <c r="AF119" s="41">
        <f>'Raw Data (Nielsen)'!L129</f>
        <v>7468</v>
      </c>
      <c r="AG119" s="41">
        <f>'Raw Data (Nielsen)'!M129</f>
        <v>18775</v>
      </c>
      <c r="AH119" s="41">
        <f>'Raw Data (Nielsen)'!N129</f>
        <v>4875</v>
      </c>
      <c r="AI119" s="41">
        <f>'Raw Data (Nielsen)'!O129</f>
        <v>8031</v>
      </c>
      <c r="AJ119" s="41">
        <f>'Raw Data (Nielsen)'!P129</f>
        <v>11086</v>
      </c>
      <c r="AK119" s="42">
        <f t="shared" si="5"/>
        <v>50235</v>
      </c>
      <c r="AL119" s="43">
        <f t="shared" ref="AL119:AP119" si="442">AF119/$AK119</f>
        <v>0.1486612919</v>
      </c>
      <c r="AM119" s="43">
        <f t="shared" si="442"/>
        <v>0.373743406</v>
      </c>
      <c r="AN119" s="43">
        <f t="shared" si="442"/>
        <v>0.0970438937</v>
      </c>
      <c r="AO119" s="43">
        <f t="shared" si="442"/>
        <v>0.1598686175</v>
      </c>
      <c r="AP119" s="43">
        <f t="shared" si="442"/>
        <v>0.2206827909</v>
      </c>
      <c r="AS119" s="4" t="s">
        <v>143</v>
      </c>
      <c r="AT119" s="53">
        <f t="shared" si="30"/>
        <v>2.012320329</v>
      </c>
      <c r="AU119" s="54">
        <f t="shared" ref="AU119:AY119" si="443">EXP(AU$3+(AU$4*$AT119)+(AU$5*B109)+(AU$6*G109)+(AU$7*L109)+(AU$8*Q109)+(AU$9*V109)+(AU$10+AA109))</f>
        <v>0.6889235475</v>
      </c>
      <c r="AV119" s="54">
        <f t="shared" si="443"/>
        <v>0.6267233665</v>
      </c>
      <c r="AW119" s="54">
        <f t="shared" si="443"/>
        <v>0.2830816934</v>
      </c>
      <c r="AX119" s="54">
        <f t="shared" si="443"/>
        <v>0.2108765566</v>
      </c>
      <c r="AY119" s="54">
        <f t="shared" si="443"/>
        <v>0.5327178405</v>
      </c>
      <c r="AZ119" s="54">
        <f t="shared" si="26"/>
        <v>2.342323005</v>
      </c>
      <c r="BA119" s="55">
        <f t="shared" ref="BA119:BE119" si="444">AU119/$AZ119</f>
        <v>0.2941197888</v>
      </c>
      <c r="BB119" s="55">
        <f t="shared" si="444"/>
        <v>0.267564877</v>
      </c>
      <c r="BC119" s="55">
        <f t="shared" si="444"/>
        <v>0.1208551053</v>
      </c>
      <c r="BD119" s="55">
        <f t="shared" si="444"/>
        <v>0.09002881164</v>
      </c>
      <c r="BE119" s="55">
        <f t="shared" si="444"/>
        <v>0.2274314172</v>
      </c>
      <c r="BF119" s="28">
        <f t="shared" ref="BF119:BJ119" si="445">LN(BA119)*AF109</f>
        <v>-15781.71406</v>
      </c>
      <c r="BG119" s="28">
        <f t="shared" si="445"/>
        <v>-15294.67965</v>
      </c>
      <c r="BH119" s="28">
        <f t="shared" si="445"/>
        <v>-12727.58031</v>
      </c>
      <c r="BI119" s="28">
        <f t="shared" si="445"/>
        <v>-9546.235229</v>
      </c>
      <c r="BJ119" s="28">
        <f t="shared" si="445"/>
        <v>-13725.04189</v>
      </c>
      <c r="BM119" s="4" t="s">
        <v>153</v>
      </c>
      <c r="BN119" s="44">
        <f t="shared" si="7"/>
        <v>0.0970438937</v>
      </c>
      <c r="BO119" s="44">
        <f t="shared" si="8"/>
        <v>0.1053988128</v>
      </c>
    </row>
    <row r="120" ht="15.75" customHeight="1">
      <c r="A120" s="4" t="s">
        <v>154</v>
      </c>
      <c r="B120" s="36">
        <f>'Raw Data (Nielsen)'!B130</f>
        <v>4.93</v>
      </c>
      <c r="C120" s="36">
        <f>'Raw Data (Nielsen)'!C130</f>
        <v>6.19</v>
      </c>
      <c r="D120" s="36">
        <f>'Raw Data (Nielsen)'!D130</f>
        <v>2.99</v>
      </c>
      <c r="E120" s="36">
        <f>'Raw Data (Nielsen)'!E130</f>
        <v>4.03</v>
      </c>
      <c r="F120" s="36">
        <f>'Raw Data (Nielsen)'!F130</f>
        <v>3.49</v>
      </c>
      <c r="G120" s="37">
        <f>'Raw Data (Nielsen)'!G130</f>
        <v>692</v>
      </c>
      <c r="H120" s="38">
        <f>'Raw Data (Nielsen)'!H130</f>
        <v>860</v>
      </c>
      <c r="I120" s="37">
        <f>'Raw Data (Nielsen)'!I130</f>
        <v>864</v>
      </c>
      <c r="J120" s="37">
        <f>'Raw Data (Nielsen)'!J130</f>
        <v>825</v>
      </c>
      <c r="K120" s="37">
        <f>'Raw Data (Nielsen)'!K130</f>
        <v>966</v>
      </c>
      <c r="L120" s="4">
        <f>'Raw Data (Nielsen)'!AF130</f>
        <v>4</v>
      </c>
      <c r="M120" s="4">
        <f>'Raw Data (Nielsen)'!AG130</f>
        <v>5</v>
      </c>
      <c r="N120" s="4">
        <f>'Raw Data (Nielsen)'!AH130</f>
        <v>1</v>
      </c>
      <c r="O120" s="4">
        <f>'Raw Data (Nielsen)'!AI130</f>
        <v>1</v>
      </c>
      <c r="P120" s="4">
        <f>'Raw Data (Nielsen)'!AJ130</f>
        <v>2</v>
      </c>
      <c r="Q120" s="39">
        <f>IFERROR('Raw Data (Nielsen)'!V130/AF120,0)</f>
        <v>0</v>
      </c>
      <c r="R120" s="39">
        <f>IFERROR('Raw Data (Nielsen)'!W130/AG120,0)</f>
        <v>0</v>
      </c>
      <c r="S120" s="39">
        <f>IFERROR('Raw Data (Nielsen)'!X130/AH120,0)</f>
        <v>0</v>
      </c>
      <c r="T120" s="39">
        <f>IFERROR('Raw Data (Nielsen)'!Y130/AI120,0)</f>
        <v>0</v>
      </c>
      <c r="U120" s="39">
        <f>IFERROR('Raw Data (Nielsen)'!Z130/AJ120,0)</f>
        <v>0</v>
      </c>
      <c r="V120" s="40">
        <f>IFERROR('Raw Data (Nielsen)'!AA130/AF120,0)</f>
        <v>0</v>
      </c>
      <c r="W120" s="40">
        <f>IFERROR('Raw Data (Nielsen)'!AB130/AG120,0)</f>
        <v>0.04727711096</v>
      </c>
      <c r="X120" s="40">
        <f>IFERROR('Raw Data (Nielsen)'!AC130/AH120,0)</f>
        <v>0</v>
      </c>
      <c r="Y120" s="40">
        <f>IFERROR('Raw Data (Nielsen)'!AD130/AI120,0)</f>
        <v>0.02769093345</v>
      </c>
      <c r="Z120" s="40">
        <f>IFERROR('Raw Data (Nielsen)'!AE130/AJ120,0)</f>
        <v>0.04196547145</v>
      </c>
      <c r="AA120" s="39">
        <f>IFERROR('Raw Data (Nielsen)'!Q130/AF120,0)</f>
        <v>0</v>
      </c>
      <c r="AB120" s="39">
        <f>IFERROR('Raw Data (Nielsen)'!R130/AG120,0)</f>
        <v>0</v>
      </c>
      <c r="AC120" s="39">
        <f>IFERROR('Raw Data (Nielsen)'!S130/AH120,0)</f>
        <v>0</v>
      </c>
      <c r="AD120" s="39">
        <f>IFERROR('Raw Data (Nielsen)'!T130/AI120,0)</f>
        <v>0</v>
      </c>
      <c r="AE120" s="39">
        <f>IFERROR('Raw Data (Nielsen)'!U130/AJ120,0)</f>
        <v>0</v>
      </c>
      <c r="AF120" s="41">
        <f>'Raw Data (Nielsen)'!L130</f>
        <v>7299</v>
      </c>
      <c r="AG120" s="41">
        <f>'Raw Data (Nielsen)'!M130</f>
        <v>19079</v>
      </c>
      <c r="AH120" s="41">
        <f>'Raw Data (Nielsen)'!N130</f>
        <v>5601</v>
      </c>
      <c r="AI120" s="41">
        <f>'Raw Data (Nielsen)'!O130</f>
        <v>4478</v>
      </c>
      <c r="AJ120" s="41">
        <f>'Raw Data (Nielsen)'!P130</f>
        <v>11295</v>
      </c>
      <c r="AK120" s="42">
        <f t="shared" si="5"/>
        <v>47752</v>
      </c>
      <c r="AL120" s="43">
        <f t="shared" ref="AL120:AP120" si="446">AF120/$AK120</f>
        <v>0.1528522366</v>
      </c>
      <c r="AM120" s="43">
        <f t="shared" si="446"/>
        <v>0.3995434746</v>
      </c>
      <c r="AN120" s="43">
        <f t="shared" si="446"/>
        <v>0.1172935165</v>
      </c>
      <c r="AO120" s="43">
        <f t="shared" si="446"/>
        <v>0.09377617691</v>
      </c>
      <c r="AP120" s="43">
        <f t="shared" si="446"/>
        <v>0.2365345954</v>
      </c>
      <c r="AS120" s="4" t="s">
        <v>144</v>
      </c>
      <c r="AT120" s="53">
        <f t="shared" si="30"/>
        <v>2.031485284</v>
      </c>
      <c r="AU120" s="54">
        <f t="shared" ref="AU120:AY120" si="447">EXP(AU$3+(AU$4*$AT120)+(AU$5*B110)+(AU$6*G110)+(AU$7*L110)+(AU$8*Q110)+(AU$9*V110)+(AU$10+AA110))</f>
        <v>0.2813376852</v>
      </c>
      <c r="AV120" s="54">
        <f t="shared" si="447"/>
        <v>1.212417381</v>
      </c>
      <c r="AW120" s="54">
        <f t="shared" si="447"/>
        <v>0.2827903948</v>
      </c>
      <c r="AX120" s="54">
        <f t="shared" si="447"/>
        <v>0.2083406893</v>
      </c>
      <c r="AY120" s="54">
        <f t="shared" si="447"/>
        <v>0.5429512125</v>
      </c>
      <c r="AZ120" s="54">
        <f t="shared" si="26"/>
        <v>2.527837363</v>
      </c>
      <c r="BA120" s="55">
        <f t="shared" ref="BA120:BE120" si="448">AU120/$AZ120</f>
        <v>0.1112958014</v>
      </c>
      <c r="BB120" s="55">
        <f t="shared" si="448"/>
        <v>0.4796263395</v>
      </c>
      <c r="BC120" s="55">
        <f t="shared" si="448"/>
        <v>0.1118704862</v>
      </c>
      <c r="BD120" s="55">
        <f t="shared" si="448"/>
        <v>0.08241854968</v>
      </c>
      <c r="BE120" s="55">
        <f t="shared" si="448"/>
        <v>0.2147888232</v>
      </c>
      <c r="BF120" s="28">
        <f t="shared" ref="BF120:BJ120" si="449">LN(BA120)*AF110</f>
        <v>-10797.78249</v>
      </c>
      <c r="BG120" s="28">
        <f t="shared" si="449"/>
        <v>-16702.29012</v>
      </c>
      <c r="BH120" s="28">
        <f t="shared" si="449"/>
        <v>-11409.86366</v>
      </c>
      <c r="BI120" s="28">
        <f t="shared" si="449"/>
        <v>-9414.703597</v>
      </c>
      <c r="BJ120" s="28">
        <f t="shared" si="449"/>
        <v>-13761.38026</v>
      </c>
      <c r="BM120" s="4" t="s">
        <v>154</v>
      </c>
      <c r="BN120" s="44">
        <f t="shared" si="7"/>
        <v>0.1172935165</v>
      </c>
      <c r="BO120" s="44">
        <f t="shared" si="8"/>
        <v>0.1160529287</v>
      </c>
    </row>
    <row r="121" ht="15.75" customHeight="1">
      <c r="A121" s="4" t="s">
        <v>155</v>
      </c>
      <c r="B121" s="36">
        <f>'Raw Data (Nielsen)'!B131</f>
        <v>3.51</v>
      </c>
      <c r="C121" s="36">
        <f>'Raw Data (Nielsen)'!C131</f>
        <v>5.01</v>
      </c>
      <c r="D121" s="36">
        <f>'Raw Data (Nielsen)'!D131</f>
        <v>2.99</v>
      </c>
      <c r="E121" s="36">
        <f>'Raw Data (Nielsen)'!E131</f>
        <v>5.37</v>
      </c>
      <c r="F121" s="36">
        <f>'Raw Data (Nielsen)'!F131</f>
        <v>3.49</v>
      </c>
      <c r="G121" s="37">
        <f>'Raw Data (Nielsen)'!G131</f>
        <v>840</v>
      </c>
      <c r="H121" s="38">
        <f>'Raw Data (Nielsen)'!H131</f>
        <v>956</v>
      </c>
      <c r="I121" s="37">
        <f>'Raw Data (Nielsen)'!I131</f>
        <v>889</v>
      </c>
      <c r="J121" s="37">
        <f>'Raw Data (Nielsen)'!J131</f>
        <v>310</v>
      </c>
      <c r="K121" s="38">
        <f>'Raw Data (Nielsen)'!K131</f>
        <v>963</v>
      </c>
      <c r="L121" s="4">
        <f>'Raw Data (Nielsen)'!AF131</f>
        <v>4</v>
      </c>
      <c r="M121" s="4">
        <f>'Raw Data (Nielsen)'!AG131</f>
        <v>5</v>
      </c>
      <c r="N121" s="4">
        <f>'Raw Data (Nielsen)'!AH131</f>
        <v>1</v>
      </c>
      <c r="O121" s="4">
        <f>'Raw Data (Nielsen)'!AI131</f>
        <v>1</v>
      </c>
      <c r="P121" s="4">
        <f>'Raw Data (Nielsen)'!AJ131</f>
        <v>2</v>
      </c>
      <c r="Q121" s="39">
        <f>IFERROR('Raw Data (Nielsen)'!V131/AF121,0)</f>
        <v>0.8834558576</v>
      </c>
      <c r="R121" s="39">
        <f>IFERROR('Raw Data (Nielsen)'!W131/AG121,0)</f>
        <v>0.8148148148</v>
      </c>
      <c r="S121" s="39">
        <f>IFERROR('Raw Data (Nielsen)'!X131/AH121,0)</f>
        <v>0</v>
      </c>
      <c r="T121" s="39">
        <f>IFERROR('Raw Data (Nielsen)'!Y131/AI121,0)</f>
        <v>0</v>
      </c>
      <c r="U121" s="39">
        <f>IFERROR('Raw Data (Nielsen)'!Z131/AJ121,0)</f>
        <v>0</v>
      </c>
      <c r="V121" s="40">
        <f>IFERROR('Raw Data (Nielsen)'!AA131/AF121,0)</f>
        <v>0</v>
      </c>
      <c r="W121" s="40">
        <f>IFERROR('Raw Data (Nielsen)'!AB131/AG121,0)</f>
        <v>0</v>
      </c>
      <c r="X121" s="40">
        <f>IFERROR('Raw Data (Nielsen)'!AC131/AH121,0)</f>
        <v>0.002435064935</v>
      </c>
      <c r="Y121" s="40">
        <f>IFERROR('Raw Data (Nielsen)'!AD131/AI121,0)</f>
        <v>0</v>
      </c>
      <c r="Z121" s="40">
        <f>IFERROR('Raw Data (Nielsen)'!AE131/AJ121,0)</f>
        <v>0.06319608505</v>
      </c>
      <c r="AA121" s="39">
        <f>IFERROR('Raw Data (Nielsen)'!Q131/AF121,0)</f>
        <v>0.1165441424</v>
      </c>
      <c r="AB121" s="39">
        <f>IFERROR('Raw Data (Nielsen)'!R131/AG121,0)</f>
        <v>0.1851851852</v>
      </c>
      <c r="AC121" s="39">
        <f>IFERROR('Raw Data (Nielsen)'!S131/AH121,0)</f>
        <v>0</v>
      </c>
      <c r="AD121" s="39">
        <f>IFERROR('Raw Data (Nielsen)'!T131/AI121,0)</f>
        <v>0</v>
      </c>
      <c r="AE121" s="39">
        <f>IFERROR('Raw Data (Nielsen)'!U131/AJ121,0)</f>
        <v>0</v>
      </c>
      <c r="AF121" s="41">
        <f>'Raw Data (Nielsen)'!L131</f>
        <v>14827</v>
      </c>
      <c r="AG121" s="41">
        <f>'Raw Data (Nielsen)'!M131</f>
        <v>35640</v>
      </c>
      <c r="AH121" s="41">
        <f>'Raw Data (Nielsen)'!N131</f>
        <v>6160</v>
      </c>
      <c r="AI121" s="41">
        <f>'Raw Data (Nielsen)'!O131</f>
        <v>929</v>
      </c>
      <c r="AJ121" s="41">
        <f>'Raw Data (Nielsen)'!P131</f>
        <v>11852</v>
      </c>
      <c r="AK121" s="42">
        <f t="shared" si="5"/>
        <v>69408</v>
      </c>
      <c r="AL121" s="43">
        <f t="shared" ref="AL121:AP121" si="450">AF121/$AK121</f>
        <v>0.2136209083</v>
      </c>
      <c r="AM121" s="43">
        <f t="shared" si="450"/>
        <v>0.5134854772</v>
      </c>
      <c r="AN121" s="43">
        <f t="shared" si="450"/>
        <v>0.0887505763</v>
      </c>
      <c r="AO121" s="43">
        <f t="shared" si="450"/>
        <v>0.01338462425</v>
      </c>
      <c r="AP121" s="43">
        <f t="shared" si="450"/>
        <v>0.170758414</v>
      </c>
      <c r="AS121" s="4" t="s">
        <v>145</v>
      </c>
      <c r="AT121" s="53">
        <f t="shared" si="30"/>
        <v>2.05065024</v>
      </c>
      <c r="AU121" s="54">
        <f t="shared" ref="AU121:AY121" si="451">EXP(AU$3+(AU$4*$AT121)+(AU$5*B111)+(AU$6*G111)+(AU$7*L111)+(AU$8*Q111)+(AU$9*V111)+(AU$10+AA111))</f>
        <v>0.2775745892</v>
      </c>
      <c r="AV121" s="54">
        <f t="shared" si="451"/>
        <v>1.015164739</v>
      </c>
      <c r="AW121" s="54">
        <f t="shared" si="451"/>
        <v>0.2835606953</v>
      </c>
      <c r="AX121" s="54">
        <f t="shared" si="451"/>
        <v>0.2165377992</v>
      </c>
      <c r="AY121" s="54">
        <f t="shared" si="451"/>
        <v>0.5339403382</v>
      </c>
      <c r="AZ121" s="54">
        <f t="shared" si="26"/>
        <v>2.326778161</v>
      </c>
      <c r="BA121" s="55">
        <f t="shared" ref="BA121:BE121" si="452">AU121/$AZ121</f>
        <v>0.1192956827</v>
      </c>
      <c r="BB121" s="55">
        <f t="shared" si="452"/>
        <v>0.4362963156</v>
      </c>
      <c r="BC121" s="55">
        <f t="shared" si="452"/>
        <v>0.1218683844</v>
      </c>
      <c r="BD121" s="55">
        <f t="shared" si="452"/>
        <v>0.0930633624</v>
      </c>
      <c r="BE121" s="55">
        <f t="shared" si="452"/>
        <v>0.2294762549</v>
      </c>
      <c r="BF121" s="28">
        <f t="shared" ref="BF121:BJ121" si="453">LN(BA121)*AF111</f>
        <v>-10092.83471</v>
      </c>
      <c r="BG121" s="28">
        <f t="shared" si="453"/>
        <v>-12536.88952</v>
      </c>
      <c r="BH121" s="28">
        <f t="shared" si="453"/>
        <v>-10151.51615</v>
      </c>
      <c r="BI121" s="28">
        <f t="shared" si="453"/>
        <v>-8398.51702</v>
      </c>
      <c r="BJ121" s="28">
        <f t="shared" si="453"/>
        <v>-12963.51402</v>
      </c>
      <c r="BM121" s="4" t="s">
        <v>155</v>
      </c>
      <c r="BN121" s="44">
        <f t="shared" si="7"/>
        <v>0.0887505763</v>
      </c>
      <c r="BO121" s="44">
        <f t="shared" si="8"/>
        <v>0.0828467294</v>
      </c>
    </row>
    <row r="122" ht="15.75" customHeight="1">
      <c r="A122" s="4" t="s">
        <v>156</v>
      </c>
      <c r="B122" s="36">
        <f>'Raw Data (Nielsen)'!B132</f>
        <v>3.51</v>
      </c>
      <c r="C122" s="36">
        <f>'Raw Data (Nielsen)'!C132</f>
        <v>5.98</v>
      </c>
      <c r="D122" s="36">
        <f>'Raw Data (Nielsen)'!D132</f>
        <v>2.98</v>
      </c>
      <c r="E122" s="36">
        <f>'Raw Data (Nielsen)'!E132</f>
        <v>5.52</v>
      </c>
      <c r="F122" s="36">
        <f>'Raw Data (Nielsen)'!F132</f>
        <v>3.49</v>
      </c>
      <c r="G122" s="37">
        <f>'Raw Data (Nielsen)'!G132</f>
        <v>828</v>
      </c>
      <c r="H122" s="38">
        <f>'Raw Data (Nielsen)'!H132</f>
        <v>915</v>
      </c>
      <c r="I122" s="37">
        <f>'Raw Data (Nielsen)'!I132</f>
        <v>900</v>
      </c>
      <c r="J122" s="37">
        <f>'Raw Data (Nielsen)'!J132</f>
        <v>859</v>
      </c>
      <c r="K122" s="38">
        <f>'Raw Data (Nielsen)'!K132</f>
        <v>972</v>
      </c>
      <c r="L122" s="4">
        <f>'Raw Data (Nielsen)'!AF132</f>
        <v>4</v>
      </c>
      <c r="M122" s="4">
        <f>'Raw Data (Nielsen)'!AG132</f>
        <v>5</v>
      </c>
      <c r="N122" s="4">
        <f>'Raw Data (Nielsen)'!AH132</f>
        <v>1</v>
      </c>
      <c r="O122" s="4">
        <f>'Raw Data (Nielsen)'!AI132</f>
        <v>1</v>
      </c>
      <c r="P122" s="4">
        <f>'Raw Data (Nielsen)'!AJ132</f>
        <v>2</v>
      </c>
      <c r="Q122" s="39">
        <f>IFERROR('Raw Data (Nielsen)'!V132/AF122,0)</f>
        <v>0</v>
      </c>
      <c r="R122" s="39">
        <f>IFERROR('Raw Data (Nielsen)'!W132/AG122,0)</f>
        <v>0</v>
      </c>
      <c r="S122" s="39">
        <f>IFERROR('Raw Data (Nielsen)'!X132/AH122,0)</f>
        <v>1</v>
      </c>
      <c r="T122" s="39">
        <f>IFERROR('Raw Data (Nielsen)'!Y132/AI122,0)</f>
        <v>0.9899713467</v>
      </c>
      <c r="U122" s="39">
        <f>IFERROR('Raw Data (Nielsen)'!Z132/AJ122,0)</f>
        <v>0</v>
      </c>
      <c r="V122" s="40">
        <f>IFERROR('Raw Data (Nielsen)'!AA132/AF122,0)</f>
        <v>0.03388031676</v>
      </c>
      <c r="W122" s="40">
        <f>IFERROR('Raw Data (Nielsen)'!AB132/AG122,0)</f>
        <v>0.09053312955</v>
      </c>
      <c r="X122" s="40">
        <f>IFERROR('Raw Data (Nielsen)'!AC132/AH122,0)</f>
        <v>0</v>
      </c>
      <c r="Y122" s="40">
        <f>IFERROR('Raw Data (Nielsen)'!AD132/AI122,0)</f>
        <v>0</v>
      </c>
      <c r="Z122" s="40">
        <f>IFERROR('Raw Data (Nielsen)'!AE132/AJ122,0)</f>
        <v>0.0563968241</v>
      </c>
      <c r="AA122" s="39">
        <f>IFERROR('Raw Data (Nielsen)'!Q132/AF122,0)</f>
        <v>0</v>
      </c>
      <c r="AB122" s="39">
        <f>IFERROR('Raw Data (Nielsen)'!R132/AG122,0)</f>
        <v>0</v>
      </c>
      <c r="AC122" s="39">
        <f>IFERROR('Raw Data (Nielsen)'!S132/AH122,0)</f>
        <v>0</v>
      </c>
      <c r="AD122" s="39">
        <f>IFERROR('Raw Data (Nielsen)'!T132/AI122,0)</f>
        <v>0.0100286533</v>
      </c>
      <c r="AE122" s="39">
        <f>IFERROR('Raw Data (Nielsen)'!U132/AJ122,0)</f>
        <v>0</v>
      </c>
      <c r="AF122" s="41">
        <f>'Raw Data (Nielsen)'!L132</f>
        <v>12249</v>
      </c>
      <c r="AG122" s="41">
        <f>'Raw Data (Nielsen)'!M132</f>
        <v>22246</v>
      </c>
      <c r="AH122" s="41">
        <f>'Raw Data (Nielsen)'!N132</f>
        <v>6566</v>
      </c>
      <c r="AI122" s="41">
        <f>'Raw Data (Nielsen)'!O132</f>
        <v>3490</v>
      </c>
      <c r="AJ122" s="41">
        <f>'Raw Data (Nielsen)'!P132</f>
        <v>12217</v>
      </c>
      <c r="AK122" s="42">
        <f t="shared" si="5"/>
        <v>56768</v>
      </c>
      <c r="AL122" s="43">
        <f t="shared" ref="AL122:AP122" si="454">AF122/$AK122</f>
        <v>0.2157729707</v>
      </c>
      <c r="AM122" s="43">
        <f t="shared" si="454"/>
        <v>0.3918757046</v>
      </c>
      <c r="AN122" s="43">
        <f t="shared" si="454"/>
        <v>0.1156637542</v>
      </c>
      <c r="AO122" s="43">
        <f t="shared" si="454"/>
        <v>0.06147829763</v>
      </c>
      <c r="AP122" s="43">
        <f t="shared" si="454"/>
        <v>0.2152092728</v>
      </c>
      <c r="AS122" s="4" t="s">
        <v>146</v>
      </c>
      <c r="AT122" s="53">
        <f t="shared" si="30"/>
        <v>2.069815195</v>
      </c>
      <c r="AU122" s="54">
        <f t="shared" ref="AU122:AY122" si="455">EXP(AU$3+(AU$4*$AT122)+(AU$5*B112)+(AU$6*G112)+(AU$7*L112)+(AU$8*Q112)+(AU$9*V112)+(AU$10+AA112))</f>
        <v>0.278276795</v>
      </c>
      <c r="AV122" s="54">
        <f t="shared" si="455"/>
        <v>0.975661093</v>
      </c>
      <c r="AW122" s="54">
        <f t="shared" si="455"/>
        <v>0.2795755064</v>
      </c>
      <c r="AX122" s="54">
        <f t="shared" si="455"/>
        <v>0.2164611907</v>
      </c>
      <c r="AY122" s="54">
        <f t="shared" si="455"/>
        <v>0.5359576531</v>
      </c>
      <c r="AZ122" s="54">
        <f t="shared" si="26"/>
        <v>2.285932238</v>
      </c>
      <c r="BA122" s="55">
        <f t="shared" ref="BA122:BE122" si="456">AU122/$AZ122</f>
        <v>0.1217344899</v>
      </c>
      <c r="BB122" s="55">
        <f t="shared" si="456"/>
        <v>0.42681103</v>
      </c>
      <c r="BC122" s="55">
        <f t="shared" si="456"/>
        <v>0.122302622</v>
      </c>
      <c r="BD122" s="55">
        <f t="shared" si="456"/>
        <v>0.09469274159</v>
      </c>
      <c r="BE122" s="55">
        <f t="shared" si="456"/>
        <v>0.2344591166</v>
      </c>
      <c r="BF122" s="28">
        <f t="shared" ref="BF122:BJ122" si="457">LN(BA122)*AF112</f>
        <v>-10582.21241</v>
      </c>
      <c r="BG122" s="28">
        <f t="shared" si="457"/>
        <v>-12560.90951</v>
      </c>
      <c r="BH122" s="28">
        <f t="shared" si="457"/>
        <v>-9890.615746</v>
      </c>
      <c r="BI122" s="28">
        <f t="shared" si="457"/>
        <v>-8987.69066</v>
      </c>
      <c r="BJ122" s="28">
        <f t="shared" si="457"/>
        <v>-13173.20532</v>
      </c>
      <c r="BM122" s="4" t="s">
        <v>156</v>
      </c>
      <c r="BN122" s="44">
        <f t="shared" si="7"/>
        <v>0.1156637542</v>
      </c>
      <c r="BO122" s="44">
        <f t="shared" si="8"/>
        <v>0.1290674373</v>
      </c>
    </row>
    <row r="123" ht="15.75" customHeight="1">
      <c r="A123" s="4" t="s">
        <v>157</v>
      </c>
      <c r="B123" s="36">
        <f>'Raw Data (Nielsen)'!B133</f>
        <v>3.51</v>
      </c>
      <c r="C123" s="36">
        <f>'Raw Data (Nielsen)'!C133</f>
        <v>6</v>
      </c>
      <c r="D123" s="36">
        <f>'Raw Data (Nielsen)'!D133</f>
        <v>2.99</v>
      </c>
      <c r="E123" s="36">
        <f>'Raw Data (Nielsen)'!E133</f>
        <v>5.53</v>
      </c>
      <c r="F123" s="36">
        <f>'Raw Data (Nielsen)'!F133</f>
        <v>3.48</v>
      </c>
      <c r="G123" s="37">
        <f>'Raw Data (Nielsen)'!G133</f>
        <v>827</v>
      </c>
      <c r="H123" s="38">
        <f>'Raw Data (Nielsen)'!H133</f>
        <v>918</v>
      </c>
      <c r="I123" s="37">
        <f>'Raw Data (Nielsen)'!I133</f>
        <v>902</v>
      </c>
      <c r="J123" s="37">
        <f>'Raw Data (Nielsen)'!J133</f>
        <v>953</v>
      </c>
      <c r="K123" s="37">
        <f>'Raw Data (Nielsen)'!K133</f>
        <v>975</v>
      </c>
      <c r="L123" s="4">
        <f>'Raw Data (Nielsen)'!AF133</f>
        <v>4</v>
      </c>
      <c r="M123" s="4">
        <f>'Raw Data (Nielsen)'!AG133</f>
        <v>5</v>
      </c>
      <c r="N123" s="4">
        <f>'Raw Data (Nielsen)'!AH133</f>
        <v>1</v>
      </c>
      <c r="O123" s="4">
        <f>'Raw Data (Nielsen)'!AI133</f>
        <v>1</v>
      </c>
      <c r="P123" s="4">
        <f>'Raw Data (Nielsen)'!AJ133</f>
        <v>2</v>
      </c>
      <c r="Q123" s="39">
        <f>IFERROR('Raw Data (Nielsen)'!V133/AF123,0)</f>
        <v>0</v>
      </c>
      <c r="R123" s="39">
        <f>IFERROR('Raw Data (Nielsen)'!W133/AG123,0)</f>
        <v>0</v>
      </c>
      <c r="S123" s="39">
        <f>IFERROR('Raw Data (Nielsen)'!X133/AH123,0)</f>
        <v>0</v>
      </c>
      <c r="T123" s="39">
        <f>IFERROR('Raw Data (Nielsen)'!Y133/AI123,0)</f>
        <v>0</v>
      </c>
      <c r="U123" s="39">
        <f>IFERROR('Raw Data (Nielsen)'!Z133/AJ123,0)</f>
        <v>0</v>
      </c>
      <c r="V123" s="40">
        <f>IFERROR('Raw Data (Nielsen)'!AA133/AF123,0)</f>
        <v>0.009790436119</v>
      </c>
      <c r="W123" s="40">
        <f>IFERROR('Raw Data (Nielsen)'!AB133/AG123,0)</f>
        <v>0.05741605515</v>
      </c>
      <c r="X123" s="40">
        <f>IFERROR('Raw Data (Nielsen)'!AC133/AH123,0)</f>
        <v>0</v>
      </c>
      <c r="Y123" s="40">
        <f>IFERROR('Raw Data (Nielsen)'!AD133/AI123,0)</f>
        <v>0.03440984237</v>
      </c>
      <c r="Z123" s="40">
        <f>IFERROR('Raw Data (Nielsen)'!AE133/AJ123,0)</f>
        <v>0.02491856678</v>
      </c>
      <c r="AA123" s="39">
        <f>IFERROR('Raw Data (Nielsen)'!Q133/AF123,0)</f>
        <v>0</v>
      </c>
      <c r="AB123" s="39">
        <f>IFERROR('Raw Data (Nielsen)'!R133/AG123,0)</f>
        <v>0</v>
      </c>
      <c r="AC123" s="39">
        <f>IFERROR('Raw Data (Nielsen)'!S133/AH123,0)</f>
        <v>0</v>
      </c>
      <c r="AD123" s="39">
        <f>IFERROR('Raw Data (Nielsen)'!T133/AI123,0)</f>
        <v>0</v>
      </c>
      <c r="AE123" s="39">
        <f>IFERROR('Raw Data (Nielsen)'!U133/AJ123,0)</f>
        <v>0</v>
      </c>
      <c r="AF123" s="41">
        <f>'Raw Data (Nielsen)'!L133</f>
        <v>12359</v>
      </c>
      <c r="AG123" s="41">
        <f>'Raw Data (Nielsen)'!M133</f>
        <v>22485</v>
      </c>
      <c r="AH123" s="41">
        <f>'Raw Data (Nielsen)'!N133</f>
        <v>6309</v>
      </c>
      <c r="AI123" s="41">
        <f>'Raw Data (Nielsen)'!O133</f>
        <v>5202</v>
      </c>
      <c r="AJ123" s="41">
        <f>'Raw Data (Nielsen)'!P133</f>
        <v>12280</v>
      </c>
      <c r="AK123" s="42">
        <f t="shared" si="5"/>
        <v>58635</v>
      </c>
      <c r="AL123" s="43">
        <f t="shared" ref="AL123:AP123" si="458">AF123/$AK123</f>
        <v>0.2107785452</v>
      </c>
      <c r="AM123" s="43">
        <f t="shared" si="458"/>
        <v>0.3834740343</v>
      </c>
      <c r="AN123" s="43">
        <f t="shared" si="458"/>
        <v>0.1075978511</v>
      </c>
      <c r="AO123" s="43">
        <f t="shared" si="458"/>
        <v>0.08871834229</v>
      </c>
      <c r="AP123" s="43">
        <f t="shared" si="458"/>
        <v>0.2094312271</v>
      </c>
      <c r="AS123" s="4" t="s">
        <v>147</v>
      </c>
      <c r="AT123" s="53">
        <f t="shared" si="30"/>
        <v>2.088980151</v>
      </c>
      <c r="AU123" s="54">
        <f t="shared" ref="AU123:AY123" si="459">EXP(AU$3+(AU$4*$AT123)+(AU$5*B113)+(AU$6*G113)+(AU$7*L113)+(AU$8*Q113)+(AU$9*V113)+(AU$10+AA113))</f>
        <v>0.2795393758</v>
      </c>
      <c r="AV123" s="54">
        <f t="shared" si="459"/>
        <v>0.93808892</v>
      </c>
      <c r="AW123" s="54">
        <f t="shared" si="459"/>
        <v>0.2792878158</v>
      </c>
      <c r="AX123" s="54">
        <f t="shared" si="459"/>
        <v>0.226705449</v>
      </c>
      <c r="AY123" s="54">
        <f t="shared" si="459"/>
        <v>0.5311100365</v>
      </c>
      <c r="AZ123" s="54">
        <f t="shared" si="26"/>
        <v>2.254731597</v>
      </c>
      <c r="BA123" s="55">
        <f t="shared" ref="BA123:BE123" si="460">AU123/$AZ123</f>
        <v>0.1239790032</v>
      </c>
      <c r="BB123" s="55">
        <f t="shared" si="460"/>
        <v>0.4160534767</v>
      </c>
      <c r="BC123" s="55">
        <f t="shared" si="460"/>
        <v>0.1238674333</v>
      </c>
      <c r="BD123" s="55">
        <f t="shared" si="460"/>
        <v>0.1005465348</v>
      </c>
      <c r="BE123" s="55">
        <f t="shared" si="460"/>
        <v>0.235553552</v>
      </c>
      <c r="BF123" s="28">
        <f t="shared" ref="BF123:BJ123" si="461">LN(BA123)*AF113</f>
        <v>-11588.50661</v>
      </c>
      <c r="BG123" s="28">
        <f t="shared" si="461"/>
        <v>-13586.45431</v>
      </c>
      <c r="BH123" s="28">
        <f t="shared" si="461"/>
        <v>-10332.02406</v>
      </c>
      <c r="BI123" s="28">
        <f t="shared" si="461"/>
        <v>-9305.692369</v>
      </c>
      <c r="BJ123" s="28">
        <f t="shared" si="461"/>
        <v>-14271.65955</v>
      </c>
      <c r="BM123" s="4" t="s">
        <v>157</v>
      </c>
      <c r="BN123" s="44">
        <f t="shared" si="7"/>
        <v>0.1075978511</v>
      </c>
      <c r="BO123" s="44">
        <f t="shared" si="8"/>
        <v>0.1140130715</v>
      </c>
    </row>
    <row r="124" ht="15.75" customHeight="1">
      <c r="A124" s="4" t="s">
        <v>158</v>
      </c>
      <c r="B124" s="36">
        <f>'Raw Data (Nielsen)'!B134</f>
        <v>3.57</v>
      </c>
      <c r="C124" s="36">
        <f>'Raw Data (Nielsen)'!C134</f>
        <v>4.01</v>
      </c>
      <c r="D124" s="36">
        <f>'Raw Data (Nielsen)'!D134</f>
        <v>2.99</v>
      </c>
      <c r="E124" s="36">
        <f>'Raw Data (Nielsen)'!E134</f>
        <v>5.54</v>
      </c>
      <c r="F124" s="36">
        <f>'Raw Data (Nielsen)'!F134</f>
        <v>3.47</v>
      </c>
      <c r="G124" s="37">
        <f>'Raw Data (Nielsen)'!G134</f>
        <v>785</v>
      </c>
      <c r="H124" s="38">
        <f>'Raw Data (Nielsen)'!H134</f>
        <v>1001</v>
      </c>
      <c r="I124" s="37">
        <f>'Raw Data (Nielsen)'!I134</f>
        <v>889</v>
      </c>
      <c r="J124" s="37">
        <f>'Raw Data (Nielsen)'!J134</f>
        <v>946</v>
      </c>
      <c r="K124" s="38">
        <f>'Raw Data (Nielsen)'!K134</f>
        <v>961</v>
      </c>
      <c r="L124" s="4">
        <f>'Raw Data (Nielsen)'!AF134</f>
        <v>4</v>
      </c>
      <c r="M124" s="4">
        <f>'Raw Data (Nielsen)'!AG134</f>
        <v>5</v>
      </c>
      <c r="N124" s="4">
        <f>'Raw Data (Nielsen)'!AH134</f>
        <v>1</v>
      </c>
      <c r="O124" s="4">
        <f>'Raw Data (Nielsen)'!AI134</f>
        <v>1</v>
      </c>
      <c r="P124" s="4">
        <f>'Raw Data (Nielsen)'!AJ134</f>
        <v>2</v>
      </c>
      <c r="Q124" s="39">
        <f>IFERROR('Raw Data (Nielsen)'!V134/AF124,0)</f>
        <v>0</v>
      </c>
      <c r="R124" s="39">
        <f>IFERROR('Raw Data (Nielsen)'!W134/AG124,0)</f>
        <v>0.7951191502</v>
      </c>
      <c r="S124" s="39">
        <f>IFERROR('Raw Data (Nielsen)'!X134/AH124,0)</f>
        <v>0</v>
      </c>
      <c r="T124" s="39">
        <f>IFERROR('Raw Data (Nielsen)'!Y134/AI124,0)</f>
        <v>0</v>
      </c>
      <c r="U124" s="39">
        <f>IFERROR('Raw Data (Nielsen)'!Z134/AJ124,0)</f>
        <v>0</v>
      </c>
      <c r="V124" s="40">
        <f>IFERROR('Raw Data (Nielsen)'!AA134/AF124,0)</f>
        <v>0</v>
      </c>
      <c r="W124" s="40">
        <f>IFERROR('Raw Data (Nielsen)'!AB134/AG124,0)</f>
        <v>0</v>
      </c>
      <c r="X124" s="40">
        <f>IFERROR('Raw Data (Nielsen)'!AC134/AH124,0)</f>
        <v>0</v>
      </c>
      <c r="Y124" s="40">
        <f>IFERROR('Raw Data (Nielsen)'!AD134/AI124,0)</f>
        <v>0.03380864765</v>
      </c>
      <c r="Z124" s="40">
        <f>IFERROR('Raw Data (Nielsen)'!AE134/AJ124,0)</f>
        <v>0.02925327175</v>
      </c>
      <c r="AA124" s="39">
        <f>IFERROR('Raw Data (Nielsen)'!Q134/AF124,0)</f>
        <v>0</v>
      </c>
      <c r="AB124" s="39">
        <f>IFERROR('Raw Data (Nielsen)'!R134/AG124,0)</f>
        <v>0.2048808498</v>
      </c>
      <c r="AC124" s="39">
        <f>IFERROR('Raw Data (Nielsen)'!S134/AH124,0)</f>
        <v>0</v>
      </c>
      <c r="AD124" s="39">
        <f>IFERROR('Raw Data (Nielsen)'!T134/AI124,0)</f>
        <v>0</v>
      </c>
      <c r="AE124" s="39">
        <f>IFERROR('Raw Data (Nielsen)'!U134/AJ124,0)</f>
        <v>0</v>
      </c>
      <c r="AF124" s="41">
        <f>'Raw Data (Nielsen)'!L134</f>
        <v>10653</v>
      </c>
      <c r="AG124" s="41">
        <f>'Raw Data (Nielsen)'!M134</f>
        <v>52245</v>
      </c>
      <c r="AH124" s="41">
        <f>'Raw Data (Nielsen)'!N134</f>
        <v>5623</v>
      </c>
      <c r="AI124" s="41">
        <f>'Raw Data (Nielsen)'!O134</f>
        <v>4348</v>
      </c>
      <c r="AJ124" s="41">
        <f>'Raw Data (Nielsen)'!P134</f>
        <v>10392</v>
      </c>
      <c r="AK124" s="42">
        <f t="shared" si="5"/>
        <v>83261</v>
      </c>
      <c r="AL124" s="43">
        <f t="shared" ref="AL124:AP124" si="462">AF124/$AK124</f>
        <v>0.127947058</v>
      </c>
      <c r="AM124" s="43">
        <f t="shared" si="462"/>
        <v>0.6274846567</v>
      </c>
      <c r="AN124" s="43">
        <f t="shared" si="462"/>
        <v>0.06753462005</v>
      </c>
      <c r="AO124" s="43">
        <f t="shared" si="462"/>
        <v>0.05222132811</v>
      </c>
      <c r="AP124" s="43">
        <f t="shared" si="462"/>
        <v>0.1248123371</v>
      </c>
      <c r="AS124" s="4" t="s">
        <v>148</v>
      </c>
      <c r="AT124" s="53">
        <f t="shared" si="30"/>
        <v>2.108145106</v>
      </c>
      <c r="AU124" s="54">
        <f t="shared" ref="AU124:AY124" si="463">EXP(AU$3+(AU$4*$AT124)+(AU$5*B114)+(AU$6*G114)+(AU$7*L114)+(AU$8*Q114)+(AU$9*V114)+(AU$10+AA114))</f>
        <v>0.2816827132</v>
      </c>
      <c r="AV124" s="54">
        <f t="shared" si="463"/>
        <v>1.03553999</v>
      </c>
      <c r="AW124" s="54">
        <f t="shared" si="463"/>
        <v>0.2811006676</v>
      </c>
      <c r="AX124" s="54">
        <f t="shared" si="463"/>
        <v>0.218867165</v>
      </c>
      <c r="AY124" s="54">
        <f t="shared" si="463"/>
        <v>0.538874677</v>
      </c>
      <c r="AZ124" s="54">
        <f t="shared" si="26"/>
        <v>2.356065213</v>
      </c>
      <c r="BA124" s="55">
        <f t="shared" ref="BA124:BE124" si="464">AU124/$AZ124</f>
        <v>0.1195564162</v>
      </c>
      <c r="BB124" s="55">
        <f t="shared" si="464"/>
        <v>0.4395209371</v>
      </c>
      <c r="BC124" s="55">
        <f t="shared" si="464"/>
        <v>0.1193093748</v>
      </c>
      <c r="BD124" s="55">
        <f t="shared" si="464"/>
        <v>0.0928952067</v>
      </c>
      <c r="BE124" s="55">
        <f t="shared" si="464"/>
        <v>0.2287180652</v>
      </c>
      <c r="BF124" s="28">
        <f t="shared" ref="BF124:BJ124" si="465">LN(BA124)*AF114</f>
        <v>-13157.97505</v>
      </c>
      <c r="BG124" s="28">
        <f t="shared" si="465"/>
        <v>-16489.90062</v>
      </c>
      <c r="BH124" s="28">
        <f t="shared" si="465"/>
        <v>-11142.55138</v>
      </c>
      <c r="BI124" s="28">
        <f t="shared" si="465"/>
        <v>-10272.67241</v>
      </c>
      <c r="BJ124" s="28">
        <f t="shared" si="465"/>
        <v>-16195.46126</v>
      </c>
      <c r="BM124" s="4" t="s">
        <v>158</v>
      </c>
      <c r="BN124" s="44">
        <f t="shared" si="7"/>
        <v>0.06753462005</v>
      </c>
      <c r="BO124" s="44">
        <f t="shared" si="8"/>
        <v>0.06337715237</v>
      </c>
    </row>
    <row r="125" ht="15.75" customHeight="1">
      <c r="A125" s="4" t="s">
        <v>159</v>
      </c>
      <c r="B125" s="36">
        <f>'Raw Data (Nielsen)'!B135</f>
        <v>4.62</v>
      </c>
      <c r="C125" s="36">
        <f>'Raw Data (Nielsen)'!C135</f>
        <v>6.03</v>
      </c>
      <c r="D125" s="36">
        <f>'Raw Data (Nielsen)'!D135</f>
        <v>2.99</v>
      </c>
      <c r="E125" s="36">
        <f>'Raw Data (Nielsen)'!E135</f>
        <v>5.54</v>
      </c>
      <c r="F125" s="36">
        <f>'Raw Data (Nielsen)'!F135</f>
        <v>3.47</v>
      </c>
      <c r="G125" s="37">
        <f>'Raw Data (Nielsen)'!G135</f>
        <v>698</v>
      </c>
      <c r="H125" s="38">
        <f>'Raw Data (Nielsen)'!H135</f>
        <v>907</v>
      </c>
      <c r="I125" s="38">
        <f>'Raw Data (Nielsen)'!I135</f>
        <v>896</v>
      </c>
      <c r="J125" s="37">
        <f>'Raw Data (Nielsen)'!J135</f>
        <v>977</v>
      </c>
      <c r="K125" s="38">
        <f>'Raw Data (Nielsen)'!K135</f>
        <v>968</v>
      </c>
      <c r="L125" s="4">
        <f>'Raw Data (Nielsen)'!AF135</f>
        <v>4</v>
      </c>
      <c r="M125" s="4">
        <f>'Raw Data (Nielsen)'!AG135</f>
        <v>5</v>
      </c>
      <c r="N125" s="4">
        <f>'Raw Data (Nielsen)'!AH135</f>
        <v>1</v>
      </c>
      <c r="O125" s="4">
        <f>'Raw Data (Nielsen)'!AI135</f>
        <v>1</v>
      </c>
      <c r="P125" s="4">
        <f>'Raw Data (Nielsen)'!AJ135</f>
        <v>2</v>
      </c>
      <c r="Q125" s="39">
        <f>IFERROR('Raw Data (Nielsen)'!V135/AF125,0)</f>
        <v>0</v>
      </c>
      <c r="R125" s="39">
        <f>IFERROR('Raw Data (Nielsen)'!W135/AG125,0)</f>
        <v>0</v>
      </c>
      <c r="S125" s="39">
        <f>IFERROR('Raw Data (Nielsen)'!X135/AH125,0)</f>
        <v>0</v>
      </c>
      <c r="T125" s="39">
        <f>IFERROR('Raw Data (Nielsen)'!Y135/AI125,0)</f>
        <v>0</v>
      </c>
      <c r="U125" s="39">
        <f>IFERROR('Raw Data (Nielsen)'!Z135/AJ125,0)</f>
        <v>0</v>
      </c>
      <c r="V125" s="40">
        <f>IFERROR('Raw Data (Nielsen)'!AA135/AF125,0)</f>
        <v>0</v>
      </c>
      <c r="W125" s="40">
        <f>IFERROR('Raw Data (Nielsen)'!AB135/AG125,0)</f>
        <v>0.06734603456</v>
      </c>
      <c r="X125" s="40">
        <f>IFERROR('Raw Data (Nielsen)'!AC135/AH125,0)</f>
        <v>0</v>
      </c>
      <c r="Y125" s="40">
        <f>IFERROR('Raw Data (Nielsen)'!AD135/AI125,0)</f>
        <v>0.02972399151</v>
      </c>
      <c r="Z125" s="40">
        <f>IFERROR('Raw Data (Nielsen)'!AE135/AJ125,0)</f>
        <v>0.02005137128</v>
      </c>
      <c r="AA125" s="39">
        <f>IFERROR('Raw Data (Nielsen)'!Q135/AF125,0)</f>
        <v>0</v>
      </c>
      <c r="AB125" s="39">
        <f>IFERROR('Raw Data (Nielsen)'!R135/AG125,0)</f>
        <v>0</v>
      </c>
      <c r="AC125" s="39">
        <f>IFERROR('Raw Data (Nielsen)'!S135/AH125,0)</f>
        <v>0</v>
      </c>
      <c r="AD125" s="39">
        <f>IFERROR('Raw Data (Nielsen)'!T135/AI125,0)</f>
        <v>0</v>
      </c>
      <c r="AE125" s="39">
        <f>IFERROR('Raw Data (Nielsen)'!U135/AJ125,0)</f>
        <v>0</v>
      </c>
      <c r="AF125" s="41">
        <f>'Raw Data (Nielsen)'!L135</f>
        <v>8150</v>
      </c>
      <c r="AG125" s="41">
        <f>'Raw Data (Nielsen)'!M135</f>
        <v>22570</v>
      </c>
      <c r="AH125" s="41">
        <f>'Raw Data (Nielsen)'!N135</f>
        <v>6350</v>
      </c>
      <c r="AI125" s="41">
        <f>'Raw Data (Nielsen)'!O135</f>
        <v>5652</v>
      </c>
      <c r="AJ125" s="41">
        <f>'Raw Data (Nielsen)'!P135</f>
        <v>12069</v>
      </c>
      <c r="AK125" s="42">
        <f t="shared" si="5"/>
        <v>54791</v>
      </c>
      <c r="AL125" s="43">
        <f t="shared" ref="AL125:AP125" si="466">AF125/$AK125</f>
        <v>0.148747057</v>
      </c>
      <c r="AM125" s="43">
        <f t="shared" si="466"/>
        <v>0.4119289664</v>
      </c>
      <c r="AN125" s="43">
        <f t="shared" si="466"/>
        <v>0.1158949463</v>
      </c>
      <c r="AO125" s="43">
        <f t="shared" si="466"/>
        <v>0.1031556277</v>
      </c>
      <c r="AP125" s="43">
        <f t="shared" si="466"/>
        <v>0.2202734026</v>
      </c>
      <c r="AS125" s="4" t="s">
        <v>149</v>
      </c>
      <c r="AT125" s="53">
        <f t="shared" si="30"/>
        <v>2.127310062</v>
      </c>
      <c r="AU125" s="54">
        <f t="shared" ref="AU125:AY125" si="467">EXP(AU$3+(AU$4*$AT125)+(AU$5*B115)+(AU$6*G115)+(AU$7*L115)+(AU$8*Q115)+(AU$9*V115)+(AU$10+AA115))</f>
        <v>0.6513771972</v>
      </c>
      <c r="AV125" s="54">
        <f t="shared" si="467"/>
        <v>0.9649661694</v>
      </c>
      <c r="AW125" s="54">
        <f t="shared" si="467"/>
        <v>0.285213275</v>
      </c>
      <c r="AX125" s="54">
        <f t="shared" si="467"/>
        <v>0.2227848992</v>
      </c>
      <c r="AY125" s="54">
        <f t="shared" si="467"/>
        <v>0.5329563702</v>
      </c>
      <c r="AZ125" s="54">
        <f t="shared" si="26"/>
        <v>2.657297911</v>
      </c>
      <c r="BA125" s="55">
        <f t="shared" ref="BA125:BE125" si="468">AU125/$AZ125</f>
        <v>0.2451276518</v>
      </c>
      <c r="BB125" s="55">
        <f t="shared" si="468"/>
        <v>0.3631381207</v>
      </c>
      <c r="BC125" s="55">
        <f t="shared" si="468"/>
        <v>0.1073320661</v>
      </c>
      <c r="BD125" s="55">
        <f t="shared" si="468"/>
        <v>0.08383888696</v>
      </c>
      <c r="BE125" s="55">
        <f t="shared" si="468"/>
        <v>0.2005632744</v>
      </c>
      <c r="BF125" s="28">
        <f t="shared" ref="BF125:BJ125" si="469">LN(BA125)*AF115</f>
        <v>-22774.0021</v>
      </c>
      <c r="BG125" s="28">
        <f t="shared" si="469"/>
        <v>-16706.94752</v>
      </c>
      <c r="BH125" s="28">
        <f t="shared" si="469"/>
        <v>-11734.95072</v>
      </c>
      <c r="BI125" s="28">
        <f t="shared" si="469"/>
        <v>-10535.14792</v>
      </c>
      <c r="BJ125" s="28">
        <f t="shared" si="469"/>
        <v>-16771.56358</v>
      </c>
      <c r="BM125" s="4" t="s">
        <v>159</v>
      </c>
      <c r="BN125" s="44">
        <f t="shared" si="7"/>
        <v>0.1158949463</v>
      </c>
      <c r="BO125" s="44">
        <f t="shared" si="8"/>
        <v>0.1202616615</v>
      </c>
    </row>
    <row r="126" ht="15.75" customHeight="1">
      <c r="A126" s="4" t="s">
        <v>160</v>
      </c>
      <c r="B126" s="36">
        <f>'Raw Data (Nielsen)'!B136</f>
        <v>4.69</v>
      </c>
      <c r="C126" s="36">
        <f>'Raw Data (Nielsen)'!C136</f>
        <v>6.91</v>
      </c>
      <c r="D126" s="36">
        <f>'Raw Data (Nielsen)'!D136</f>
        <v>2.99</v>
      </c>
      <c r="E126" s="36">
        <f>'Raw Data (Nielsen)'!E136</f>
        <v>5.54</v>
      </c>
      <c r="F126" s="36">
        <f>'Raw Data (Nielsen)'!F136</f>
        <v>3.46</v>
      </c>
      <c r="G126" s="37">
        <f>'Raw Data (Nielsen)'!G136</f>
        <v>719</v>
      </c>
      <c r="H126" s="38">
        <f>'Raw Data (Nielsen)'!H136</f>
        <v>841</v>
      </c>
      <c r="I126" s="38">
        <f>'Raw Data (Nielsen)'!I136</f>
        <v>911</v>
      </c>
      <c r="J126" s="37">
        <f>'Raw Data (Nielsen)'!J136</f>
        <v>967</v>
      </c>
      <c r="K126" s="37">
        <f>'Raw Data (Nielsen)'!K136</f>
        <v>979</v>
      </c>
      <c r="L126" s="4">
        <f>'Raw Data (Nielsen)'!AF136</f>
        <v>4</v>
      </c>
      <c r="M126" s="4">
        <f>'Raw Data (Nielsen)'!AG136</f>
        <v>5</v>
      </c>
      <c r="N126" s="4">
        <f>'Raw Data (Nielsen)'!AH136</f>
        <v>1</v>
      </c>
      <c r="O126" s="4">
        <f>'Raw Data (Nielsen)'!AI136</f>
        <v>1</v>
      </c>
      <c r="P126" s="4">
        <f>'Raw Data (Nielsen)'!AJ136</f>
        <v>2</v>
      </c>
      <c r="Q126" s="39">
        <f>IFERROR('Raw Data (Nielsen)'!V136/AF126,0)</f>
        <v>0</v>
      </c>
      <c r="R126" s="39">
        <f>IFERROR('Raw Data (Nielsen)'!W136/AG126,0)</f>
        <v>0</v>
      </c>
      <c r="S126" s="39">
        <f>IFERROR('Raw Data (Nielsen)'!X136/AH126,0)</f>
        <v>0</v>
      </c>
      <c r="T126" s="39">
        <f>IFERROR('Raw Data (Nielsen)'!Y136/AI126,0)</f>
        <v>0</v>
      </c>
      <c r="U126" s="39">
        <f>IFERROR('Raw Data (Nielsen)'!Z136/AJ126,0)</f>
        <v>0</v>
      </c>
      <c r="V126" s="40">
        <f>IFERROR('Raw Data (Nielsen)'!AA136/AF126,0)</f>
        <v>0</v>
      </c>
      <c r="W126" s="40">
        <f>IFERROR('Raw Data (Nielsen)'!AB136/AG126,0)</f>
        <v>0.06060431985</v>
      </c>
      <c r="X126" s="40">
        <f>IFERROR('Raw Data (Nielsen)'!AC136/AH126,0)</f>
        <v>0</v>
      </c>
      <c r="Y126" s="40">
        <f>IFERROR('Raw Data (Nielsen)'!AD136/AI126,0)</f>
        <v>0.02289202594</v>
      </c>
      <c r="Z126" s="40">
        <f>IFERROR('Raw Data (Nielsen)'!AE136/AJ126,0)</f>
        <v>0.007905453965</v>
      </c>
      <c r="AA126" s="39">
        <f>IFERROR('Raw Data (Nielsen)'!Q136/AF126,0)</f>
        <v>0</v>
      </c>
      <c r="AB126" s="39">
        <f>IFERROR('Raw Data (Nielsen)'!R136/AG126,0)</f>
        <v>0</v>
      </c>
      <c r="AC126" s="39">
        <f>IFERROR('Raw Data (Nielsen)'!S136/AH126,0)</f>
        <v>0</v>
      </c>
      <c r="AD126" s="39">
        <f>IFERROR('Raw Data (Nielsen)'!T136/AI126,0)</f>
        <v>0</v>
      </c>
      <c r="AE126" s="39">
        <f>IFERROR('Raw Data (Nielsen)'!U136/AJ126,0)</f>
        <v>0</v>
      </c>
      <c r="AF126" s="41">
        <f>'Raw Data (Nielsen)'!L136</f>
        <v>8524</v>
      </c>
      <c r="AG126" s="41">
        <f>'Raw Data (Nielsen)'!M136</f>
        <v>17408</v>
      </c>
      <c r="AH126" s="41">
        <f>'Raw Data (Nielsen)'!N136</f>
        <v>6734</v>
      </c>
      <c r="AI126" s="41">
        <f>'Raw Data (Nielsen)'!O136</f>
        <v>5242</v>
      </c>
      <c r="AJ126" s="41">
        <f>'Raw Data (Nielsen)'!P136</f>
        <v>12523</v>
      </c>
      <c r="AK126" s="42">
        <f t="shared" si="5"/>
        <v>50431</v>
      </c>
      <c r="AL126" s="43">
        <f t="shared" ref="AL126:AP126" si="470">AF126/$AK126</f>
        <v>0.1690230216</v>
      </c>
      <c r="AM126" s="43">
        <f t="shared" si="470"/>
        <v>0.3451845095</v>
      </c>
      <c r="AN126" s="43">
        <f t="shared" si="470"/>
        <v>0.1335289802</v>
      </c>
      <c r="AO126" s="43">
        <f t="shared" si="470"/>
        <v>0.1039440027</v>
      </c>
      <c r="AP126" s="43">
        <f t="shared" si="470"/>
        <v>0.248319486</v>
      </c>
      <c r="AS126" s="4" t="s">
        <v>150</v>
      </c>
      <c r="AT126" s="53">
        <f t="shared" si="30"/>
        <v>2.146475017</v>
      </c>
      <c r="AU126" s="54">
        <f t="shared" ref="AU126:AY126" si="471">EXP(AU$3+(AU$4*$AT126)+(AU$5*B116)+(AU$6*G116)+(AU$7*L116)+(AU$8*Q116)+(AU$9*V116)+(AU$10+AA116))</f>
        <v>0.4490590408</v>
      </c>
      <c r="AV126" s="54">
        <f t="shared" si="471"/>
        <v>0.9515526725</v>
      </c>
      <c r="AW126" s="54">
        <f t="shared" si="471"/>
        <v>0.2861930837</v>
      </c>
      <c r="AX126" s="54">
        <f t="shared" si="471"/>
        <v>0.2188359719</v>
      </c>
      <c r="AY126" s="54">
        <f t="shared" si="471"/>
        <v>0.5292703064</v>
      </c>
      <c r="AZ126" s="54">
        <f t="shared" si="26"/>
        <v>2.434911075</v>
      </c>
      <c r="BA126" s="55">
        <f t="shared" ref="BA126:BE126" si="472">AU126/$AZ126</f>
        <v>0.1844252323</v>
      </c>
      <c r="BB126" s="55">
        <f t="shared" si="472"/>
        <v>0.3907956566</v>
      </c>
      <c r="BC126" s="55">
        <f t="shared" si="472"/>
        <v>0.1175373863</v>
      </c>
      <c r="BD126" s="55">
        <f t="shared" si="472"/>
        <v>0.08987431785</v>
      </c>
      <c r="BE126" s="55">
        <f t="shared" si="472"/>
        <v>0.2173674069</v>
      </c>
      <c r="BF126" s="28">
        <f t="shared" ref="BF126:BJ126" si="473">LN(BA126)*AF116</f>
        <v>-17768.96262</v>
      </c>
      <c r="BG126" s="28">
        <f t="shared" si="473"/>
        <v>-15774.44867</v>
      </c>
      <c r="BH126" s="28">
        <f t="shared" si="473"/>
        <v>-10957.63193</v>
      </c>
      <c r="BI126" s="28">
        <f t="shared" si="473"/>
        <v>-10218.02389</v>
      </c>
      <c r="BJ126" s="28">
        <f t="shared" si="473"/>
        <v>-14442.11111</v>
      </c>
      <c r="BM126" s="4" t="s">
        <v>160</v>
      </c>
      <c r="BN126" s="44">
        <f t="shared" si="7"/>
        <v>0.1335289802</v>
      </c>
      <c r="BO126" s="44">
        <f t="shared" si="8"/>
        <v>0.1460454932</v>
      </c>
    </row>
    <row r="127" ht="15.75" customHeight="1">
      <c r="A127" s="4" t="s">
        <v>161</v>
      </c>
      <c r="B127" s="36">
        <f>'Raw Data (Nielsen)'!B137</f>
        <v>3.42</v>
      </c>
      <c r="C127" s="36">
        <f>'Raw Data (Nielsen)'!C137</f>
        <v>6.97</v>
      </c>
      <c r="D127" s="36">
        <f>'Raw Data (Nielsen)'!D137</f>
        <v>2.99</v>
      </c>
      <c r="E127" s="36">
        <f>'Raw Data (Nielsen)'!E137</f>
        <v>5.54</v>
      </c>
      <c r="F127" s="36">
        <f>'Raw Data (Nielsen)'!F137</f>
        <v>3.47</v>
      </c>
      <c r="G127" s="37">
        <f>'Raw Data (Nielsen)'!G137</f>
        <v>867</v>
      </c>
      <c r="H127" s="38">
        <f>'Raw Data (Nielsen)'!H137</f>
        <v>837</v>
      </c>
      <c r="I127" s="38">
        <f>'Raw Data (Nielsen)'!I137</f>
        <v>908</v>
      </c>
      <c r="J127" s="37">
        <f>'Raw Data (Nielsen)'!J137</f>
        <v>973</v>
      </c>
      <c r="K127" s="37">
        <f>'Raw Data (Nielsen)'!K137</f>
        <v>971</v>
      </c>
      <c r="L127" s="4">
        <f>'Raw Data (Nielsen)'!AF137</f>
        <v>4</v>
      </c>
      <c r="M127" s="4">
        <f>'Raw Data (Nielsen)'!AG137</f>
        <v>5</v>
      </c>
      <c r="N127" s="4">
        <f>'Raw Data (Nielsen)'!AH137</f>
        <v>1</v>
      </c>
      <c r="O127" s="4">
        <f>'Raw Data (Nielsen)'!AI137</f>
        <v>1</v>
      </c>
      <c r="P127" s="4">
        <f>'Raw Data (Nielsen)'!AJ137</f>
        <v>2</v>
      </c>
      <c r="Q127" s="39">
        <f>IFERROR('Raw Data (Nielsen)'!V137/AF127,0)</f>
        <v>0.9585138186</v>
      </c>
      <c r="R127" s="39">
        <f>IFERROR('Raw Data (Nielsen)'!W137/AG127,0)</f>
        <v>0</v>
      </c>
      <c r="S127" s="39">
        <f>IFERROR('Raw Data (Nielsen)'!X137/AH127,0)</f>
        <v>0</v>
      </c>
      <c r="T127" s="39">
        <f>IFERROR('Raw Data (Nielsen)'!Y137/AI127,0)</f>
        <v>0</v>
      </c>
      <c r="U127" s="39">
        <f>IFERROR('Raw Data (Nielsen)'!Z137/AJ127,0)</f>
        <v>0</v>
      </c>
      <c r="V127" s="40">
        <f>IFERROR('Raw Data (Nielsen)'!AA137/AF127,0)</f>
        <v>0</v>
      </c>
      <c r="W127" s="40">
        <f>IFERROR('Raw Data (Nielsen)'!AB137/AG127,0)</f>
        <v>0.06151241535</v>
      </c>
      <c r="X127" s="40">
        <f>IFERROR('Raw Data (Nielsen)'!AC137/AH127,0)</f>
        <v>0</v>
      </c>
      <c r="Y127" s="40">
        <f>IFERROR('Raw Data (Nielsen)'!AD137/AI127,0)</f>
        <v>0.02829643888</v>
      </c>
      <c r="Z127" s="40">
        <f>IFERROR('Raw Data (Nielsen)'!AE137/AJ127,0)</f>
        <v>0.037992418</v>
      </c>
      <c r="AA127" s="39">
        <f>IFERROR('Raw Data (Nielsen)'!Q137/AF127,0)</f>
        <v>0.04148618144</v>
      </c>
      <c r="AB127" s="39">
        <f>IFERROR('Raw Data (Nielsen)'!R137/AG127,0)</f>
        <v>0</v>
      </c>
      <c r="AC127" s="39">
        <f>IFERROR('Raw Data (Nielsen)'!S137/AH127,0)</f>
        <v>0</v>
      </c>
      <c r="AD127" s="39">
        <f>IFERROR('Raw Data (Nielsen)'!T137/AI127,0)</f>
        <v>0</v>
      </c>
      <c r="AE127" s="39">
        <f>IFERROR('Raw Data (Nielsen)'!U137/AJ127,0)</f>
        <v>0</v>
      </c>
      <c r="AF127" s="41">
        <f>'Raw Data (Nielsen)'!L137</f>
        <v>16391</v>
      </c>
      <c r="AG127" s="41">
        <f>'Raw Data (Nielsen)'!M137</f>
        <v>15948</v>
      </c>
      <c r="AH127" s="41">
        <f>'Raw Data (Nielsen)'!N137</f>
        <v>6519</v>
      </c>
      <c r="AI127" s="41">
        <f>'Raw Data (Nielsen)'!O137</f>
        <v>5195</v>
      </c>
      <c r="AJ127" s="41">
        <f>'Raw Data (Nielsen)'!P137</f>
        <v>12134</v>
      </c>
      <c r="AK127" s="42">
        <f t="shared" si="5"/>
        <v>56187</v>
      </c>
      <c r="AL127" s="43">
        <f t="shared" ref="AL127:AP127" si="474">AF127/$AK127</f>
        <v>0.2917222845</v>
      </c>
      <c r="AM127" s="43">
        <f t="shared" si="474"/>
        <v>0.2838378984</v>
      </c>
      <c r="AN127" s="43">
        <f t="shared" si="474"/>
        <v>0.1160232794</v>
      </c>
      <c r="AO127" s="43">
        <f t="shared" si="474"/>
        <v>0.09245910976</v>
      </c>
      <c r="AP127" s="43">
        <f t="shared" si="474"/>
        <v>0.2159574279</v>
      </c>
      <c r="AS127" s="4" t="s">
        <v>151</v>
      </c>
      <c r="AT127" s="53">
        <f t="shared" si="30"/>
        <v>2.165639973</v>
      </c>
      <c r="AU127" s="54">
        <f t="shared" ref="AU127:AY127" si="475">EXP(AU$3+(AU$4*$AT127)+(AU$5*B117)+(AU$6*G117)+(AU$7*L117)+(AU$8*Q117)+(AU$9*V117)+(AU$10+AA117))</f>
        <v>0.2922338866</v>
      </c>
      <c r="AV127" s="54">
        <f t="shared" si="475"/>
        <v>0.9515959131</v>
      </c>
      <c r="AW127" s="54">
        <f t="shared" si="475"/>
        <v>0.2818144441</v>
      </c>
      <c r="AX127" s="54">
        <f t="shared" si="475"/>
        <v>0.2211253793</v>
      </c>
      <c r="AY127" s="54">
        <f t="shared" si="475"/>
        <v>0.5307411165</v>
      </c>
      <c r="AZ127" s="54">
        <f t="shared" si="26"/>
        <v>2.27751074</v>
      </c>
      <c r="BA127" s="55">
        <f t="shared" ref="BA127:BE127" si="476">AU127/$AZ127</f>
        <v>0.1283128468</v>
      </c>
      <c r="BB127" s="55">
        <f t="shared" si="476"/>
        <v>0.4178227995</v>
      </c>
      <c r="BC127" s="55">
        <f t="shared" si="476"/>
        <v>0.123737921</v>
      </c>
      <c r="BD127" s="55">
        <f t="shared" si="476"/>
        <v>0.09709081738</v>
      </c>
      <c r="BE127" s="55">
        <f t="shared" si="476"/>
        <v>0.2330356153</v>
      </c>
      <c r="BF127" s="28">
        <f t="shared" ref="BF127:BJ127" si="477">LN(BA127)*AF117</f>
        <v>-14584.47541</v>
      </c>
      <c r="BG127" s="28">
        <f t="shared" si="477"/>
        <v>-16421.55565</v>
      </c>
      <c r="BH127" s="28">
        <f t="shared" si="477"/>
        <v>-12071.55848</v>
      </c>
      <c r="BI127" s="28">
        <f t="shared" si="477"/>
        <v>-11016.88044</v>
      </c>
      <c r="BJ127" s="28">
        <f t="shared" si="477"/>
        <v>-17113.17022</v>
      </c>
      <c r="BM127" s="4" t="s">
        <v>161</v>
      </c>
      <c r="BN127" s="44">
        <f t="shared" si="7"/>
        <v>0.1160232794</v>
      </c>
      <c r="BO127" s="44">
        <f t="shared" si="8"/>
        <v>0.1238320543</v>
      </c>
    </row>
    <row r="128" ht="15.75" customHeight="1">
      <c r="A128" s="4" t="s">
        <v>162</v>
      </c>
      <c r="B128" s="36">
        <f>'Raw Data (Nielsen)'!B138</f>
        <v>3.51</v>
      </c>
      <c r="C128" s="36">
        <f>'Raw Data (Nielsen)'!C138</f>
        <v>5.01</v>
      </c>
      <c r="D128" s="36">
        <f>'Raw Data (Nielsen)'!D138</f>
        <v>2.99</v>
      </c>
      <c r="E128" s="36">
        <f>'Raw Data (Nielsen)'!E138</f>
        <v>5.15</v>
      </c>
      <c r="F128" s="36">
        <f>'Raw Data (Nielsen)'!F138</f>
        <v>3.46</v>
      </c>
      <c r="G128" s="37">
        <f>'Raw Data (Nielsen)'!G138</f>
        <v>822</v>
      </c>
      <c r="H128" s="38">
        <f>'Raw Data (Nielsen)'!H138</f>
        <v>958</v>
      </c>
      <c r="I128" s="37">
        <f>'Raw Data (Nielsen)'!I138</f>
        <v>893</v>
      </c>
      <c r="J128" s="37">
        <f>'Raw Data (Nielsen)'!J138</f>
        <v>966</v>
      </c>
      <c r="K128" s="38">
        <f>'Raw Data (Nielsen)'!K138</f>
        <v>947</v>
      </c>
      <c r="L128" s="4">
        <f>'Raw Data (Nielsen)'!AF138</f>
        <v>4</v>
      </c>
      <c r="M128" s="4">
        <f>'Raw Data (Nielsen)'!AG138</f>
        <v>5</v>
      </c>
      <c r="N128" s="4">
        <f>'Raw Data (Nielsen)'!AH138</f>
        <v>1</v>
      </c>
      <c r="O128" s="4">
        <f>'Raw Data (Nielsen)'!AI138</f>
        <v>1</v>
      </c>
      <c r="P128" s="4">
        <f>'Raw Data (Nielsen)'!AJ138</f>
        <v>2</v>
      </c>
      <c r="Q128" s="39">
        <f>IFERROR('Raw Data (Nielsen)'!V138/AF128,0)</f>
        <v>0.9927943622</v>
      </c>
      <c r="R128" s="39">
        <f>IFERROR('Raw Data (Nielsen)'!W138/AG128,0)</f>
        <v>0.8364809945</v>
      </c>
      <c r="S128" s="39">
        <f>IFERROR('Raw Data (Nielsen)'!X138/AH128,0)</f>
        <v>0.9588514996</v>
      </c>
      <c r="T128" s="39">
        <f>IFERROR('Raw Data (Nielsen)'!Y138/AI128,0)</f>
        <v>0.930579136</v>
      </c>
      <c r="U128" s="39">
        <f>IFERROR('Raw Data (Nielsen)'!Z138/AJ128,0)</f>
        <v>0</v>
      </c>
      <c r="V128" s="40">
        <f>IFERROR('Raw Data (Nielsen)'!AA138/AF128,0)</f>
        <v>0</v>
      </c>
      <c r="W128" s="40">
        <f>IFERROR('Raw Data (Nielsen)'!AB138/AG128,0)</f>
        <v>0</v>
      </c>
      <c r="X128" s="40">
        <f>IFERROR('Raw Data (Nielsen)'!AC138/AH128,0)</f>
        <v>0</v>
      </c>
      <c r="Y128" s="40">
        <f>IFERROR('Raw Data (Nielsen)'!AD138/AI128,0)</f>
        <v>0</v>
      </c>
      <c r="Z128" s="40">
        <f>IFERROR('Raw Data (Nielsen)'!AE138/AJ128,0)</f>
        <v>0.03765237908</v>
      </c>
      <c r="AA128" s="39">
        <f>IFERROR('Raw Data (Nielsen)'!Q138/AF128,0)</f>
        <v>0.007205637818</v>
      </c>
      <c r="AB128" s="39">
        <f>IFERROR('Raw Data (Nielsen)'!R138/AG128,0)</f>
        <v>0.1391047095</v>
      </c>
      <c r="AC128" s="39">
        <f>IFERROR('Raw Data (Nielsen)'!S138/AH128,0)</f>
        <v>0</v>
      </c>
      <c r="AD128" s="39">
        <f>IFERROR('Raw Data (Nielsen)'!T138/AI128,0)</f>
        <v>0.03999245425</v>
      </c>
      <c r="AE128" s="39">
        <f>IFERROR('Raw Data (Nielsen)'!U138/AJ128,0)</f>
        <v>0</v>
      </c>
      <c r="AF128" s="41">
        <f>'Raw Data (Nielsen)'!L138</f>
        <v>12629</v>
      </c>
      <c r="AG128" s="41">
        <f>'Raw Data (Nielsen)'!M138</f>
        <v>33464</v>
      </c>
      <c r="AH128" s="41">
        <f>'Raw Data (Nielsen)'!N138</f>
        <v>5468</v>
      </c>
      <c r="AI128" s="41">
        <f>'Raw Data (Nielsen)'!O138</f>
        <v>5301</v>
      </c>
      <c r="AJ128" s="41">
        <f>'Raw Data (Nielsen)'!P138</f>
        <v>10172</v>
      </c>
      <c r="AK128" s="42">
        <f t="shared" si="5"/>
        <v>67034</v>
      </c>
      <c r="AL128" s="43">
        <f t="shared" ref="AL128:AP128" si="478">AF128/$AK128</f>
        <v>0.1883969329</v>
      </c>
      <c r="AM128" s="43">
        <f t="shared" si="478"/>
        <v>0.4992093564</v>
      </c>
      <c r="AN128" s="43">
        <f t="shared" si="478"/>
        <v>0.08157054629</v>
      </c>
      <c r="AO128" s="43">
        <f t="shared" si="478"/>
        <v>0.0790792732</v>
      </c>
      <c r="AP128" s="43">
        <f t="shared" si="478"/>
        <v>0.1517438912</v>
      </c>
      <c r="AS128" s="4" t="s">
        <v>152</v>
      </c>
      <c r="AT128" s="53">
        <f t="shared" si="30"/>
        <v>2.184804928</v>
      </c>
      <c r="AU128" s="54">
        <f t="shared" ref="AU128:AY128" si="479">EXP(AU$3+(AU$4*$AT128)+(AU$5*B118)+(AU$6*G118)+(AU$7*L118)+(AU$8*Q118)+(AU$9*V118)+(AU$10+AA118))</f>
        <v>0.2827214212</v>
      </c>
      <c r="AV128" s="54">
        <f t="shared" si="479"/>
        <v>1.916823967</v>
      </c>
      <c r="AW128" s="54">
        <f t="shared" si="479"/>
        <v>0.2686332427</v>
      </c>
      <c r="AX128" s="54">
        <f t="shared" si="479"/>
        <v>0.2575430318</v>
      </c>
      <c r="AY128" s="54">
        <f t="shared" si="479"/>
        <v>0.5421221086</v>
      </c>
      <c r="AZ128" s="54">
        <f t="shared" si="26"/>
        <v>3.267843771</v>
      </c>
      <c r="BA128" s="55">
        <f t="shared" ref="BA128:BE128" si="480">AU128/$AZ128</f>
        <v>0.08651619875</v>
      </c>
      <c r="BB128" s="55">
        <f t="shared" si="480"/>
        <v>0.586571483</v>
      </c>
      <c r="BC128" s="55">
        <f t="shared" si="480"/>
        <v>0.08220504452</v>
      </c>
      <c r="BD128" s="55">
        <f t="shared" si="480"/>
        <v>0.0788113049</v>
      </c>
      <c r="BE128" s="55">
        <f t="shared" si="480"/>
        <v>0.1658959689</v>
      </c>
      <c r="BF128" s="28">
        <f t="shared" ref="BF128:BJ128" si="481">LN(BA128)*AF118</f>
        <v>-17281.25814</v>
      </c>
      <c r="BG128" s="28">
        <f t="shared" si="481"/>
        <v>-18828.49674</v>
      </c>
      <c r="BH128" s="28">
        <f t="shared" si="481"/>
        <v>-12060.44587</v>
      </c>
      <c r="BI128" s="28">
        <f t="shared" si="481"/>
        <v>-12772.09301</v>
      </c>
      <c r="BJ128" s="28">
        <f t="shared" si="481"/>
        <v>-19284.29368</v>
      </c>
      <c r="BM128" s="4" t="s">
        <v>162</v>
      </c>
      <c r="BN128" s="44">
        <f t="shared" si="7"/>
        <v>0.08157054629</v>
      </c>
      <c r="BO128" s="44">
        <f t="shared" si="8"/>
        <v>0.09356667664</v>
      </c>
    </row>
    <row r="129" ht="15.75" customHeight="1">
      <c r="A129" s="4" t="s">
        <v>163</v>
      </c>
      <c r="B129" s="36">
        <f>'Raw Data (Nielsen)'!B139</f>
        <v>3.51</v>
      </c>
      <c r="C129" s="36">
        <f>'Raw Data (Nielsen)'!C139</f>
        <v>6.91</v>
      </c>
      <c r="D129" s="36">
        <f>'Raw Data (Nielsen)'!D139</f>
        <v>2.99</v>
      </c>
      <c r="E129" s="36">
        <f>'Raw Data (Nielsen)'!E139</f>
        <v>4.03</v>
      </c>
      <c r="F129" s="36">
        <f>'Raw Data (Nielsen)'!F139</f>
        <v>3.45</v>
      </c>
      <c r="G129" s="37">
        <f>'Raw Data (Nielsen)'!G139</f>
        <v>806</v>
      </c>
      <c r="H129" s="38">
        <f>'Raw Data (Nielsen)'!H139</f>
        <v>811</v>
      </c>
      <c r="I129" s="38">
        <f>'Raw Data (Nielsen)'!I139</f>
        <v>887</v>
      </c>
      <c r="J129" s="38">
        <f>'Raw Data (Nielsen)'!J139</f>
        <v>1005</v>
      </c>
      <c r="K129" s="38">
        <f>'Raw Data (Nielsen)'!K139</f>
        <v>948</v>
      </c>
      <c r="L129" s="4">
        <f>'Raw Data (Nielsen)'!AF139</f>
        <v>4</v>
      </c>
      <c r="M129" s="4">
        <f>'Raw Data (Nielsen)'!AG139</f>
        <v>5</v>
      </c>
      <c r="N129" s="4">
        <f>'Raw Data (Nielsen)'!AH139</f>
        <v>1</v>
      </c>
      <c r="O129" s="4">
        <f>'Raw Data (Nielsen)'!AI139</f>
        <v>1</v>
      </c>
      <c r="P129" s="4">
        <f>'Raw Data (Nielsen)'!AJ139</f>
        <v>2</v>
      </c>
      <c r="Q129" s="39">
        <f>IFERROR('Raw Data (Nielsen)'!V139/AF129,0)</f>
        <v>0</v>
      </c>
      <c r="R129" s="39">
        <f>IFERROR('Raw Data (Nielsen)'!W139/AG129,0)</f>
        <v>0</v>
      </c>
      <c r="S129" s="39">
        <f>IFERROR('Raw Data (Nielsen)'!X139/AH129,0)</f>
        <v>0</v>
      </c>
      <c r="T129" s="39">
        <f>IFERROR('Raw Data (Nielsen)'!Y139/AI129,0)</f>
        <v>0</v>
      </c>
      <c r="U129" s="39">
        <f>IFERROR('Raw Data (Nielsen)'!Z139/AJ129,0)</f>
        <v>0</v>
      </c>
      <c r="V129" s="40">
        <f>IFERROR('Raw Data (Nielsen)'!AA139/AF129,0)</f>
        <v>0.002378413844</v>
      </c>
      <c r="W129" s="40">
        <f>IFERROR('Raw Data (Nielsen)'!AB139/AG129,0)</f>
        <v>0.1313942502</v>
      </c>
      <c r="X129" s="40">
        <f>IFERROR('Raw Data (Nielsen)'!AC139/AH129,0)</f>
        <v>0</v>
      </c>
      <c r="Y129" s="40">
        <f>IFERROR('Raw Data (Nielsen)'!AD139/AI129,0)</f>
        <v>0.02823955669</v>
      </c>
      <c r="Z129" s="40">
        <f>IFERROR('Raw Data (Nielsen)'!AE139/AJ129,0)</f>
        <v>0.05576627371</v>
      </c>
      <c r="AA129" s="39">
        <f>IFERROR('Raw Data (Nielsen)'!Q139/AF129,0)</f>
        <v>0</v>
      </c>
      <c r="AB129" s="39">
        <f>IFERROR('Raw Data (Nielsen)'!R139/AG129,0)</f>
        <v>0</v>
      </c>
      <c r="AC129" s="39">
        <f>IFERROR('Raw Data (Nielsen)'!S139/AH129,0)</f>
        <v>0</v>
      </c>
      <c r="AD129" s="39">
        <f>IFERROR('Raw Data (Nielsen)'!T139/AI129,0)</f>
        <v>0</v>
      </c>
      <c r="AE129" s="39">
        <f>IFERROR('Raw Data (Nielsen)'!U139/AJ129,0)</f>
        <v>0</v>
      </c>
      <c r="AF129" s="41">
        <f>'Raw Data (Nielsen)'!L139</f>
        <v>12193</v>
      </c>
      <c r="AG129" s="41">
        <f>'Raw Data (Nielsen)'!M139</f>
        <v>14818</v>
      </c>
      <c r="AH129" s="41">
        <f>'Raw Data (Nielsen)'!N139</f>
        <v>5178</v>
      </c>
      <c r="AI129" s="41">
        <f>'Raw Data (Nielsen)'!O139</f>
        <v>9384</v>
      </c>
      <c r="AJ129" s="41">
        <f>'Raw Data (Nielsen)'!P139</f>
        <v>9755</v>
      </c>
      <c r="AK129" s="42">
        <f t="shared" si="5"/>
        <v>51328</v>
      </c>
      <c r="AL129" s="43">
        <f t="shared" ref="AL129:AP129" si="482">AF129/$AK129</f>
        <v>0.2375506546</v>
      </c>
      <c r="AM129" s="43">
        <f t="shared" si="482"/>
        <v>0.2886923317</v>
      </c>
      <c r="AN129" s="43">
        <f t="shared" si="482"/>
        <v>0.100880611</v>
      </c>
      <c r="AO129" s="43">
        <f t="shared" si="482"/>
        <v>0.1828241895</v>
      </c>
      <c r="AP129" s="43">
        <f t="shared" si="482"/>
        <v>0.1900522132</v>
      </c>
      <c r="AS129" s="4" t="s">
        <v>153</v>
      </c>
      <c r="AT129" s="53">
        <f t="shared" si="30"/>
        <v>2.203969884</v>
      </c>
      <c r="AU129" s="54">
        <f t="shared" ref="AU129:AY129" si="483">EXP(AU$3+(AU$4*$AT129)+(AU$5*B119)+(AU$6*G119)+(AU$7*L119)+(AU$8*Q119)+(AU$9*V119)+(AU$10+AA119))</f>
        <v>0.2834031285</v>
      </c>
      <c r="AV129" s="54">
        <f t="shared" si="483"/>
        <v>0.9830576698</v>
      </c>
      <c r="AW129" s="54">
        <f t="shared" si="483"/>
        <v>0.2589654269</v>
      </c>
      <c r="AX129" s="54">
        <f t="shared" si="483"/>
        <v>0.4021170529</v>
      </c>
      <c r="AY129" s="54">
        <f t="shared" si="483"/>
        <v>0.5294618812</v>
      </c>
      <c r="AZ129" s="54">
        <f t="shared" si="26"/>
        <v>2.457005159</v>
      </c>
      <c r="BA129" s="55">
        <f t="shared" ref="BA129:BE129" si="484">AU129/$AZ129</f>
        <v>0.1153449464</v>
      </c>
      <c r="BB129" s="55">
        <f t="shared" si="484"/>
        <v>0.4001040316</v>
      </c>
      <c r="BC129" s="55">
        <f t="shared" si="484"/>
        <v>0.1053988128</v>
      </c>
      <c r="BD129" s="55">
        <f t="shared" si="484"/>
        <v>0.1636614605</v>
      </c>
      <c r="BE129" s="55">
        <f t="shared" si="484"/>
        <v>0.2154907486</v>
      </c>
      <c r="BF129" s="28">
        <f t="shared" ref="BF129:BJ129" si="485">LN(BA129)*AF119</f>
        <v>-16129.5963</v>
      </c>
      <c r="BG129" s="28">
        <f t="shared" si="485"/>
        <v>-17198.47614</v>
      </c>
      <c r="BH129" s="28">
        <f t="shared" si="485"/>
        <v>-10968.76904</v>
      </c>
      <c r="BI129" s="28">
        <f t="shared" si="485"/>
        <v>-14535.75061</v>
      </c>
      <c r="BJ129" s="28">
        <f t="shared" si="485"/>
        <v>-17015.20631</v>
      </c>
      <c r="BM129" s="4" t="s">
        <v>163</v>
      </c>
      <c r="BN129" s="44">
        <f t="shared" si="7"/>
        <v>0.100880611</v>
      </c>
      <c r="BO129" s="44">
        <f t="shared" si="8"/>
        <v>0.1168083449</v>
      </c>
    </row>
    <row r="130" ht="15.75" customHeight="1">
      <c r="A130" s="4" t="s">
        <v>164</v>
      </c>
      <c r="B130" s="36">
        <f>'Raw Data (Nielsen)'!B140</f>
        <v>3.51</v>
      </c>
      <c r="C130" s="36">
        <f>'Raw Data (Nielsen)'!C140</f>
        <v>6.98</v>
      </c>
      <c r="D130" s="36">
        <f>'Raw Data (Nielsen)'!D140</f>
        <v>2.99</v>
      </c>
      <c r="E130" s="36">
        <f>'Raw Data (Nielsen)'!E140</f>
        <v>4.06</v>
      </c>
      <c r="F130" s="36">
        <f>'Raw Data (Nielsen)'!F140</f>
        <v>3.46</v>
      </c>
      <c r="G130" s="37">
        <f>'Raw Data (Nielsen)'!G140</f>
        <v>822</v>
      </c>
      <c r="H130" s="38">
        <f>'Raw Data (Nielsen)'!H140</f>
        <v>822</v>
      </c>
      <c r="I130" s="38">
        <f>'Raw Data (Nielsen)'!I140</f>
        <v>893</v>
      </c>
      <c r="J130" s="38">
        <f>'Raw Data (Nielsen)'!J140</f>
        <v>1003</v>
      </c>
      <c r="K130" s="38">
        <f>'Raw Data (Nielsen)'!K140</f>
        <v>955</v>
      </c>
      <c r="L130" s="4">
        <f>'Raw Data (Nielsen)'!AF140</f>
        <v>4</v>
      </c>
      <c r="M130" s="4">
        <f>'Raw Data (Nielsen)'!AG140</f>
        <v>5</v>
      </c>
      <c r="N130" s="4">
        <f>'Raw Data (Nielsen)'!AH140</f>
        <v>1</v>
      </c>
      <c r="O130" s="4">
        <f>'Raw Data (Nielsen)'!AI140</f>
        <v>1</v>
      </c>
      <c r="P130" s="4">
        <f>'Raw Data (Nielsen)'!AJ140</f>
        <v>2</v>
      </c>
      <c r="Q130" s="39">
        <f>IFERROR('Raw Data (Nielsen)'!V140/AF130,0)</f>
        <v>0</v>
      </c>
      <c r="R130" s="39">
        <f>IFERROR('Raw Data (Nielsen)'!W140/AG130,0)</f>
        <v>0</v>
      </c>
      <c r="S130" s="39">
        <f>IFERROR('Raw Data (Nielsen)'!X140/AH130,0)</f>
        <v>0</v>
      </c>
      <c r="T130" s="39">
        <f>IFERROR('Raw Data (Nielsen)'!Y140/AI130,0)</f>
        <v>0</v>
      </c>
      <c r="U130" s="39">
        <f>IFERROR('Raw Data (Nielsen)'!Z140/AJ130,0)</f>
        <v>0</v>
      </c>
      <c r="V130" s="40">
        <f>IFERROR('Raw Data (Nielsen)'!AA140/AF130,0)</f>
        <v>0.001275001992</v>
      </c>
      <c r="W130" s="40">
        <f>IFERROR('Raw Data (Nielsen)'!AB140/AG130,0)</f>
        <v>0.05510649217</v>
      </c>
      <c r="X130" s="40">
        <f>IFERROR('Raw Data (Nielsen)'!AC140/AH130,0)</f>
        <v>0</v>
      </c>
      <c r="Y130" s="40">
        <f>IFERROR('Raw Data (Nielsen)'!AD140/AI130,0)</f>
        <v>0.02652577097</v>
      </c>
      <c r="Z130" s="40">
        <f>IFERROR('Raw Data (Nielsen)'!AE140/AJ130,0)</f>
        <v>0.03472747918</v>
      </c>
      <c r="AA130" s="39">
        <f>IFERROR('Raw Data (Nielsen)'!Q140/AF130,0)</f>
        <v>0</v>
      </c>
      <c r="AB130" s="39">
        <f>IFERROR('Raw Data (Nielsen)'!R140/AG130,0)</f>
        <v>0</v>
      </c>
      <c r="AC130" s="39">
        <f>IFERROR('Raw Data (Nielsen)'!S140/AH130,0)</f>
        <v>0</v>
      </c>
      <c r="AD130" s="39">
        <f>IFERROR('Raw Data (Nielsen)'!T140/AI130,0)</f>
        <v>0</v>
      </c>
      <c r="AE130" s="39">
        <f>IFERROR('Raw Data (Nielsen)'!U140/AJ130,0)</f>
        <v>0</v>
      </c>
      <c r="AF130" s="41">
        <f>'Raw Data (Nielsen)'!L140</f>
        <v>12549</v>
      </c>
      <c r="AG130" s="41">
        <f>'Raw Data (Nielsen)'!M140</f>
        <v>15588</v>
      </c>
      <c r="AH130" s="41">
        <f>'Raw Data (Nielsen)'!N140</f>
        <v>5581</v>
      </c>
      <c r="AI130" s="41">
        <f>'Raw Data (Nielsen)'!O140</f>
        <v>9274</v>
      </c>
      <c r="AJ130" s="41">
        <f>'Raw Data (Nielsen)'!P140</f>
        <v>10568</v>
      </c>
      <c r="AK130" s="42">
        <f t="shared" si="5"/>
        <v>53560</v>
      </c>
      <c r="AL130" s="43">
        <f t="shared" ref="AL130:AP130" si="486">AF130/$AK130</f>
        <v>0.2342979836</v>
      </c>
      <c r="AM130" s="43">
        <f t="shared" si="486"/>
        <v>0.2910380881</v>
      </c>
      <c r="AN130" s="43">
        <f t="shared" si="486"/>
        <v>0.1042008962</v>
      </c>
      <c r="AO130" s="43">
        <f t="shared" si="486"/>
        <v>0.1731516057</v>
      </c>
      <c r="AP130" s="43">
        <f t="shared" si="486"/>
        <v>0.1973114264</v>
      </c>
      <c r="AS130" s="4" t="s">
        <v>154</v>
      </c>
      <c r="AT130" s="53">
        <f t="shared" si="30"/>
        <v>2.223134839</v>
      </c>
      <c r="AU130" s="54">
        <f t="shared" ref="AU130:AY130" si="487">EXP(AU$3+(AU$4*$AT130)+(AU$5*B120)+(AU$6*G120)+(AU$7*L120)+(AU$8*Q120)+(AU$9*V120)+(AU$10+AA120))</f>
        <v>0.2833608471</v>
      </c>
      <c r="AV130" s="54">
        <f t="shared" si="487"/>
        <v>0.9469646438</v>
      </c>
      <c r="AW130" s="54">
        <f t="shared" si="487"/>
        <v>0.2700987108</v>
      </c>
      <c r="AX130" s="54">
        <f t="shared" si="487"/>
        <v>0.2999595224</v>
      </c>
      <c r="AY130" s="54">
        <f t="shared" si="487"/>
        <v>0.5269914994</v>
      </c>
      <c r="AZ130" s="54">
        <f t="shared" si="26"/>
        <v>2.327375223</v>
      </c>
      <c r="BA130" s="55">
        <f t="shared" ref="BA130:BE130" si="488">AU130/$AZ130</f>
        <v>0.1217512519</v>
      </c>
      <c r="BB130" s="55">
        <f t="shared" si="488"/>
        <v>0.4068809508</v>
      </c>
      <c r="BC130" s="55">
        <f t="shared" si="488"/>
        <v>0.1160529287</v>
      </c>
      <c r="BD130" s="55">
        <f t="shared" si="488"/>
        <v>0.1288831811</v>
      </c>
      <c r="BE130" s="55">
        <f t="shared" si="488"/>
        <v>0.2264316875</v>
      </c>
      <c r="BF130" s="28">
        <f t="shared" ref="BF130:BJ130" si="489">LN(BA130)*AF120</f>
        <v>-15370.05344</v>
      </c>
      <c r="BG130" s="28">
        <f t="shared" si="489"/>
        <v>-17156.49771</v>
      </c>
      <c r="BH130" s="28">
        <f t="shared" si="489"/>
        <v>-12062.92361</v>
      </c>
      <c r="BI130" s="28">
        <f t="shared" si="489"/>
        <v>-9174.745185</v>
      </c>
      <c r="BJ130" s="28">
        <f t="shared" si="489"/>
        <v>-16776.59881</v>
      </c>
      <c r="BM130" s="4" t="s">
        <v>164</v>
      </c>
      <c r="BN130" s="44">
        <f t="shared" si="7"/>
        <v>0.1042008962</v>
      </c>
      <c r="BO130" s="44">
        <f t="shared" si="8"/>
        <v>0.122131157</v>
      </c>
    </row>
    <row r="131" ht="15.75" customHeight="1">
      <c r="A131" s="4" t="s">
        <v>165</v>
      </c>
      <c r="B131" s="36">
        <f>'Raw Data (Nielsen)'!B141</f>
        <v>3.51</v>
      </c>
      <c r="C131" s="36">
        <f>'Raw Data (Nielsen)'!C141</f>
        <v>3.98</v>
      </c>
      <c r="D131" s="36">
        <f>'Raw Data (Nielsen)'!D141</f>
        <v>2.99</v>
      </c>
      <c r="E131" s="36">
        <f>'Raw Data (Nielsen)'!E141</f>
        <v>5.43</v>
      </c>
      <c r="F131" s="36">
        <f>'Raw Data (Nielsen)'!F141</f>
        <v>3.4</v>
      </c>
      <c r="G131" s="37">
        <f>'Raw Data (Nielsen)'!G141</f>
        <v>805</v>
      </c>
      <c r="H131" s="38">
        <f>'Raw Data (Nielsen)'!H141</f>
        <v>1009</v>
      </c>
      <c r="I131" s="38">
        <f>'Raw Data (Nielsen)'!I141</f>
        <v>886</v>
      </c>
      <c r="J131" s="38">
        <f>'Raw Data (Nielsen)'!J141</f>
        <v>881</v>
      </c>
      <c r="K131" s="38">
        <f>'Raw Data (Nielsen)'!K141</f>
        <v>918</v>
      </c>
      <c r="L131" s="4">
        <f>'Raw Data (Nielsen)'!AF141</f>
        <v>4</v>
      </c>
      <c r="M131" s="4">
        <f>'Raw Data (Nielsen)'!AG141</f>
        <v>5</v>
      </c>
      <c r="N131" s="4">
        <f>'Raw Data (Nielsen)'!AH141</f>
        <v>1</v>
      </c>
      <c r="O131" s="4">
        <f>'Raw Data (Nielsen)'!AI141</f>
        <v>1</v>
      </c>
      <c r="P131" s="4">
        <f>'Raw Data (Nielsen)'!AJ141</f>
        <v>2</v>
      </c>
      <c r="Q131" s="39">
        <f>IFERROR('Raw Data (Nielsen)'!V141/AF131,0)</f>
        <v>0</v>
      </c>
      <c r="R131" s="39">
        <f>IFERROR('Raw Data (Nielsen)'!W141/AG131,0)</f>
        <v>0.7293393918</v>
      </c>
      <c r="S131" s="39">
        <f>IFERROR('Raw Data (Nielsen)'!X141/AH131,0)</f>
        <v>0</v>
      </c>
      <c r="T131" s="39">
        <f>IFERROR('Raw Data (Nielsen)'!Y141/AI131,0)</f>
        <v>0</v>
      </c>
      <c r="U131" s="39">
        <f>IFERROR('Raw Data (Nielsen)'!Z141/AJ131,0)</f>
        <v>0</v>
      </c>
      <c r="V131" s="40">
        <f>IFERROR('Raw Data (Nielsen)'!AA141/AF131,0)</f>
        <v>0</v>
      </c>
      <c r="W131" s="40">
        <f>IFERROR('Raw Data (Nielsen)'!AB141/AG131,0)</f>
        <v>0.01058371199</v>
      </c>
      <c r="X131" s="40">
        <f>IFERROR('Raw Data (Nielsen)'!AC141/AH131,0)</f>
        <v>0.00149775337</v>
      </c>
      <c r="Y131" s="40">
        <f>IFERROR('Raw Data (Nielsen)'!AD141/AI131,0)</f>
        <v>0.02430196484</v>
      </c>
      <c r="Z131" s="40">
        <f>IFERROR('Raw Data (Nielsen)'!AE141/AJ131,0)</f>
        <v>0.05166974872</v>
      </c>
      <c r="AA131" s="39">
        <f>IFERROR('Raw Data (Nielsen)'!Q141/AF131,0)</f>
        <v>0</v>
      </c>
      <c r="AB131" s="39">
        <f>IFERROR('Raw Data (Nielsen)'!R141/AG131,0)</f>
        <v>0.1926738902</v>
      </c>
      <c r="AC131" s="39">
        <f>IFERROR('Raw Data (Nielsen)'!S141/AH131,0)</f>
        <v>0</v>
      </c>
      <c r="AD131" s="39">
        <f>IFERROR('Raw Data (Nielsen)'!T141/AI131,0)</f>
        <v>0</v>
      </c>
      <c r="AE131" s="39">
        <f>IFERROR('Raw Data (Nielsen)'!U141/AJ131,0)</f>
        <v>0</v>
      </c>
      <c r="AF131" s="41">
        <f>'Raw Data (Nielsen)'!L141</f>
        <v>11969</v>
      </c>
      <c r="AG131" s="41">
        <f>'Raw Data (Nielsen)'!M141</f>
        <v>71525</v>
      </c>
      <c r="AH131" s="41">
        <f>'Raw Data (Nielsen)'!N141</f>
        <v>6009</v>
      </c>
      <c r="AI131" s="41">
        <f>'Raw Data (Nielsen)'!O141</f>
        <v>3868</v>
      </c>
      <c r="AJ131" s="41">
        <f>'Raw Data (Nielsen)'!P141</f>
        <v>9193</v>
      </c>
      <c r="AK131" s="42">
        <f t="shared" si="5"/>
        <v>102564</v>
      </c>
      <c r="AL131" s="43">
        <f t="shared" ref="AL131:AP131" si="490">AF131/$AK131</f>
        <v>0.1166978667</v>
      </c>
      <c r="AM131" s="43">
        <f t="shared" si="490"/>
        <v>0.6973694474</v>
      </c>
      <c r="AN131" s="43">
        <f t="shared" si="490"/>
        <v>0.05858780859</v>
      </c>
      <c r="AO131" s="43">
        <f t="shared" si="490"/>
        <v>0.03771303771</v>
      </c>
      <c r="AP131" s="43">
        <f t="shared" si="490"/>
        <v>0.08963183963</v>
      </c>
      <c r="AS131" s="4" t="s">
        <v>155</v>
      </c>
      <c r="AT131" s="53">
        <f t="shared" si="30"/>
        <v>2.242299795</v>
      </c>
      <c r="AU131" s="54">
        <f t="shared" ref="AU131:AY131" si="491">EXP(AU$3+(AU$4*$AT131)+(AU$5*B121)+(AU$6*G121)+(AU$7*L121)+(AU$8*Q121)+(AU$9*V121)+(AU$10+AA121))</f>
        <v>0.6735140106</v>
      </c>
      <c r="AV131" s="54">
        <f t="shared" si="491"/>
        <v>1.86699512</v>
      </c>
      <c r="AW131" s="54">
        <f t="shared" si="491"/>
        <v>0.2843458585</v>
      </c>
      <c r="AX131" s="54">
        <f t="shared" si="491"/>
        <v>0.06929041654</v>
      </c>
      <c r="AY131" s="54">
        <f t="shared" si="491"/>
        <v>0.5380463126</v>
      </c>
      <c r="AZ131" s="54">
        <f t="shared" si="26"/>
        <v>3.432191718</v>
      </c>
      <c r="BA131" s="55">
        <f t="shared" ref="BA131:BE131" si="492">AU131/$AZ131</f>
        <v>0.1962343791</v>
      </c>
      <c r="BB131" s="55">
        <f t="shared" si="492"/>
        <v>0.54396586</v>
      </c>
      <c r="BC131" s="55">
        <f t="shared" si="492"/>
        <v>0.0828467294</v>
      </c>
      <c r="BD131" s="55">
        <f t="shared" si="492"/>
        <v>0.02018838755</v>
      </c>
      <c r="BE131" s="55">
        <f t="shared" si="492"/>
        <v>0.1567646439</v>
      </c>
      <c r="BF131" s="28">
        <f t="shared" ref="BF131:BJ131" si="493">LN(BA131)*AF121</f>
        <v>-24144.96176</v>
      </c>
      <c r="BG131" s="28">
        <f t="shared" si="493"/>
        <v>-21700.08372</v>
      </c>
      <c r="BH131" s="28">
        <f t="shared" si="493"/>
        <v>-15343.10015</v>
      </c>
      <c r="BI131" s="28">
        <f t="shared" si="493"/>
        <v>-3625.559726</v>
      </c>
      <c r="BJ131" s="28">
        <f t="shared" si="493"/>
        <v>-21961.87075</v>
      </c>
      <c r="BM131" s="4" t="s">
        <v>165</v>
      </c>
      <c r="BN131" s="44">
        <f t="shared" si="7"/>
        <v>0.05858780859</v>
      </c>
      <c r="BO131" s="44">
        <f t="shared" si="8"/>
        <v>0.06273710411</v>
      </c>
    </row>
    <row r="132" ht="15.75" customHeight="1">
      <c r="A132" s="4" t="s">
        <v>166</v>
      </c>
      <c r="B132" s="36">
        <f>'Raw Data (Nielsen)'!B142</f>
        <v>3.51</v>
      </c>
      <c r="C132" s="36">
        <f>'Raw Data (Nielsen)'!C142</f>
        <v>6.93</v>
      </c>
      <c r="D132" s="36">
        <f>'Raw Data (Nielsen)'!D142</f>
        <v>2.99</v>
      </c>
      <c r="E132" s="36">
        <f>'Raw Data (Nielsen)'!E142</f>
        <v>5.54</v>
      </c>
      <c r="F132" s="36">
        <f>'Raw Data (Nielsen)'!F142</f>
        <v>3.4</v>
      </c>
      <c r="G132" s="37">
        <f>'Raw Data (Nielsen)'!G142</f>
        <v>833</v>
      </c>
      <c r="H132" s="38">
        <f>'Raw Data (Nielsen)'!H142</f>
        <v>813</v>
      </c>
      <c r="I132" s="37">
        <f>'Raw Data (Nielsen)'!I142</f>
        <v>890</v>
      </c>
      <c r="J132" s="38">
        <f>'Raw Data (Nielsen)'!J142</f>
        <v>924</v>
      </c>
      <c r="K132" s="37">
        <f>'Raw Data (Nielsen)'!K142</f>
        <v>950</v>
      </c>
      <c r="L132" s="4">
        <f>'Raw Data (Nielsen)'!AF142</f>
        <v>4</v>
      </c>
      <c r="M132" s="4">
        <f>'Raw Data (Nielsen)'!AG142</f>
        <v>5</v>
      </c>
      <c r="N132" s="4">
        <f>'Raw Data (Nielsen)'!AH142</f>
        <v>1</v>
      </c>
      <c r="O132" s="4">
        <f>'Raw Data (Nielsen)'!AI142</f>
        <v>1</v>
      </c>
      <c r="P132" s="4">
        <f>'Raw Data (Nielsen)'!AJ142</f>
        <v>2</v>
      </c>
      <c r="Q132" s="39">
        <f>IFERROR('Raw Data (Nielsen)'!V142/AF132,0)</f>
        <v>0</v>
      </c>
      <c r="R132" s="39">
        <f>IFERROR('Raw Data (Nielsen)'!W142/AG132,0)</f>
        <v>0</v>
      </c>
      <c r="S132" s="39">
        <f>IFERROR('Raw Data (Nielsen)'!X142/AH132,0)</f>
        <v>0</v>
      </c>
      <c r="T132" s="39">
        <f>IFERROR('Raw Data (Nielsen)'!Y142/AI132,0)</f>
        <v>0</v>
      </c>
      <c r="U132" s="39">
        <f>IFERROR('Raw Data (Nielsen)'!Z142/AJ132,0)</f>
        <v>0</v>
      </c>
      <c r="V132" s="40">
        <f>IFERROR('Raw Data (Nielsen)'!AA142/AF132,0)</f>
        <v>0</v>
      </c>
      <c r="W132" s="40">
        <f>IFERROR('Raw Data (Nielsen)'!AB142/AG132,0)</f>
        <v>0.1231257598</v>
      </c>
      <c r="X132" s="40">
        <f>IFERROR('Raw Data (Nielsen)'!AC142/AH132,0)</f>
        <v>0</v>
      </c>
      <c r="Y132" s="40">
        <f>IFERROR('Raw Data (Nielsen)'!AD142/AI132,0)</f>
        <v>0.05243195002</v>
      </c>
      <c r="Z132" s="40">
        <f>IFERROR('Raw Data (Nielsen)'!AE142/AJ132,0)</f>
        <v>0.04508071885</v>
      </c>
      <c r="AA132" s="39">
        <f>IFERROR('Raw Data (Nielsen)'!Q142/AF132,0)</f>
        <v>0</v>
      </c>
      <c r="AB132" s="39">
        <f>IFERROR('Raw Data (Nielsen)'!R142/AG132,0)</f>
        <v>0</v>
      </c>
      <c r="AC132" s="39">
        <f>IFERROR('Raw Data (Nielsen)'!S142/AH132,0)</f>
        <v>0</v>
      </c>
      <c r="AD132" s="39">
        <f>IFERROR('Raw Data (Nielsen)'!T142/AI132,0)</f>
        <v>0</v>
      </c>
      <c r="AE132" s="39">
        <f>IFERROR('Raw Data (Nielsen)'!U142/AJ132,0)</f>
        <v>0</v>
      </c>
      <c r="AF132" s="41">
        <f>'Raw Data (Nielsen)'!L142</f>
        <v>13231</v>
      </c>
      <c r="AG132" s="41">
        <f>'Raw Data (Nielsen)'!M142</f>
        <v>14806</v>
      </c>
      <c r="AH132" s="41">
        <f>'Raw Data (Nielsen)'!N142</f>
        <v>6185</v>
      </c>
      <c r="AI132" s="41">
        <f>'Raw Data (Nielsen)'!O142</f>
        <v>4482</v>
      </c>
      <c r="AJ132" s="41">
        <f>'Raw Data (Nielsen)'!P142</f>
        <v>9849</v>
      </c>
      <c r="AK132" s="42">
        <f t="shared" si="5"/>
        <v>48553</v>
      </c>
      <c r="AL132" s="43">
        <f t="shared" ref="AL132:AP132" si="494">AF132/$AK132</f>
        <v>0.2725063333</v>
      </c>
      <c r="AM132" s="43">
        <f t="shared" si="494"/>
        <v>0.3049451115</v>
      </c>
      <c r="AN132" s="43">
        <f t="shared" si="494"/>
        <v>0.1273865673</v>
      </c>
      <c r="AO132" s="43">
        <f t="shared" si="494"/>
        <v>0.09231149466</v>
      </c>
      <c r="AP132" s="43">
        <f t="shared" si="494"/>
        <v>0.2028504933</v>
      </c>
      <c r="AS132" s="4" t="s">
        <v>156</v>
      </c>
      <c r="AT132" s="53">
        <f t="shared" si="30"/>
        <v>2.26146475</v>
      </c>
      <c r="AU132" s="54">
        <f t="shared" ref="AU132:AY132" si="495">EXP(AU$3+(AU$4*$AT132)+(AU$5*B122)+(AU$6*G122)+(AU$7*L122)+(AU$8*Q122)+(AU$9*V122)+(AU$10+AA122))</f>
        <v>0.4667004821</v>
      </c>
      <c r="AV132" s="54">
        <f t="shared" si="495"/>
        <v>1.091897947</v>
      </c>
      <c r="AW132" s="54">
        <f t="shared" si="495"/>
        <v>0.3417261612</v>
      </c>
      <c r="AX132" s="54">
        <f t="shared" si="495"/>
        <v>0.2138054693</v>
      </c>
      <c r="AY132" s="54">
        <f t="shared" si="495"/>
        <v>0.5335258362</v>
      </c>
      <c r="AZ132" s="54">
        <f t="shared" si="26"/>
        <v>2.647655895</v>
      </c>
      <c r="BA132" s="55">
        <f t="shared" ref="BA132:BE132" si="496">AU132/$AZ132</f>
        <v>0.1762693116</v>
      </c>
      <c r="BB132" s="55">
        <f t="shared" si="496"/>
        <v>0.4124017583</v>
      </c>
      <c r="BC132" s="55">
        <f t="shared" si="496"/>
        <v>0.1290674373</v>
      </c>
      <c r="BD132" s="55">
        <f t="shared" si="496"/>
        <v>0.08075274044</v>
      </c>
      <c r="BE132" s="55">
        <f t="shared" si="496"/>
        <v>0.2015087524</v>
      </c>
      <c r="BF132" s="28">
        <f t="shared" ref="BF132:BJ132" si="497">LN(BA132)*AF122</f>
        <v>-21261.10711</v>
      </c>
      <c r="BG132" s="28">
        <f t="shared" si="497"/>
        <v>-19704.55608</v>
      </c>
      <c r="BH132" s="28">
        <f t="shared" si="497"/>
        <v>-13443.36131</v>
      </c>
      <c r="BI132" s="28">
        <f t="shared" si="497"/>
        <v>-8782.108197</v>
      </c>
      <c r="BJ132" s="28">
        <f t="shared" si="497"/>
        <v>-19570.68672</v>
      </c>
      <c r="BM132" s="4" t="s">
        <v>166</v>
      </c>
      <c r="BN132" s="44">
        <f t="shared" si="7"/>
        <v>0.1273865673</v>
      </c>
      <c r="BO132" s="44">
        <f t="shared" si="8"/>
        <v>0.128720544</v>
      </c>
    </row>
    <row r="133" ht="15.75" customHeight="1">
      <c r="A133" s="4" t="s">
        <v>167</v>
      </c>
      <c r="B133" s="36">
        <f>'Raw Data (Nielsen)'!B143</f>
        <v>3.51</v>
      </c>
      <c r="C133" s="36">
        <f>'Raw Data (Nielsen)'!C143</f>
        <v>6.96</v>
      </c>
      <c r="D133" s="36">
        <f>'Raw Data (Nielsen)'!D143</f>
        <v>2.99</v>
      </c>
      <c r="E133" s="36">
        <f>'Raw Data (Nielsen)'!E143</f>
        <v>5.54</v>
      </c>
      <c r="F133" s="36">
        <f>'Raw Data (Nielsen)'!F143</f>
        <v>3.46</v>
      </c>
      <c r="G133" s="37">
        <f>'Raw Data (Nielsen)'!G143</f>
        <v>829</v>
      </c>
      <c r="H133" s="38">
        <f>'Raw Data (Nielsen)'!H143</f>
        <v>771</v>
      </c>
      <c r="I133" s="37">
        <f>'Raw Data (Nielsen)'!I143</f>
        <v>888</v>
      </c>
      <c r="J133" s="38">
        <f>'Raw Data (Nielsen)'!J143</f>
        <v>932</v>
      </c>
      <c r="K133" s="37">
        <f>'Raw Data (Nielsen)'!K143</f>
        <v>944</v>
      </c>
      <c r="L133" s="4">
        <f>'Raw Data (Nielsen)'!AF143</f>
        <v>4</v>
      </c>
      <c r="M133" s="4">
        <f>'Raw Data (Nielsen)'!AG143</f>
        <v>5</v>
      </c>
      <c r="N133" s="4">
        <f>'Raw Data (Nielsen)'!AH143</f>
        <v>1</v>
      </c>
      <c r="O133" s="4">
        <f>'Raw Data (Nielsen)'!AI143</f>
        <v>1</v>
      </c>
      <c r="P133" s="4">
        <f>'Raw Data (Nielsen)'!AJ143</f>
        <v>2</v>
      </c>
      <c r="Q133" s="39">
        <f>IFERROR('Raw Data (Nielsen)'!V143/AF133,0)</f>
        <v>0.843309485</v>
      </c>
      <c r="R133" s="39">
        <f>IFERROR('Raw Data (Nielsen)'!W143/AG133,0)</f>
        <v>0</v>
      </c>
      <c r="S133" s="39">
        <f>IFERROR('Raw Data (Nielsen)'!X143/AH133,0)</f>
        <v>0</v>
      </c>
      <c r="T133" s="39">
        <f>IFERROR('Raw Data (Nielsen)'!Y143/AI133,0)</f>
        <v>0</v>
      </c>
      <c r="U133" s="39">
        <f>IFERROR('Raw Data (Nielsen)'!Z143/AJ133,0)</f>
        <v>0</v>
      </c>
      <c r="V133" s="40">
        <f>IFERROR('Raw Data (Nielsen)'!AA143/AF133,0)</f>
        <v>0</v>
      </c>
      <c r="W133" s="40">
        <f>IFERROR('Raw Data (Nielsen)'!AB143/AG133,0)</f>
        <v>0.06992230855</v>
      </c>
      <c r="X133" s="40">
        <f>IFERROR('Raw Data (Nielsen)'!AC143/AH133,0)</f>
        <v>0</v>
      </c>
      <c r="Y133" s="40">
        <f>IFERROR('Raw Data (Nielsen)'!AD143/AI133,0)</f>
        <v>0.01111398294</v>
      </c>
      <c r="Z133" s="40">
        <f>IFERROR('Raw Data (Nielsen)'!AE143/AJ133,0)</f>
        <v>0.03607969844</v>
      </c>
      <c r="AA133" s="39">
        <f>IFERROR('Raw Data (Nielsen)'!Q143/AF133,0)</f>
        <v>0.156690515</v>
      </c>
      <c r="AB133" s="39">
        <f>IFERROR('Raw Data (Nielsen)'!R143/AG133,0)</f>
        <v>0</v>
      </c>
      <c r="AC133" s="39">
        <f>IFERROR('Raw Data (Nielsen)'!S143/AH133,0)</f>
        <v>0</v>
      </c>
      <c r="AD133" s="39">
        <f>IFERROR('Raw Data (Nielsen)'!T143/AI133,0)</f>
        <v>0</v>
      </c>
      <c r="AE133" s="39">
        <f>IFERROR('Raw Data (Nielsen)'!U143/AJ133,0)</f>
        <v>0</v>
      </c>
      <c r="AF133" s="41">
        <f>'Raw Data (Nielsen)'!L143</f>
        <v>14117</v>
      </c>
      <c r="AG133" s="41">
        <f>'Raw Data (Nielsen)'!M143</f>
        <v>12614</v>
      </c>
      <c r="AH133" s="41">
        <f>'Raw Data (Nielsen)'!N143</f>
        <v>5131</v>
      </c>
      <c r="AI133" s="41">
        <f>'Raw Data (Nielsen)'!O143</f>
        <v>3869</v>
      </c>
      <c r="AJ133" s="41">
        <f>'Raw Data (Nielsen)'!P143</f>
        <v>9285</v>
      </c>
      <c r="AK133" s="42">
        <f t="shared" si="5"/>
        <v>45016</v>
      </c>
      <c r="AL133" s="43">
        <f t="shared" ref="AL133:AP133" si="498">AF133/$AK133</f>
        <v>0.313599609</v>
      </c>
      <c r="AM133" s="43">
        <f t="shared" si="498"/>
        <v>0.2802114804</v>
      </c>
      <c r="AN133" s="43">
        <f t="shared" si="498"/>
        <v>0.1139816954</v>
      </c>
      <c r="AO133" s="43">
        <f t="shared" si="498"/>
        <v>0.08594721877</v>
      </c>
      <c r="AP133" s="43">
        <f t="shared" si="498"/>
        <v>0.2062599964</v>
      </c>
      <c r="AS133" s="4" t="s">
        <v>157</v>
      </c>
      <c r="AT133" s="53">
        <f t="shared" si="30"/>
        <v>2.280629706</v>
      </c>
      <c r="AU133" s="54">
        <f t="shared" ref="AU133:AY133" si="499">EXP(AU$3+(AU$4*$AT133)+(AU$5*B123)+(AU$6*G123)+(AU$7*L123)+(AU$8*Q123)+(AU$9*V123)+(AU$10+AA123))</f>
        <v>0.4676725686</v>
      </c>
      <c r="AV133" s="54">
        <f t="shared" si="499"/>
        <v>1.054625471</v>
      </c>
      <c r="AW133" s="54">
        <f t="shared" si="499"/>
        <v>0.2907806849</v>
      </c>
      <c r="AX133" s="54">
        <f t="shared" si="499"/>
        <v>0.218892816</v>
      </c>
      <c r="AY133" s="54">
        <f t="shared" si="499"/>
        <v>0.5184437851</v>
      </c>
      <c r="AZ133" s="54">
        <f t="shared" si="26"/>
        <v>2.550415325</v>
      </c>
      <c r="BA133" s="55">
        <f t="shared" ref="BA133:BE133" si="500">AU133/$AZ133</f>
        <v>0.1833711412</v>
      </c>
      <c r="BB133" s="55">
        <f t="shared" si="500"/>
        <v>0.4135112663</v>
      </c>
      <c r="BC133" s="55">
        <f t="shared" si="500"/>
        <v>0.1140130715</v>
      </c>
      <c r="BD133" s="55">
        <f t="shared" si="500"/>
        <v>0.08582634124</v>
      </c>
      <c r="BE133" s="55">
        <f t="shared" si="500"/>
        <v>0.2032781798</v>
      </c>
      <c r="BF133" s="28">
        <f t="shared" ref="BF133:BJ133" si="501">LN(BA133)*AF123</f>
        <v>-20963.8683</v>
      </c>
      <c r="BG133" s="28">
        <f t="shared" si="501"/>
        <v>-19855.84061</v>
      </c>
      <c r="BH133" s="28">
        <f t="shared" si="501"/>
        <v>-13699.62868</v>
      </c>
      <c r="BI133" s="28">
        <f t="shared" si="501"/>
        <v>-12773.14328</v>
      </c>
      <c r="BJ133" s="28">
        <f t="shared" si="501"/>
        <v>-19564.2491</v>
      </c>
      <c r="BM133" s="4" t="s">
        <v>167</v>
      </c>
      <c r="BN133" s="44">
        <f t="shared" si="7"/>
        <v>0.1139816954</v>
      </c>
      <c r="BO133" s="44">
        <f t="shared" si="8"/>
        <v>0.1195761919</v>
      </c>
    </row>
    <row r="134" ht="15.75" customHeight="1">
      <c r="A134" s="4" t="s">
        <v>168</v>
      </c>
      <c r="B134" s="36">
        <f>'Raw Data (Nielsen)'!B144</f>
        <v>3.51</v>
      </c>
      <c r="C134" s="36">
        <f>'Raw Data (Nielsen)'!C144</f>
        <v>5.01</v>
      </c>
      <c r="D134" s="36">
        <f>'Raw Data (Nielsen)'!D144</f>
        <v>2.99</v>
      </c>
      <c r="E134" s="36">
        <f>'Raw Data (Nielsen)'!E144</f>
        <v>5.51</v>
      </c>
      <c r="F134" s="36">
        <f>'Raw Data (Nielsen)'!F144</f>
        <v>3.47</v>
      </c>
      <c r="G134" s="37">
        <f>'Raw Data (Nielsen)'!G144</f>
        <v>784</v>
      </c>
      <c r="H134" s="38">
        <f>'Raw Data (Nielsen)'!H144</f>
        <v>941</v>
      </c>
      <c r="I134" s="37">
        <f>'Raw Data (Nielsen)'!I144</f>
        <v>899</v>
      </c>
      <c r="J134" s="37">
        <f>'Raw Data (Nielsen)'!J144</f>
        <v>940</v>
      </c>
      <c r="K134" s="37">
        <f>'Raw Data (Nielsen)'!K144</f>
        <v>944</v>
      </c>
      <c r="L134" s="4">
        <f>'Raw Data (Nielsen)'!AF144</f>
        <v>4</v>
      </c>
      <c r="M134" s="4">
        <f>'Raw Data (Nielsen)'!AG144</f>
        <v>5</v>
      </c>
      <c r="N134" s="4">
        <f>'Raw Data (Nielsen)'!AH144</f>
        <v>1</v>
      </c>
      <c r="O134" s="4">
        <f>'Raw Data (Nielsen)'!AI144</f>
        <v>1</v>
      </c>
      <c r="P134" s="4">
        <f>'Raw Data (Nielsen)'!AJ144</f>
        <v>2</v>
      </c>
      <c r="Q134" s="39">
        <f>IFERROR('Raw Data (Nielsen)'!V144/AF134,0)</f>
        <v>0</v>
      </c>
      <c r="R134" s="39">
        <f>IFERROR('Raw Data (Nielsen)'!W144/AG134,0)</f>
        <v>0.2822680609</v>
      </c>
      <c r="S134" s="39">
        <f>IFERROR('Raw Data (Nielsen)'!X144/AH134,0)</f>
        <v>0</v>
      </c>
      <c r="T134" s="39">
        <f>IFERROR('Raw Data (Nielsen)'!Y144/AI134,0)</f>
        <v>0</v>
      </c>
      <c r="U134" s="39">
        <f>IFERROR('Raw Data (Nielsen)'!Z144/AJ134,0)</f>
        <v>0</v>
      </c>
      <c r="V134" s="40">
        <f>IFERROR('Raw Data (Nielsen)'!AA144/AF134,0)</f>
        <v>0.02762875536</v>
      </c>
      <c r="W134" s="40">
        <f>IFERROR('Raw Data (Nielsen)'!AB144/AG134,0)</f>
        <v>0.1496360805</v>
      </c>
      <c r="X134" s="40">
        <f>IFERROR('Raw Data (Nielsen)'!AC144/AH134,0)</f>
        <v>0</v>
      </c>
      <c r="Y134" s="40">
        <f>IFERROR('Raw Data (Nielsen)'!AD144/AI134,0)</f>
        <v>0.02290266368</v>
      </c>
      <c r="Z134" s="40">
        <f>IFERROR('Raw Data (Nielsen)'!AE144/AJ134,0)</f>
        <v>0.06593522523</v>
      </c>
      <c r="AA134" s="39">
        <f>IFERROR('Raw Data (Nielsen)'!Q144/AF134,0)</f>
        <v>0</v>
      </c>
      <c r="AB134" s="39">
        <f>IFERROR('Raw Data (Nielsen)'!R144/AG134,0)</f>
        <v>0.1088580237</v>
      </c>
      <c r="AC134" s="39">
        <f>IFERROR('Raw Data (Nielsen)'!S144/AH134,0)</f>
        <v>0</v>
      </c>
      <c r="AD134" s="39">
        <f>IFERROR('Raw Data (Nielsen)'!T144/AI134,0)</f>
        <v>0</v>
      </c>
      <c r="AE134" s="39">
        <f>IFERROR('Raw Data (Nielsen)'!U144/AJ134,0)</f>
        <v>0</v>
      </c>
      <c r="AF134" s="41">
        <f>'Raw Data (Nielsen)'!L144</f>
        <v>11184</v>
      </c>
      <c r="AG134" s="41">
        <f>'Raw Data (Nielsen)'!M144</f>
        <v>31463</v>
      </c>
      <c r="AH134" s="41">
        <f>'Raw Data (Nielsen)'!N144</f>
        <v>5092</v>
      </c>
      <c r="AI134" s="41">
        <f>'Raw Data (Nielsen)'!O144</f>
        <v>4017</v>
      </c>
      <c r="AJ134" s="41">
        <f>'Raw Data (Nielsen)'!P144</f>
        <v>9479</v>
      </c>
      <c r="AK134" s="42">
        <f t="shared" si="5"/>
        <v>61235</v>
      </c>
      <c r="AL134" s="43">
        <f t="shared" ref="AL134:AP134" si="502">AF134/$AK134</f>
        <v>0.1826406467</v>
      </c>
      <c r="AM134" s="43">
        <f t="shared" si="502"/>
        <v>0.5138074631</v>
      </c>
      <c r="AN134" s="43">
        <f t="shared" si="502"/>
        <v>0.08315505838</v>
      </c>
      <c r="AO134" s="43">
        <f t="shared" si="502"/>
        <v>0.06559973871</v>
      </c>
      <c r="AP134" s="43">
        <f t="shared" si="502"/>
        <v>0.1547970932</v>
      </c>
      <c r="AS134" s="4" t="s">
        <v>158</v>
      </c>
      <c r="AT134" s="53">
        <f t="shared" si="30"/>
        <v>2.299794661</v>
      </c>
      <c r="AU134" s="54">
        <f t="shared" ref="AU134:AY134" si="503">EXP(AU$3+(AU$4*$AT134)+(AU$5*B124)+(AU$6*G124)+(AU$7*L124)+(AU$8*Q124)+(AU$9*V124)+(AU$10+AA124))</f>
        <v>0.4577700772</v>
      </c>
      <c r="AV134" s="54">
        <f t="shared" si="503"/>
        <v>3.001620477</v>
      </c>
      <c r="AW134" s="54">
        <f t="shared" si="503"/>
        <v>0.2840189844</v>
      </c>
      <c r="AX134" s="54">
        <f t="shared" si="503"/>
        <v>0.2148647711</v>
      </c>
      <c r="AY134" s="54">
        <f t="shared" si="503"/>
        <v>0.523135374</v>
      </c>
      <c r="AZ134" s="54">
        <f t="shared" si="26"/>
        <v>4.481409684</v>
      </c>
      <c r="BA134" s="55">
        <f t="shared" ref="BA134:BE134" si="504">AU134/$AZ134</f>
        <v>0.1021486785</v>
      </c>
      <c r="BB134" s="55">
        <f t="shared" si="504"/>
        <v>0.6697938124</v>
      </c>
      <c r="BC134" s="55">
        <f t="shared" si="504"/>
        <v>0.06337715237</v>
      </c>
      <c r="BD134" s="55">
        <f t="shared" si="504"/>
        <v>0.0479457997</v>
      </c>
      <c r="BE134" s="55">
        <f t="shared" si="504"/>
        <v>0.116734557</v>
      </c>
      <c r="BF134" s="28">
        <f t="shared" ref="BF134:BJ134" si="505">LN(BA134)*AF124</f>
        <v>-24302.96475</v>
      </c>
      <c r="BG134" s="28">
        <f t="shared" si="505"/>
        <v>-20939.03096</v>
      </c>
      <c r="BH134" s="28">
        <f t="shared" si="505"/>
        <v>-15511.89938</v>
      </c>
      <c r="BI134" s="28">
        <f t="shared" si="505"/>
        <v>-13207.85038</v>
      </c>
      <c r="BJ134" s="28">
        <f t="shared" si="505"/>
        <v>-22320.4849</v>
      </c>
      <c r="BM134" s="4" t="s">
        <v>168</v>
      </c>
      <c r="BN134" s="44">
        <f t="shared" si="7"/>
        <v>0.08315505838</v>
      </c>
      <c r="BO134" s="44">
        <f t="shared" si="8"/>
        <v>0.08381414187</v>
      </c>
    </row>
    <row r="135" ht="15.75" customHeight="1">
      <c r="A135" s="4" t="s">
        <v>169</v>
      </c>
      <c r="B135" s="36">
        <f>'Raw Data (Nielsen)'!B145</f>
        <v>3.57</v>
      </c>
      <c r="C135" s="36">
        <f>'Raw Data (Nielsen)'!C145</f>
        <v>6.88</v>
      </c>
      <c r="D135" s="36">
        <f>'Raw Data (Nielsen)'!D145</f>
        <v>2.99</v>
      </c>
      <c r="E135" s="36">
        <f>'Raw Data (Nielsen)'!E145</f>
        <v>5.52</v>
      </c>
      <c r="F135" s="36">
        <f>'Raw Data (Nielsen)'!F145</f>
        <v>3.46</v>
      </c>
      <c r="G135" s="37">
        <f>'Raw Data (Nielsen)'!G145</f>
        <v>810</v>
      </c>
      <c r="H135" s="38">
        <f>'Raw Data (Nielsen)'!H145</f>
        <v>779</v>
      </c>
      <c r="I135" s="37">
        <f>'Raw Data (Nielsen)'!I145</f>
        <v>875</v>
      </c>
      <c r="J135" s="37">
        <f>'Raw Data (Nielsen)'!J145</f>
        <v>939</v>
      </c>
      <c r="K135" s="38">
        <f>'Raw Data (Nielsen)'!K145</f>
        <v>959</v>
      </c>
      <c r="L135" s="4">
        <f>'Raw Data (Nielsen)'!AF145</f>
        <v>4</v>
      </c>
      <c r="M135" s="4">
        <f>'Raw Data (Nielsen)'!AG145</f>
        <v>5</v>
      </c>
      <c r="N135" s="4">
        <f>'Raw Data (Nielsen)'!AH145</f>
        <v>1</v>
      </c>
      <c r="O135" s="4">
        <f>'Raw Data (Nielsen)'!AI145</f>
        <v>1</v>
      </c>
      <c r="P135" s="4">
        <f>'Raw Data (Nielsen)'!AJ145</f>
        <v>2</v>
      </c>
      <c r="Q135" s="39">
        <f>IFERROR('Raw Data (Nielsen)'!V145/AF135,0)</f>
        <v>0</v>
      </c>
      <c r="R135" s="39">
        <f>IFERROR('Raw Data (Nielsen)'!W145/AG135,0)</f>
        <v>0</v>
      </c>
      <c r="S135" s="39">
        <f>IFERROR('Raw Data (Nielsen)'!X145/AH135,0)</f>
        <v>0</v>
      </c>
      <c r="T135" s="39">
        <f>IFERROR('Raw Data (Nielsen)'!Y145/AI135,0)</f>
        <v>0</v>
      </c>
      <c r="U135" s="39">
        <f>IFERROR('Raw Data (Nielsen)'!Z145/AJ135,0)</f>
        <v>0</v>
      </c>
      <c r="V135" s="40">
        <f>IFERROR('Raw Data (Nielsen)'!AA145/AF135,0)</f>
        <v>0.02113213952</v>
      </c>
      <c r="W135" s="40">
        <f>IFERROR('Raw Data (Nielsen)'!AB145/AG135,0)</f>
        <v>0.1562310491</v>
      </c>
      <c r="X135" s="40">
        <f>IFERROR('Raw Data (Nielsen)'!AC145/AH135,0)</f>
        <v>0</v>
      </c>
      <c r="Y135" s="40">
        <f>IFERROR('Raw Data (Nielsen)'!AD145/AI135,0)</f>
        <v>0.01815219921</v>
      </c>
      <c r="Z135" s="40">
        <f>IFERROR('Raw Data (Nielsen)'!AE145/AJ135,0)</f>
        <v>0.04395815337</v>
      </c>
      <c r="AA135" s="39">
        <f>IFERROR('Raw Data (Nielsen)'!Q145/AF135,0)</f>
        <v>0</v>
      </c>
      <c r="AB135" s="39">
        <f>IFERROR('Raw Data (Nielsen)'!R145/AG135,0)</f>
        <v>0</v>
      </c>
      <c r="AC135" s="39">
        <f>IFERROR('Raw Data (Nielsen)'!S145/AH135,0)</f>
        <v>0</v>
      </c>
      <c r="AD135" s="39">
        <f>IFERROR('Raw Data (Nielsen)'!T145/AI135,0)</f>
        <v>0</v>
      </c>
      <c r="AE135" s="39">
        <f>IFERROR('Raw Data (Nielsen)'!U145/AJ135,0)</f>
        <v>0</v>
      </c>
      <c r="AF135" s="41">
        <f>'Raw Data (Nielsen)'!L145</f>
        <v>11783</v>
      </c>
      <c r="AG135" s="41">
        <f>'Raw Data (Nielsen)'!M145</f>
        <v>13192</v>
      </c>
      <c r="AH135" s="41">
        <f>'Raw Data (Nielsen)'!N145</f>
        <v>5383</v>
      </c>
      <c r="AI135" s="41">
        <f>'Raw Data (Nielsen)'!O145</f>
        <v>4297</v>
      </c>
      <c r="AJ135" s="41">
        <f>'Raw Data (Nielsen)'!P145</f>
        <v>10419</v>
      </c>
      <c r="AK135" s="42">
        <f t="shared" si="5"/>
        <v>45074</v>
      </c>
      <c r="AL135" s="43">
        <f t="shared" ref="AL135:AP135" si="506">AF135/$AK135</f>
        <v>0.2614145627</v>
      </c>
      <c r="AM135" s="43">
        <f t="shared" si="506"/>
        <v>0.292674269</v>
      </c>
      <c r="AN135" s="43">
        <f t="shared" si="506"/>
        <v>0.1194258331</v>
      </c>
      <c r="AO135" s="43">
        <f t="shared" si="506"/>
        <v>0.09533212051</v>
      </c>
      <c r="AP135" s="43">
        <f t="shared" si="506"/>
        <v>0.2311532147</v>
      </c>
      <c r="AS135" s="4" t="s">
        <v>159</v>
      </c>
      <c r="AT135" s="53">
        <f t="shared" si="30"/>
        <v>2.318959617</v>
      </c>
      <c r="AU135" s="54">
        <f t="shared" ref="AU135:AY135" si="507">EXP(AU$3+(AU$4*$AT135)+(AU$5*B125)+(AU$6*G125)+(AU$7*L125)+(AU$8*Q125)+(AU$9*V125)+(AU$10+AA125))</f>
        <v>0.3175092706</v>
      </c>
      <c r="AV135" s="54">
        <f t="shared" si="507"/>
        <v>1.046075082</v>
      </c>
      <c r="AW135" s="54">
        <f t="shared" si="507"/>
        <v>0.2880144489</v>
      </c>
      <c r="AX135" s="54">
        <f t="shared" si="507"/>
        <v>0.2254988676</v>
      </c>
      <c r="AY135" s="54">
        <f t="shared" si="507"/>
        <v>0.5178006319</v>
      </c>
      <c r="AZ135" s="54">
        <f t="shared" si="26"/>
        <v>2.394898301</v>
      </c>
      <c r="BA135" s="55">
        <f t="shared" ref="BA135:BE135" si="508">AU135/$AZ135</f>
        <v>0.1325773501</v>
      </c>
      <c r="BB135" s="55">
        <f t="shared" si="508"/>
        <v>0.4367931121</v>
      </c>
      <c r="BC135" s="55">
        <f t="shared" si="508"/>
        <v>0.1202616615</v>
      </c>
      <c r="BD135" s="55">
        <f t="shared" si="508"/>
        <v>0.09415801392</v>
      </c>
      <c r="BE135" s="55">
        <f t="shared" si="508"/>
        <v>0.2162098623</v>
      </c>
      <c r="BF135" s="28">
        <f t="shared" ref="BF135:BJ135" si="509">LN(BA135)*AF125</f>
        <v>-16467.80059</v>
      </c>
      <c r="BG135" s="28">
        <f t="shared" si="509"/>
        <v>-18694.63223</v>
      </c>
      <c r="BH135" s="28">
        <f t="shared" si="509"/>
        <v>-13449.84227</v>
      </c>
      <c r="BI135" s="28">
        <f t="shared" si="509"/>
        <v>-13354.4377</v>
      </c>
      <c r="BJ135" s="28">
        <f t="shared" si="509"/>
        <v>-18483.743</v>
      </c>
      <c r="BM135" s="4" t="s">
        <v>169</v>
      </c>
      <c r="BN135" s="44">
        <f t="shared" si="7"/>
        <v>0.1194258331</v>
      </c>
      <c r="BO135" s="44">
        <f t="shared" si="8"/>
        <v>0.1253849465</v>
      </c>
    </row>
    <row r="136" ht="15.75" customHeight="1">
      <c r="A136" s="4" t="s">
        <v>170</v>
      </c>
      <c r="B136" s="36">
        <f>'Raw Data (Nielsen)'!B146</f>
        <v>4.57</v>
      </c>
      <c r="C136" s="36">
        <f>'Raw Data (Nielsen)'!C146</f>
        <v>6.98</v>
      </c>
      <c r="D136" s="36">
        <f>'Raw Data (Nielsen)'!D146</f>
        <v>2.99</v>
      </c>
      <c r="E136" s="36">
        <f>'Raw Data (Nielsen)'!E146</f>
        <v>5.52</v>
      </c>
      <c r="F136" s="36">
        <f>'Raw Data (Nielsen)'!F146</f>
        <v>3.47</v>
      </c>
      <c r="G136" s="37">
        <f>'Raw Data (Nielsen)'!G146</f>
        <v>616</v>
      </c>
      <c r="H136" s="38">
        <f>'Raw Data (Nielsen)'!H146</f>
        <v>734</v>
      </c>
      <c r="I136" s="38">
        <f>'Raw Data (Nielsen)'!I146</f>
        <v>824</v>
      </c>
      <c r="J136" s="38">
        <f>'Raw Data (Nielsen)'!J146</f>
        <v>890</v>
      </c>
      <c r="K136" s="37">
        <f>'Raw Data (Nielsen)'!K146</f>
        <v>904</v>
      </c>
      <c r="L136" s="4">
        <f>'Raw Data (Nielsen)'!AF146</f>
        <v>4</v>
      </c>
      <c r="M136" s="4">
        <f>'Raw Data (Nielsen)'!AG146</f>
        <v>5</v>
      </c>
      <c r="N136" s="4">
        <f>'Raw Data (Nielsen)'!AH146</f>
        <v>1</v>
      </c>
      <c r="O136" s="4">
        <f>'Raw Data (Nielsen)'!AI146</f>
        <v>1</v>
      </c>
      <c r="P136" s="4">
        <f>'Raw Data (Nielsen)'!AJ146</f>
        <v>2</v>
      </c>
      <c r="Q136" s="39">
        <f>IFERROR('Raw Data (Nielsen)'!V146/AF136,0)</f>
        <v>0</v>
      </c>
      <c r="R136" s="39">
        <f>IFERROR('Raw Data (Nielsen)'!W146/AG136,0)</f>
        <v>0</v>
      </c>
      <c r="S136" s="39">
        <f>IFERROR('Raw Data (Nielsen)'!X146/AH136,0)</f>
        <v>0</v>
      </c>
      <c r="T136" s="39">
        <f>IFERROR('Raw Data (Nielsen)'!Y146/AI136,0)</f>
        <v>0</v>
      </c>
      <c r="U136" s="39">
        <f>IFERROR('Raw Data (Nielsen)'!Z146/AJ136,0)</f>
        <v>0</v>
      </c>
      <c r="V136" s="40">
        <f>IFERROR('Raw Data (Nielsen)'!AA146/AF136,0)</f>
        <v>0.02058921995</v>
      </c>
      <c r="W136" s="40">
        <f>IFERROR('Raw Data (Nielsen)'!AB146/AG136,0)</f>
        <v>0.04593048834</v>
      </c>
      <c r="X136" s="40">
        <f>IFERROR('Raw Data (Nielsen)'!AC146/AH136,0)</f>
        <v>0</v>
      </c>
      <c r="Y136" s="40">
        <f>IFERROR('Raw Data (Nielsen)'!AD146/AI136,0)</f>
        <v>0.004483122363</v>
      </c>
      <c r="Z136" s="40">
        <f>IFERROR('Raw Data (Nielsen)'!AE146/AJ136,0)</f>
        <v>0.0726681128</v>
      </c>
      <c r="AA136" s="39">
        <f>IFERROR('Raw Data (Nielsen)'!Q146/AF136,0)</f>
        <v>0</v>
      </c>
      <c r="AB136" s="39">
        <f>IFERROR('Raw Data (Nielsen)'!R146/AG136,0)</f>
        <v>0</v>
      </c>
      <c r="AC136" s="39">
        <f>IFERROR('Raw Data (Nielsen)'!S146/AH136,0)</f>
        <v>0</v>
      </c>
      <c r="AD136" s="39">
        <f>IFERROR('Raw Data (Nielsen)'!T146/AI136,0)</f>
        <v>0</v>
      </c>
      <c r="AE136" s="39">
        <f>IFERROR('Raw Data (Nielsen)'!U146/AJ136,0)</f>
        <v>0</v>
      </c>
      <c r="AF136" s="41">
        <f>'Raw Data (Nielsen)'!L146</f>
        <v>5974</v>
      </c>
      <c r="AG136" s="41">
        <f>'Raw Data (Nielsen)'!M146</f>
        <v>11365</v>
      </c>
      <c r="AH136" s="41">
        <f>'Raw Data (Nielsen)'!N146</f>
        <v>4654</v>
      </c>
      <c r="AI136" s="41">
        <f>'Raw Data (Nielsen)'!O146</f>
        <v>3792</v>
      </c>
      <c r="AJ136" s="41">
        <f>'Raw Data (Nielsen)'!P146</f>
        <v>9220</v>
      </c>
      <c r="AK136" s="42">
        <f t="shared" si="5"/>
        <v>35005</v>
      </c>
      <c r="AL136" s="43">
        <f t="shared" ref="AL136:AP136" si="510">AF136/$AK136</f>
        <v>0.1706613341</v>
      </c>
      <c r="AM136" s="43">
        <f t="shared" si="510"/>
        <v>0.3246679046</v>
      </c>
      <c r="AN136" s="43">
        <f t="shared" si="510"/>
        <v>0.1329524354</v>
      </c>
      <c r="AO136" s="43">
        <f t="shared" si="510"/>
        <v>0.1083273818</v>
      </c>
      <c r="AP136" s="43">
        <f t="shared" si="510"/>
        <v>0.2633909442</v>
      </c>
      <c r="AS136" s="4" t="s">
        <v>160</v>
      </c>
      <c r="AT136" s="53">
        <f t="shared" si="30"/>
        <v>2.338124572</v>
      </c>
      <c r="AU136" s="54">
        <f t="shared" ref="AU136:AY136" si="511">EXP(AU$3+(AU$4*$AT136)+(AU$5*B126)+(AU$6*G126)+(AU$7*L126)+(AU$8*Q126)+(AU$9*V126)+(AU$10+AA126))</f>
        <v>0.3106964298</v>
      </c>
      <c r="AV136" s="54">
        <f t="shared" si="511"/>
        <v>0.6925011222</v>
      </c>
      <c r="AW136" s="54">
        <f t="shared" si="511"/>
        <v>0.2964798741</v>
      </c>
      <c r="AX136" s="54">
        <f t="shared" si="511"/>
        <v>0.2188757028</v>
      </c>
      <c r="AY136" s="54">
        <f t="shared" si="511"/>
        <v>0.5114983816</v>
      </c>
      <c r="AZ136" s="54">
        <f t="shared" si="26"/>
        <v>2.030051511</v>
      </c>
      <c r="BA136" s="55">
        <f t="shared" ref="BA136:BE136" si="512">AU136/$AZ136</f>
        <v>0.1530485449</v>
      </c>
      <c r="BB136" s="55">
        <f t="shared" si="512"/>
        <v>0.3411249018</v>
      </c>
      <c r="BC136" s="55">
        <f t="shared" si="512"/>
        <v>0.1460454932</v>
      </c>
      <c r="BD136" s="55">
        <f t="shared" si="512"/>
        <v>0.1078178074</v>
      </c>
      <c r="BE136" s="55">
        <f t="shared" si="512"/>
        <v>0.2519632526</v>
      </c>
      <c r="BF136" s="28">
        <f t="shared" ref="BF136:BJ136" si="513">LN(BA136)*AF126</f>
        <v>-15999.54903</v>
      </c>
      <c r="BG136" s="28">
        <f t="shared" si="513"/>
        <v>-18722.41868</v>
      </c>
      <c r="BH136" s="28">
        <f t="shared" si="513"/>
        <v>-12955.11909</v>
      </c>
      <c r="BI136" s="28">
        <f t="shared" si="513"/>
        <v>-11675.57184</v>
      </c>
      <c r="BJ136" s="28">
        <f t="shared" si="513"/>
        <v>-17262.60517</v>
      </c>
      <c r="BM136" s="4" t="s">
        <v>170</v>
      </c>
      <c r="BN136" s="44">
        <f t="shared" si="7"/>
        <v>0.1329524354</v>
      </c>
      <c r="BO136" s="44">
        <f t="shared" si="8"/>
        <v>0.129488714</v>
      </c>
    </row>
    <row r="137" ht="15.75" customHeight="1">
      <c r="A137" s="4" t="s">
        <v>171</v>
      </c>
      <c r="B137" s="36">
        <f>'Raw Data (Nielsen)'!B147</f>
        <v>4.66</v>
      </c>
      <c r="C137" s="36">
        <f>'Raw Data (Nielsen)'!C147</f>
        <v>5.01</v>
      </c>
      <c r="D137" s="36">
        <f>'Raw Data (Nielsen)'!D147</f>
        <v>2.99</v>
      </c>
      <c r="E137" s="36">
        <f>'Raw Data (Nielsen)'!E147</f>
        <v>5.52</v>
      </c>
      <c r="F137" s="36">
        <f>'Raw Data (Nielsen)'!F147</f>
        <v>3.46</v>
      </c>
      <c r="G137" s="37">
        <f>'Raw Data (Nielsen)'!G147</f>
        <v>663</v>
      </c>
      <c r="H137" s="38">
        <f>'Raw Data (Nielsen)'!H147</f>
        <v>921</v>
      </c>
      <c r="I137" s="38">
        <f>'Raw Data (Nielsen)'!I147</f>
        <v>802</v>
      </c>
      <c r="J137" s="37">
        <f>'Raw Data (Nielsen)'!J147</f>
        <v>928</v>
      </c>
      <c r="K137" s="38">
        <f>'Raw Data (Nielsen)'!K147</f>
        <v>934</v>
      </c>
      <c r="L137" s="4">
        <f>'Raw Data (Nielsen)'!AF147</f>
        <v>4</v>
      </c>
      <c r="M137" s="4">
        <f>'Raw Data (Nielsen)'!AG147</f>
        <v>5</v>
      </c>
      <c r="N137" s="4">
        <f>'Raw Data (Nielsen)'!AH147</f>
        <v>1</v>
      </c>
      <c r="O137" s="4">
        <f>'Raw Data (Nielsen)'!AI147</f>
        <v>1</v>
      </c>
      <c r="P137" s="4">
        <f>'Raw Data (Nielsen)'!AJ147</f>
        <v>2</v>
      </c>
      <c r="Q137" s="39">
        <f>IFERROR('Raw Data (Nielsen)'!V147/AF137,0)</f>
        <v>0</v>
      </c>
      <c r="R137" s="39">
        <f>IFERROR('Raw Data (Nielsen)'!W147/AG137,0)</f>
        <v>0.8274372036</v>
      </c>
      <c r="S137" s="39">
        <f>IFERROR('Raw Data (Nielsen)'!X147/AH137,0)</f>
        <v>0</v>
      </c>
      <c r="T137" s="39">
        <f>IFERROR('Raw Data (Nielsen)'!Y147/AI137,0)</f>
        <v>0</v>
      </c>
      <c r="U137" s="39">
        <f>IFERROR('Raw Data (Nielsen)'!Z147/AJ137,0)</f>
        <v>0</v>
      </c>
      <c r="V137" s="40">
        <f>IFERROR('Raw Data (Nielsen)'!AA147/AF137,0)</f>
        <v>0.003436426117</v>
      </c>
      <c r="W137" s="40">
        <f>IFERROR('Raw Data (Nielsen)'!AB147/AG137,0)</f>
        <v>0</v>
      </c>
      <c r="X137" s="40">
        <f>IFERROR('Raw Data (Nielsen)'!AC147/AH137,0)</f>
        <v>0</v>
      </c>
      <c r="Y137" s="40">
        <f>IFERROR('Raw Data (Nielsen)'!AD147/AI137,0)</f>
        <v>0.02895021645</v>
      </c>
      <c r="Z137" s="40">
        <f>IFERROR('Raw Data (Nielsen)'!AE147/AJ137,0)</f>
        <v>0.04285714286</v>
      </c>
      <c r="AA137" s="39">
        <f>IFERROR('Raw Data (Nielsen)'!Q147/AF137,0)</f>
        <v>0</v>
      </c>
      <c r="AB137" s="39">
        <f>IFERROR('Raw Data (Nielsen)'!R147/AG137,0)</f>
        <v>0.1725627964</v>
      </c>
      <c r="AC137" s="39">
        <f>IFERROR('Raw Data (Nielsen)'!S147/AH137,0)</f>
        <v>0</v>
      </c>
      <c r="AD137" s="39">
        <f>IFERROR('Raw Data (Nielsen)'!T147/AI137,0)</f>
        <v>0</v>
      </c>
      <c r="AE137" s="39">
        <f>IFERROR('Raw Data (Nielsen)'!U147/AJ137,0)</f>
        <v>0</v>
      </c>
      <c r="AF137" s="41">
        <f>'Raw Data (Nielsen)'!L147</f>
        <v>6693</v>
      </c>
      <c r="AG137" s="41">
        <f>'Raw Data (Nielsen)'!M147</f>
        <v>28465</v>
      </c>
      <c r="AH137" s="41">
        <f>'Raw Data (Nielsen)'!N147</f>
        <v>3757</v>
      </c>
      <c r="AI137" s="41">
        <f>'Raw Data (Nielsen)'!O147</f>
        <v>3696</v>
      </c>
      <c r="AJ137" s="41">
        <f>'Raw Data (Nielsen)'!P147</f>
        <v>9100</v>
      </c>
      <c r="AK137" s="42">
        <f t="shared" si="5"/>
        <v>51711</v>
      </c>
      <c r="AL137" s="43">
        <f t="shared" ref="AL137:AP137" si="514">AF137/$AK137</f>
        <v>0.1294308754</v>
      </c>
      <c r="AM137" s="43">
        <f t="shared" si="514"/>
        <v>0.550463151</v>
      </c>
      <c r="AN137" s="43">
        <f t="shared" si="514"/>
        <v>0.0726537874</v>
      </c>
      <c r="AO137" s="43">
        <f t="shared" si="514"/>
        <v>0.07147415444</v>
      </c>
      <c r="AP137" s="43">
        <f t="shared" si="514"/>
        <v>0.1759780318</v>
      </c>
      <c r="AS137" s="4" t="s">
        <v>161</v>
      </c>
      <c r="AT137" s="53">
        <f t="shared" si="30"/>
        <v>2.357289528</v>
      </c>
      <c r="AU137" s="54">
        <f t="shared" ref="AU137:AY137" si="515">EXP(AU$3+(AU$4*$AT137)+(AU$5*B127)+(AU$6*G127)+(AU$7*L127)+(AU$8*Q127)+(AU$9*V127)+(AU$10+AA127))</f>
        <v>0.6644785453</v>
      </c>
      <c r="AV137" s="54">
        <f t="shared" si="515"/>
        <v>0.6741417544</v>
      </c>
      <c r="AW137" s="54">
        <f t="shared" si="515"/>
        <v>0.2950662776</v>
      </c>
      <c r="AX137" s="54">
        <f t="shared" si="515"/>
        <v>0.2227869351</v>
      </c>
      <c r="AY137" s="54">
        <f t="shared" si="515"/>
        <v>0.5263204994</v>
      </c>
      <c r="AZ137" s="54">
        <f t="shared" si="26"/>
        <v>2.382794012</v>
      </c>
      <c r="BA137" s="55">
        <f t="shared" ref="BA137:BE137" si="516">AU137/$AZ137</f>
        <v>0.2788652909</v>
      </c>
      <c r="BB137" s="55">
        <f t="shared" si="516"/>
        <v>0.2829207019</v>
      </c>
      <c r="BC137" s="55">
        <f t="shared" si="516"/>
        <v>0.1238320543</v>
      </c>
      <c r="BD137" s="55">
        <f t="shared" si="516"/>
        <v>0.0934981933</v>
      </c>
      <c r="BE137" s="55">
        <f t="shared" si="516"/>
        <v>0.2208837595</v>
      </c>
      <c r="BF137" s="28">
        <f t="shared" ref="BF137:BJ137" si="517">LN(BA137)*AF127</f>
        <v>-20931.74041</v>
      </c>
      <c r="BG137" s="28">
        <f t="shared" si="517"/>
        <v>-20135.7634</v>
      </c>
      <c r="BH137" s="28">
        <f t="shared" si="517"/>
        <v>-13617.07646</v>
      </c>
      <c r="BI137" s="28">
        <f t="shared" si="517"/>
        <v>-12311.1794</v>
      </c>
      <c r="BJ137" s="28">
        <f t="shared" si="517"/>
        <v>-18323.7802</v>
      </c>
      <c r="BM137" s="4" t="s">
        <v>171</v>
      </c>
      <c r="BN137" s="44">
        <f t="shared" si="7"/>
        <v>0.0726537874</v>
      </c>
      <c r="BO137" s="44">
        <f t="shared" si="8"/>
        <v>0.07801483488</v>
      </c>
    </row>
    <row r="138" ht="15.75" customHeight="1">
      <c r="A138" s="4" t="s">
        <v>172</v>
      </c>
      <c r="B138" s="36">
        <f>'Raw Data (Nielsen)'!B148</f>
        <v>4.67</v>
      </c>
      <c r="C138" s="36">
        <f>'Raw Data (Nielsen)'!C148</f>
        <v>6.92</v>
      </c>
      <c r="D138" s="36">
        <f>'Raw Data (Nielsen)'!D148</f>
        <v>2.99</v>
      </c>
      <c r="E138" s="36">
        <f>'Raw Data (Nielsen)'!E148</f>
        <v>5.52</v>
      </c>
      <c r="F138" s="36">
        <f>'Raw Data (Nielsen)'!F148</f>
        <v>3.46</v>
      </c>
      <c r="G138" s="37">
        <f>'Raw Data (Nielsen)'!G148</f>
        <v>667</v>
      </c>
      <c r="H138" s="37">
        <f>'Raw Data (Nielsen)'!H148</f>
        <v>764</v>
      </c>
      <c r="I138" s="38">
        <f>'Raw Data (Nielsen)'!I148</f>
        <v>857</v>
      </c>
      <c r="J138" s="38">
        <f>'Raw Data (Nielsen)'!J148</f>
        <v>943</v>
      </c>
      <c r="K138" s="37">
        <f>'Raw Data (Nielsen)'!K148</f>
        <v>951</v>
      </c>
      <c r="L138" s="4">
        <f>'Raw Data (Nielsen)'!AF148</f>
        <v>4</v>
      </c>
      <c r="M138" s="4">
        <f>'Raw Data (Nielsen)'!AG148</f>
        <v>5</v>
      </c>
      <c r="N138" s="4">
        <f>'Raw Data (Nielsen)'!AH148</f>
        <v>1</v>
      </c>
      <c r="O138" s="4">
        <f>'Raw Data (Nielsen)'!AI148</f>
        <v>1</v>
      </c>
      <c r="P138" s="4">
        <f>'Raw Data (Nielsen)'!AJ148</f>
        <v>2</v>
      </c>
      <c r="Q138" s="39">
        <f>IFERROR('Raw Data (Nielsen)'!V148/AF138,0)</f>
        <v>0</v>
      </c>
      <c r="R138" s="39">
        <f>IFERROR('Raw Data (Nielsen)'!W148/AG138,0)</f>
        <v>0</v>
      </c>
      <c r="S138" s="39">
        <f>IFERROR('Raw Data (Nielsen)'!X148/AH138,0)</f>
        <v>0</v>
      </c>
      <c r="T138" s="39">
        <f>IFERROR('Raw Data (Nielsen)'!Y148/AI138,0)</f>
        <v>0</v>
      </c>
      <c r="U138" s="39">
        <f>IFERROR('Raw Data (Nielsen)'!Z148/AJ138,0)</f>
        <v>0</v>
      </c>
      <c r="V138" s="40">
        <f>IFERROR('Raw Data (Nielsen)'!AA148/AF138,0)</f>
        <v>0</v>
      </c>
      <c r="W138" s="40">
        <f>IFERROR('Raw Data (Nielsen)'!AB148/AG138,0)</f>
        <v>0.129199585</v>
      </c>
      <c r="X138" s="40">
        <f>IFERROR('Raw Data (Nielsen)'!AC148/AH138,0)</f>
        <v>0</v>
      </c>
      <c r="Y138" s="40">
        <f>IFERROR('Raw Data (Nielsen)'!AD148/AI138,0)</f>
        <v>0</v>
      </c>
      <c r="Z138" s="40">
        <f>IFERROR('Raw Data (Nielsen)'!AE148/AJ138,0)</f>
        <v>0.03165511004</v>
      </c>
      <c r="AA138" s="39">
        <f>IFERROR('Raw Data (Nielsen)'!Q148/AF138,0)</f>
        <v>0</v>
      </c>
      <c r="AB138" s="39">
        <f>IFERROR('Raw Data (Nielsen)'!R148/AG138,0)</f>
        <v>0</v>
      </c>
      <c r="AC138" s="39">
        <f>IFERROR('Raw Data (Nielsen)'!S148/AH138,0)</f>
        <v>0</v>
      </c>
      <c r="AD138" s="39">
        <f>IFERROR('Raw Data (Nielsen)'!T148/AI138,0)</f>
        <v>0</v>
      </c>
      <c r="AE138" s="39">
        <f>IFERROR('Raw Data (Nielsen)'!U148/AJ138,0)</f>
        <v>0</v>
      </c>
      <c r="AF138" s="41">
        <f>'Raw Data (Nielsen)'!L148</f>
        <v>6934</v>
      </c>
      <c r="AG138" s="41">
        <f>'Raw Data (Nielsen)'!M148</f>
        <v>12531</v>
      </c>
      <c r="AH138" s="41">
        <f>'Raw Data (Nielsen)'!N148</f>
        <v>4486</v>
      </c>
      <c r="AI138" s="41">
        <f>'Raw Data (Nielsen)'!O148</f>
        <v>4122</v>
      </c>
      <c r="AJ138" s="41">
        <f>'Raw Data (Nielsen)'!P148</f>
        <v>9951</v>
      </c>
      <c r="AK138" s="42">
        <f t="shared" si="5"/>
        <v>38024</v>
      </c>
      <c r="AL138" s="43">
        <f t="shared" ref="AL138:AP138" si="518">AF138/$AK138</f>
        <v>0.1823585104</v>
      </c>
      <c r="AM138" s="43">
        <f t="shared" si="518"/>
        <v>0.3295550179</v>
      </c>
      <c r="AN138" s="43">
        <f t="shared" si="518"/>
        <v>0.1179781191</v>
      </c>
      <c r="AO138" s="43">
        <f t="shared" si="518"/>
        <v>0.1084052178</v>
      </c>
      <c r="AP138" s="43">
        <f t="shared" si="518"/>
        <v>0.2617031349</v>
      </c>
      <c r="AS138" s="4" t="s">
        <v>162</v>
      </c>
      <c r="AT138" s="53">
        <f t="shared" si="30"/>
        <v>2.376454483</v>
      </c>
      <c r="AU138" s="54">
        <f t="shared" ref="AU138:AY138" si="519">EXP(AU$3+(AU$4*$AT138)+(AU$5*B128)+(AU$6*G128)+(AU$7*L128)+(AU$8*Q128)+(AU$9*V128)+(AU$10+AA128))</f>
        <v>0.627755367</v>
      </c>
      <c r="AV138" s="54">
        <f t="shared" si="519"/>
        <v>1.783368334</v>
      </c>
      <c r="AW138" s="54">
        <f t="shared" si="519"/>
        <v>0.3345978596</v>
      </c>
      <c r="AX138" s="54">
        <f t="shared" si="519"/>
        <v>0.3003647059</v>
      </c>
      <c r="AY138" s="54">
        <f t="shared" si="519"/>
        <v>0.529950327</v>
      </c>
      <c r="AZ138" s="54">
        <f t="shared" si="26"/>
        <v>3.576036593</v>
      </c>
      <c r="BA138" s="55">
        <f t="shared" ref="BA138:BE138" si="520">AU138/$AZ138</f>
        <v>0.1755450065</v>
      </c>
      <c r="BB138" s="55">
        <f t="shared" si="520"/>
        <v>0.4986996881</v>
      </c>
      <c r="BC138" s="55">
        <f t="shared" si="520"/>
        <v>0.09356667664</v>
      </c>
      <c r="BD138" s="55">
        <f t="shared" si="520"/>
        <v>0.08399374505</v>
      </c>
      <c r="BE138" s="55">
        <f t="shared" si="520"/>
        <v>0.1481948837</v>
      </c>
      <c r="BF138" s="28">
        <f t="shared" ref="BF138:BJ138" si="521">LN(BA138)*AF128</f>
        <v>-21972.68969</v>
      </c>
      <c r="BG138" s="28">
        <f t="shared" si="521"/>
        <v>-23282.61788</v>
      </c>
      <c r="BH138" s="28">
        <f t="shared" si="521"/>
        <v>-12954.13479</v>
      </c>
      <c r="BI138" s="28">
        <f t="shared" si="521"/>
        <v>-13130.64563</v>
      </c>
      <c r="BJ138" s="28">
        <f t="shared" si="521"/>
        <v>-19420.65796</v>
      </c>
      <c r="BM138" s="4" t="s">
        <v>172</v>
      </c>
      <c r="BN138" s="44">
        <f t="shared" si="7"/>
        <v>0.1179781191</v>
      </c>
      <c r="BO138" s="44">
        <f t="shared" si="8"/>
        <v>0.1334028929</v>
      </c>
    </row>
    <row r="139" ht="15.75" customHeight="1">
      <c r="A139" s="4" t="s">
        <v>173</v>
      </c>
      <c r="B139" s="36">
        <f>'Raw Data (Nielsen)'!B149</f>
        <v>4.67</v>
      </c>
      <c r="C139" s="36">
        <f>'Raw Data (Nielsen)'!C149</f>
        <v>6.97</v>
      </c>
      <c r="D139" s="36">
        <f>'Raw Data (Nielsen)'!D149</f>
        <v>2.99</v>
      </c>
      <c r="E139" s="36">
        <f>'Raw Data (Nielsen)'!E149</f>
        <v>5.53</v>
      </c>
      <c r="F139" s="36">
        <f>'Raw Data (Nielsen)'!F149</f>
        <v>3.47</v>
      </c>
      <c r="G139" s="37">
        <f>'Raw Data (Nielsen)'!G149</f>
        <v>684</v>
      </c>
      <c r="H139" s="38">
        <f>'Raw Data (Nielsen)'!H149</f>
        <v>770</v>
      </c>
      <c r="I139" s="38">
        <f>'Raw Data (Nielsen)'!I149</f>
        <v>892</v>
      </c>
      <c r="J139" s="38">
        <f>'Raw Data (Nielsen)'!J149</f>
        <v>958</v>
      </c>
      <c r="K139" s="38">
        <f>'Raw Data (Nielsen)'!K149</f>
        <v>963</v>
      </c>
      <c r="L139" s="4">
        <f>'Raw Data (Nielsen)'!AF149</f>
        <v>4</v>
      </c>
      <c r="M139" s="4">
        <f>'Raw Data (Nielsen)'!AG149</f>
        <v>5</v>
      </c>
      <c r="N139" s="4">
        <f>'Raw Data (Nielsen)'!AH149</f>
        <v>1</v>
      </c>
      <c r="O139" s="4">
        <f>'Raw Data (Nielsen)'!AI149</f>
        <v>1</v>
      </c>
      <c r="P139" s="4">
        <f>'Raw Data (Nielsen)'!AJ149</f>
        <v>2</v>
      </c>
      <c r="Q139" s="39">
        <f>IFERROR('Raw Data (Nielsen)'!V149/AF139,0)</f>
        <v>0</v>
      </c>
      <c r="R139" s="39">
        <f>IFERROR('Raw Data (Nielsen)'!W149/AG139,0)</f>
        <v>0</v>
      </c>
      <c r="S139" s="39">
        <f>IFERROR('Raw Data (Nielsen)'!X149/AH139,0)</f>
        <v>0</v>
      </c>
      <c r="T139" s="39">
        <f>IFERROR('Raw Data (Nielsen)'!Y149/AI139,0)</f>
        <v>0</v>
      </c>
      <c r="U139" s="39">
        <f>IFERROR('Raw Data (Nielsen)'!Z149/AJ139,0)</f>
        <v>0</v>
      </c>
      <c r="V139" s="40">
        <f>IFERROR('Raw Data (Nielsen)'!AA149/AF139,0)</f>
        <v>0</v>
      </c>
      <c r="W139" s="40">
        <f>IFERROR('Raw Data (Nielsen)'!AB149/AG139,0)</f>
        <v>0.0435059761</v>
      </c>
      <c r="X139" s="40">
        <f>IFERROR('Raw Data (Nielsen)'!AC149/AH139,0)</f>
        <v>0</v>
      </c>
      <c r="Y139" s="40">
        <f>IFERROR('Raw Data (Nielsen)'!AD149/AI139,0)</f>
        <v>0</v>
      </c>
      <c r="Z139" s="40">
        <f>IFERROR('Raw Data (Nielsen)'!AE149/AJ139,0)</f>
        <v>0.03731203008</v>
      </c>
      <c r="AA139" s="39">
        <f>IFERROR('Raw Data (Nielsen)'!Q149/AF139,0)</f>
        <v>0</v>
      </c>
      <c r="AB139" s="39">
        <f>IFERROR('Raw Data (Nielsen)'!R149/AG139,0)</f>
        <v>0</v>
      </c>
      <c r="AC139" s="39">
        <f>IFERROR('Raw Data (Nielsen)'!S149/AH139,0)</f>
        <v>0</v>
      </c>
      <c r="AD139" s="39">
        <f>IFERROR('Raw Data (Nielsen)'!T149/AI139,0)</f>
        <v>0</v>
      </c>
      <c r="AE139" s="39">
        <f>IFERROR('Raw Data (Nielsen)'!U149/AJ139,0)</f>
        <v>0</v>
      </c>
      <c r="AF139" s="41">
        <f>'Raw Data (Nielsen)'!L149</f>
        <v>7172</v>
      </c>
      <c r="AG139" s="41">
        <f>'Raw Data (Nielsen)'!M149</f>
        <v>12550</v>
      </c>
      <c r="AH139" s="41">
        <f>'Raw Data (Nielsen)'!N149</f>
        <v>5466</v>
      </c>
      <c r="AI139" s="41">
        <f>'Raw Data (Nielsen)'!O149</f>
        <v>4405</v>
      </c>
      <c r="AJ139" s="41">
        <f>'Raw Data (Nielsen)'!P149</f>
        <v>10640</v>
      </c>
      <c r="AK139" s="42">
        <f t="shared" si="5"/>
        <v>40233</v>
      </c>
      <c r="AL139" s="43">
        <f t="shared" ref="AL139:AP139" si="522">AF139/$AK139</f>
        <v>0.178261626</v>
      </c>
      <c r="AM139" s="43">
        <f t="shared" si="522"/>
        <v>0.3119329903</v>
      </c>
      <c r="AN139" s="43">
        <f t="shared" si="522"/>
        <v>0.1358586235</v>
      </c>
      <c r="AO139" s="43">
        <f t="shared" si="522"/>
        <v>0.1094872368</v>
      </c>
      <c r="AP139" s="43">
        <f t="shared" si="522"/>
        <v>0.2644595233</v>
      </c>
      <c r="AS139" s="4" t="s">
        <v>163</v>
      </c>
      <c r="AT139" s="53">
        <f t="shared" si="30"/>
        <v>2.395619439</v>
      </c>
      <c r="AU139" s="54">
        <f t="shared" ref="AU139:AY139" si="523">EXP(AU$3+(AU$4*$AT139)+(AU$5*B129)+(AU$6*G129)+(AU$7*L129)+(AU$8*Q129)+(AU$9*V129)+(AU$10+AA129))</f>
        <v>0.4708960842</v>
      </c>
      <c r="AV139" s="54">
        <f t="shared" si="523"/>
        <v>0.7274229362</v>
      </c>
      <c r="AW139" s="54">
        <f t="shared" si="523"/>
        <v>0.2841544622</v>
      </c>
      <c r="AX139" s="54">
        <f t="shared" si="523"/>
        <v>0.410281675</v>
      </c>
      <c r="AY139" s="54">
        <f t="shared" si="523"/>
        <v>0.5399003388</v>
      </c>
      <c r="AZ139" s="54">
        <f t="shared" si="26"/>
        <v>2.432655496</v>
      </c>
      <c r="BA139" s="55">
        <f t="shared" ref="BA139:BE139" si="524">AU139/$AZ139</f>
        <v>0.193572861</v>
      </c>
      <c r="BB139" s="55">
        <f t="shared" si="524"/>
        <v>0.2990242298</v>
      </c>
      <c r="BC139" s="55">
        <f t="shared" si="524"/>
        <v>0.1168083449</v>
      </c>
      <c r="BD139" s="55">
        <f t="shared" si="524"/>
        <v>0.1686558889</v>
      </c>
      <c r="BE139" s="55">
        <f t="shared" si="524"/>
        <v>0.2219386755</v>
      </c>
      <c r="BF139" s="28">
        <f t="shared" ref="BF139:BJ139" si="525">LN(BA139)*AF129</f>
        <v>-20022.14109</v>
      </c>
      <c r="BG139" s="28">
        <f t="shared" si="525"/>
        <v>-17888.74411</v>
      </c>
      <c r="BH139" s="28">
        <f t="shared" si="525"/>
        <v>-11118.30912</v>
      </c>
      <c r="BI139" s="28">
        <f t="shared" si="525"/>
        <v>-16702.53281</v>
      </c>
      <c r="BJ139" s="28">
        <f t="shared" si="525"/>
        <v>-14684.72995</v>
      </c>
      <c r="BM139" s="4" t="s">
        <v>173</v>
      </c>
      <c r="BN139" s="44">
        <f t="shared" si="7"/>
        <v>0.1358586235</v>
      </c>
      <c r="BO139" s="44">
        <f t="shared" si="8"/>
        <v>0.1452140376</v>
      </c>
    </row>
    <row r="140" ht="15.75" customHeight="1">
      <c r="A140" s="4" t="s">
        <v>174</v>
      </c>
      <c r="B140" s="36">
        <f>'Raw Data (Nielsen)'!B150</f>
        <v>4.67</v>
      </c>
      <c r="C140" s="36">
        <f>'Raw Data (Nielsen)'!C150</f>
        <v>6.97</v>
      </c>
      <c r="D140" s="36">
        <f>'Raw Data (Nielsen)'!D150</f>
        <v>2.99</v>
      </c>
      <c r="E140" s="36">
        <f>'Raw Data (Nielsen)'!E150</f>
        <v>5.53</v>
      </c>
      <c r="F140" s="36">
        <f>'Raw Data (Nielsen)'!F150</f>
        <v>3.48</v>
      </c>
      <c r="G140" s="37">
        <f>'Raw Data (Nielsen)'!G150</f>
        <v>678</v>
      </c>
      <c r="H140" s="38">
        <f>'Raw Data (Nielsen)'!H150</f>
        <v>766</v>
      </c>
      <c r="I140" s="38">
        <f>'Raw Data (Nielsen)'!I150</f>
        <v>826</v>
      </c>
      <c r="J140" s="38">
        <f>'Raw Data (Nielsen)'!J150</f>
        <v>958</v>
      </c>
      <c r="K140" s="37">
        <f>'Raw Data (Nielsen)'!K150</f>
        <v>949</v>
      </c>
      <c r="L140" s="4">
        <f>'Raw Data (Nielsen)'!AF150</f>
        <v>4</v>
      </c>
      <c r="M140" s="4">
        <f>'Raw Data (Nielsen)'!AG150</f>
        <v>5</v>
      </c>
      <c r="N140" s="4">
        <f>'Raw Data (Nielsen)'!AH150</f>
        <v>1</v>
      </c>
      <c r="O140" s="4">
        <f>'Raw Data (Nielsen)'!AI150</f>
        <v>1</v>
      </c>
      <c r="P140" s="4">
        <f>'Raw Data (Nielsen)'!AJ150</f>
        <v>2</v>
      </c>
      <c r="Q140" s="39">
        <f>IFERROR('Raw Data (Nielsen)'!V150/AF140,0)</f>
        <v>0</v>
      </c>
      <c r="R140" s="39">
        <f>IFERROR('Raw Data (Nielsen)'!W150/AG140,0)</f>
        <v>0</v>
      </c>
      <c r="S140" s="39">
        <f>IFERROR('Raw Data (Nielsen)'!X150/AH140,0)</f>
        <v>0</v>
      </c>
      <c r="T140" s="39">
        <f>IFERROR('Raw Data (Nielsen)'!Y150/AI140,0)</f>
        <v>0</v>
      </c>
      <c r="U140" s="39">
        <f>IFERROR('Raw Data (Nielsen)'!Z150/AJ140,0)</f>
        <v>0</v>
      </c>
      <c r="V140" s="40">
        <f>IFERROR('Raw Data (Nielsen)'!AA150/AF140,0)</f>
        <v>0</v>
      </c>
      <c r="W140" s="40">
        <f>IFERROR('Raw Data (Nielsen)'!AB150/AG140,0)</f>
        <v>0.03630363036</v>
      </c>
      <c r="X140" s="40">
        <f>IFERROR('Raw Data (Nielsen)'!AC150/AH140,0)</f>
        <v>0</v>
      </c>
      <c r="Y140" s="40">
        <f>IFERROR('Raw Data (Nielsen)'!AD150/AI140,0)</f>
        <v>0</v>
      </c>
      <c r="Z140" s="40">
        <f>IFERROR('Raw Data (Nielsen)'!AE150/AJ140,0)</f>
        <v>0.0182249644</v>
      </c>
      <c r="AA140" s="39">
        <f>IFERROR('Raw Data (Nielsen)'!Q150/AF140,0)</f>
        <v>0</v>
      </c>
      <c r="AB140" s="39">
        <f>IFERROR('Raw Data (Nielsen)'!R150/AG140,0)</f>
        <v>0</v>
      </c>
      <c r="AC140" s="39">
        <f>IFERROR('Raw Data (Nielsen)'!S150/AH140,0)</f>
        <v>0</v>
      </c>
      <c r="AD140" s="39">
        <f>IFERROR('Raw Data (Nielsen)'!T150/AI140,0)</f>
        <v>0</v>
      </c>
      <c r="AE140" s="39">
        <f>IFERROR('Raw Data (Nielsen)'!U150/AJ140,0)</f>
        <v>0</v>
      </c>
      <c r="AF140" s="41">
        <f>'Raw Data (Nielsen)'!L150</f>
        <v>6973</v>
      </c>
      <c r="AG140" s="41">
        <f>'Raw Data (Nielsen)'!M150</f>
        <v>12120</v>
      </c>
      <c r="AH140" s="41">
        <f>'Raw Data (Nielsen)'!N150</f>
        <v>3973</v>
      </c>
      <c r="AI140" s="41">
        <f>'Raw Data (Nielsen)'!O150</f>
        <v>4381</v>
      </c>
      <c r="AJ140" s="41">
        <f>'Raw Data (Nielsen)'!P150</f>
        <v>10535</v>
      </c>
      <c r="AK140" s="42">
        <f t="shared" si="5"/>
        <v>37982</v>
      </c>
      <c r="AL140" s="43">
        <f t="shared" ref="AL140:AP140" si="526">AF140/$AK140</f>
        <v>0.1835869622</v>
      </c>
      <c r="AM140" s="43">
        <f t="shared" si="526"/>
        <v>0.3190985204</v>
      </c>
      <c r="AN140" s="43">
        <f t="shared" si="526"/>
        <v>0.10460218</v>
      </c>
      <c r="AO140" s="43">
        <f t="shared" si="526"/>
        <v>0.1153441104</v>
      </c>
      <c r="AP140" s="43">
        <f t="shared" si="526"/>
        <v>0.2773682271</v>
      </c>
      <c r="AS140" s="4" t="s">
        <v>164</v>
      </c>
      <c r="AT140" s="53">
        <f t="shared" si="30"/>
        <v>2.414784394</v>
      </c>
      <c r="AU140" s="54">
        <f t="shared" ref="AU140:AY140" si="527">EXP(AU$3+(AU$4*$AT140)+(AU$5*B130)+(AU$6*G130)+(AU$7*L130)+(AU$8*Q130)+(AU$9*V130)+(AU$10+AA130))</f>
        <v>0.4719447162</v>
      </c>
      <c r="AV140" s="54">
        <f t="shared" si="527"/>
        <v>0.6651125399</v>
      </c>
      <c r="AW140" s="54">
        <f t="shared" si="527"/>
        <v>0.2876120856</v>
      </c>
      <c r="AX140" s="54">
        <f t="shared" si="527"/>
        <v>0.4027142435</v>
      </c>
      <c r="AY140" s="54">
        <f t="shared" si="527"/>
        <v>0.5275608267</v>
      </c>
      <c r="AZ140" s="54">
        <f t="shared" si="26"/>
        <v>2.354944412</v>
      </c>
      <c r="BA140" s="55">
        <f t="shared" ref="BA140:BE140" si="528">AU140/$AZ140</f>
        <v>0.2004058838</v>
      </c>
      <c r="BB140" s="55">
        <f t="shared" si="528"/>
        <v>0.2824323736</v>
      </c>
      <c r="BC140" s="55">
        <f t="shared" si="528"/>
        <v>0.122131157</v>
      </c>
      <c r="BD140" s="55">
        <f t="shared" si="528"/>
        <v>0.1710079616</v>
      </c>
      <c r="BE140" s="55">
        <f t="shared" si="528"/>
        <v>0.2240226241</v>
      </c>
      <c r="BF140" s="28">
        <f t="shared" ref="BF140:BJ140" si="529">LN(BA140)*AF130</f>
        <v>-20171.39499</v>
      </c>
      <c r="BG140" s="28">
        <f t="shared" si="529"/>
        <v>-19708.16003</v>
      </c>
      <c r="BH140" s="28">
        <f t="shared" si="529"/>
        <v>-11734.94409</v>
      </c>
      <c r="BI140" s="28">
        <f t="shared" si="529"/>
        <v>-16378.30286</v>
      </c>
      <c r="BJ140" s="28">
        <f t="shared" si="529"/>
        <v>-15809.815</v>
      </c>
      <c r="BM140" s="4" t="s">
        <v>174</v>
      </c>
      <c r="BN140" s="44">
        <f t="shared" si="7"/>
        <v>0.10460218</v>
      </c>
      <c r="BO140" s="44">
        <f t="shared" si="8"/>
        <v>0.1314899273</v>
      </c>
    </row>
    <row r="141" ht="15.75" customHeight="1">
      <c r="A141" s="4" t="s">
        <v>175</v>
      </c>
      <c r="B141" s="36">
        <f>'Raw Data (Nielsen)'!B151</f>
        <v>4.67</v>
      </c>
      <c r="C141" s="36">
        <f>'Raw Data (Nielsen)'!C151</f>
        <v>6.98</v>
      </c>
      <c r="D141" s="36">
        <f>'Raw Data (Nielsen)'!D151</f>
        <v>2.99</v>
      </c>
      <c r="E141" s="36">
        <f>'Raw Data (Nielsen)'!E151</f>
        <v>5.53</v>
      </c>
      <c r="F141" s="36">
        <f>'Raw Data (Nielsen)'!F151</f>
        <v>3.49</v>
      </c>
      <c r="G141" s="37">
        <f>'Raw Data (Nielsen)'!G151</f>
        <v>645</v>
      </c>
      <c r="H141" s="37">
        <f>'Raw Data (Nielsen)'!H151</f>
        <v>714</v>
      </c>
      <c r="I141" s="38">
        <f>'Raw Data (Nielsen)'!I151</f>
        <v>823</v>
      </c>
      <c r="J141" s="38">
        <f>'Raw Data (Nielsen)'!J151</f>
        <v>938</v>
      </c>
      <c r="K141" s="37">
        <f>'Raw Data (Nielsen)'!K151</f>
        <v>943</v>
      </c>
      <c r="L141" s="4">
        <f>'Raw Data (Nielsen)'!AF151</f>
        <v>4</v>
      </c>
      <c r="M141" s="4">
        <f>'Raw Data (Nielsen)'!AG151</f>
        <v>5</v>
      </c>
      <c r="N141" s="4">
        <f>'Raw Data (Nielsen)'!AH151</f>
        <v>1</v>
      </c>
      <c r="O141" s="4">
        <f>'Raw Data (Nielsen)'!AI151</f>
        <v>1</v>
      </c>
      <c r="P141" s="4">
        <f>'Raw Data (Nielsen)'!AJ151</f>
        <v>2</v>
      </c>
      <c r="Q141" s="39">
        <f>IFERROR('Raw Data (Nielsen)'!V151/AF141,0)</f>
        <v>0</v>
      </c>
      <c r="R141" s="39">
        <f>IFERROR('Raw Data (Nielsen)'!W151/AG141,0)</f>
        <v>0</v>
      </c>
      <c r="S141" s="39">
        <f>IFERROR('Raw Data (Nielsen)'!X151/AH141,0)</f>
        <v>0</v>
      </c>
      <c r="T141" s="39">
        <f>IFERROR('Raw Data (Nielsen)'!Y151/AI141,0)</f>
        <v>0</v>
      </c>
      <c r="U141" s="39">
        <f>IFERROR('Raw Data (Nielsen)'!Z151/AJ141,0)</f>
        <v>0</v>
      </c>
      <c r="V141" s="40">
        <f>IFERROR('Raw Data (Nielsen)'!AA151/AF141,0)</f>
        <v>0</v>
      </c>
      <c r="W141" s="40">
        <f>IFERROR('Raw Data (Nielsen)'!AB151/AG141,0)</f>
        <v>0.01389280015</v>
      </c>
      <c r="X141" s="40">
        <f>IFERROR('Raw Data (Nielsen)'!AC151/AH141,0)</f>
        <v>0</v>
      </c>
      <c r="Y141" s="40">
        <f>IFERROR('Raw Data (Nielsen)'!AD151/AI141,0)</f>
        <v>0</v>
      </c>
      <c r="Z141" s="40">
        <f>IFERROR('Raw Data (Nielsen)'!AE151/AJ141,0)</f>
        <v>0.03899233297</v>
      </c>
      <c r="AA141" s="39">
        <f>IFERROR('Raw Data (Nielsen)'!Q151/AF141,0)</f>
        <v>0</v>
      </c>
      <c r="AB141" s="39">
        <f>IFERROR('Raw Data (Nielsen)'!R151/AG141,0)</f>
        <v>0</v>
      </c>
      <c r="AC141" s="39">
        <f>IFERROR('Raw Data (Nielsen)'!S151/AH141,0)</f>
        <v>0</v>
      </c>
      <c r="AD141" s="39">
        <f>IFERROR('Raw Data (Nielsen)'!T151/AI141,0)</f>
        <v>0</v>
      </c>
      <c r="AE141" s="39">
        <f>IFERROR('Raw Data (Nielsen)'!U151/AJ141,0)</f>
        <v>0</v>
      </c>
      <c r="AF141" s="41">
        <f>'Raw Data (Nielsen)'!L151</f>
        <v>6275</v>
      </c>
      <c r="AG141" s="41">
        <f>'Raw Data (Nielsen)'!M151</f>
        <v>10653</v>
      </c>
      <c r="AH141" s="41">
        <f>'Raw Data (Nielsen)'!N151</f>
        <v>3985</v>
      </c>
      <c r="AI141" s="41">
        <f>'Raw Data (Nielsen)'!O151</f>
        <v>3752</v>
      </c>
      <c r="AJ141" s="41">
        <f>'Raw Data (Nielsen)'!P151</f>
        <v>9130</v>
      </c>
      <c r="AK141" s="42">
        <f t="shared" si="5"/>
        <v>33795</v>
      </c>
      <c r="AL141" s="43">
        <f t="shared" ref="AL141:AP141" si="530">AF141/$AK141</f>
        <v>0.1856783548</v>
      </c>
      <c r="AM141" s="43">
        <f t="shared" si="530"/>
        <v>0.3152241456</v>
      </c>
      <c r="AN141" s="43">
        <f t="shared" si="530"/>
        <v>0.1179168516</v>
      </c>
      <c r="AO141" s="43">
        <f t="shared" si="530"/>
        <v>0.1110223406</v>
      </c>
      <c r="AP141" s="43">
        <f t="shared" si="530"/>
        <v>0.2701583074</v>
      </c>
      <c r="AS141" s="4" t="s">
        <v>165</v>
      </c>
      <c r="AT141" s="53">
        <f t="shared" si="30"/>
        <v>2.43394935</v>
      </c>
      <c r="AU141" s="54">
        <f t="shared" ref="AU141:AY141" si="531">EXP(AU$3+(AU$4*$AT141)+(AU$5*B131)+(AU$6*G131)+(AU$7*L131)+(AU$8*Q131)+(AU$9*V131)+(AU$10+AA131))</f>
        <v>0.4721314738</v>
      </c>
      <c r="AV141" s="54">
        <f t="shared" si="531"/>
        <v>3.041426376</v>
      </c>
      <c r="AW141" s="54">
        <f t="shared" si="531"/>
        <v>0.2847469993</v>
      </c>
      <c r="AX141" s="54">
        <f t="shared" si="531"/>
        <v>0.1942811758</v>
      </c>
      <c r="AY141" s="54">
        <f t="shared" si="531"/>
        <v>0.5461475272</v>
      </c>
      <c r="AZ141" s="54">
        <f t="shared" si="26"/>
        <v>4.538733552</v>
      </c>
      <c r="BA141" s="55">
        <f t="shared" ref="BA141:BE141" si="532">AU141/$AZ141</f>
        <v>0.1040227342</v>
      </c>
      <c r="BB141" s="55">
        <f t="shared" si="532"/>
        <v>0.6701046318</v>
      </c>
      <c r="BC141" s="55">
        <f t="shared" si="532"/>
        <v>0.06273710411</v>
      </c>
      <c r="BD141" s="55">
        <f t="shared" si="532"/>
        <v>0.04280515117</v>
      </c>
      <c r="BE141" s="55">
        <f t="shared" si="532"/>
        <v>0.1203303787</v>
      </c>
      <c r="BF141" s="28">
        <f t="shared" ref="BF141:BJ141" si="533">LN(BA141)*AF131</f>
        <v>-27087.59215</v>
      </c>
      <c r="BG141" s="28">
        <f t="shared" si="533"/>
        <v>-28632.98899</v>
      </c>
      <c r="BH141" s="28">
        <f t="shared" si="533"/>
        <v>-16637.73263</v>
      </c>
      <c r="BI141" s="28">
        <f t="shared" si="533"/>
        <v>-12188.44253</v>
      </c>
      <c r="BJ141" s="28">
        <f t="shared" si="533"/>
        <v>-19466.3077</v>
      </c>
      <c r="BM141" s="4" t="s">
        <v>175</v>
      </c>
      <c r="BN141" s="44">
        <f t="shared" si="7"/>
        <v>0.1179168516</v>
      </c>
      <c r="BO141" s="44">
        <f t="shared" si="8"/>
        <v>0.1323496927</v>
      </c>
    </row>
    <row r="142" ht="15.75" customHeight="1">
      <c r="A142" s="4" t="s">
        <v>176</v>
      </c>
      <c r="B142" s="36">
        <f>'Raw Data (Nielsen)'!B152</f>
        <v>4.67</v>
      </c>
      <c r="C142" s="36">
        <f>'Raw Data (Nielsen)'!C152</f>
        <v>6.98</v>
      </c>
      <c r="D142" s="36">
        <f>'Raw Data (Nielsen)'!D152</f>
        <v>2.99</v>
      </c>
      <c r="E142" s="36">
        <f>'Raw Data (Nielsen)'!E152</f>
        <v>5.53</v>
      </c>
      <c r="F142" s="36">
        <f>'Raw Data (Nielsen)'!F152</f>
        <v>3.49</v>
      </c>
      <c r="G142" s="37">
        <f>'Raw Data (Nielsen)'!G152</f>
        <v>609</v>
      </c>
      <c r="H142" s="37">
        <f>'Raw Data (Nielsen)'!H152</f>
        <v>700</v>
      </c>
      <c r="I142" s="38">
        <f>'Raw Data (Nielsen)'!I152</f>
        <v>877</v>
      </c>
      <c r="J142" s="38">
        <f>'Raw Data (Nielsen)'!J152</f>
        <v>909</v>
      </c>
      <c r="K142" s="37">
        <f>'Raw Data (Nielsen)'!K152</f>
        <v>920</v>
      </c>
      <c r="L142" s="4">
        <f>'Raw Data (Nielsen)'!AF152</f>
        <v>4</v>
      </c>
      <c r="M142" s="4">
        <f>'Raw Data (Nielsen)'!AG152</f>
        <v>5</v>
      </c>
      <c r="N142" s="4">
        <f>'Raw Data (Nielsen)'!AH152</f>
        <v>1</v>
      </c>
      <c r="O142" s="4">
        <f>'Raw Data (Nielsen)'!AI152</f>
        <v>1</v>
      </c>
      <c r="P142" s="4">
        <f>'Raw Data (Nielsen)'!AJ152</f>
        <v>2</v>
      </c>
      <c r="Q142" s="39">
        <f>IFERROR('Raw Data (Nielsen)'!V152/AF142,0)</f>
        <v>0</v>
      </c>
      <c r="R142" s="39">
        <f>IFERROR('Raw Data (Nielsen)'!W152/AG142,0)</f>
        <v>0</v>
      </c>
      <c r="S142" s="39">
        <f>IFERROR('Raw Data (Nielsen)'!X152/AH142,0)</f>
        <v>0</v>
      </c>
      <c r="T142" s="39">
        <f>IFERROR('Raw Data (Nielsen)'!Y152/AI142,0)</f>
        <v>0</v>
      </c>
      <c r="U142" s="39">
        <f>IFERROR('Raw Data (Nielsen)'!Z152/AJ142,0)</f>
        <v>0</v>
      </c>
      <c r="V142" s="40">
        <f>IFERROR('Raw Data (Nielsen)'!AA152/AF142,0)</f>
        <v>0</v>
      </c>
      <c r="W142" s="40">
        <f>IFERROR('Raw Data (Nielsen)'!AB152/AG142,0)</f>
        <v>0.01986546143</v>
      </c>
      <c r="X142" s="40">
        <f>IFERROR('Raw Data (Nielsen)'!AC152/AH142,0)</f>
        <v>0</v>
      </c>
      <c r="Y142" s="40">
        <f>IFERROR('Raw Data (Nielsen)'!AD152/AI142,0)</f>
        <v>0</v>
      </c>
      <c r="Z142" s="40">
        <f>IFERROR('Raw Data (Nielsen)'!AE152/AJ142,0)</f>
        <v>0.04252657911</v>
      </c>
      <c r="AA142" s="39">
        <f>IFERROR('Raw Data (Nielsen)'!Q152/AF142,0)</f>
        <v>0</v>
      </c>
      <c r="AB142" s="39">
        <f>IFERROR('Raw Data (Nielsen)'!R152/AG142,0)</f>
        <v>0</v>
      </c>
      <c r="AC142" s="39">
        <f>IFERROR('Raw Data (Nielsen)'!S152/AH142,0)</f>
        <v>0</v>
      </c>
      <c r="AD142" s="39">
        <f>IFERROR('Raw Data (Nielsen)'!T152/AI142,0)</f>
        <v>0</v>
      </c>
      <c r="AE142" s="39">
        <f>IFERROR('Raw Data (Nielsen)'!U152/AJ142,0)</f>
        <v>0</v>
      </c>
      <c r="AF142" s="41">
        <f>'Raw Data (Nielsen)'!L152</f>
        <v>5551</v>
      </c>
      <c r="AG142" s="41">
        <f>'Raw Data (Nielsen)'!M152</f>
        <v>9514</v>
      </c>
      <c r="AH142" s="41">
        <f>'Raw Data (Nielsen)'!N152</f>
        <v>4119</v>
      </c>
      <c r="AI142" s="41">
        <f>'Raw Data (Nielsen)'!O152</f>
        <v>3109</v>
      </c>
      <c r="AJ142" s="41">
        <f>'Raw Data (Nielsen)'!P152</f>
        <v>7995</v>
      </c>
      <c r="AK142" s="42">
        <f t="shared" si="5"/>
        <v>30288</v>
      </c>
      <c r="AL142" s="43">
        <f t="shared" ref="AL142:AP142" si="534">AF142/$AK142</f>
        <v>0.1832739039</v>
      </c>
      <c r="AM142" s="43">
        <f t="shared" si="534"/>
        <v>0.3141178024</v>
      </c>
      <c r="AN142" s="43">
        <f t="shared" si="534"/>
        <v>0.1359944532</v>
      </c>
      <c r="AO142" s="43">
        <f t="shared" si="534"/>
        <v>0.1026479134</v>
      </c>
      <c r="AP142" s="43">
        <f t="shared" si="534"/>
        <v>0.2639659271</v>
      </c>
      <c r="AS142" s="4" t="s">
        <v>166</v>
      </c>
      <c r="AT142" s="53">
        <f t="shared" si="30"/>
        <v>2.453114305</v>
      </c>
      <c r="AU142" s="54">
        <f t="shared" ref="AU142:AY142" si="535">EXP(AU$3+(AU$4*$AT142)+(AU$5*B132)+(AU$6*G132)+(AU$7*L132)+(AU$8*Q132)+(AU$9*V132)+(AU$10+AA132))</f>
        <v>0.4734804447</v>
      </c>
      <c r="AV142" s="54">
        <f t="shared" si="535"/>
        <v>0.7166465251</v>
      </c>
      <c r="AW142" s="54">
        <f t="shared" si="535"/>
        <v>0.2864828414</v>
      </c>
      <c r="AX142" s="54">
        <f t="shared" si="535"/>
        <v>0.2101727357</v>
      </c>
      <c r="AY142" s="54">
        <f t="shared" si="535"/>
        <v>0.5388360884</v>
      </c>
      <c r="AZ142" s="54">
        <f t="shared" si="26"/>
        <v>2.225618635</v>
      </c>
      <c r="BA142" s="55">
        <f t="shared" ref="BA142:BE142" si="536">AU142/$AZ142</f>
        <v>0.2127410497</v>
      </c>
      <c r="BB142" s="55">
        <f t="shared" si="536"/>
        <v>0.3219987979</v>
      </c>
      <c r="BC142" s="55">
        <f t="shared" si="536"/>
        <v>0.128720544</v>
      </c>
      <c r="BD142" s="55">
        <f t="shared" si="536"/>
        <v>0.09443340038</v>
      </c>
      <c r="BE142" s="55">
        <f t="shared" si="536"/>
        <v>0.2421062081</v>
      </c>
      <c r="BF142" s="28">
        <f t="shared" ref="BF142:BJ142" si="537">LN(BA142)*AF132</f>
        <v>-20477.34855</v>
      </c>
      <c r="BG142" s="28">
        <f t="shared" si="537"/>
        <v>-16778.26975</v>
      </c>
      <c r="BH142" s="28">
        <f t="shared" si="537"/>
        <v>-12679.93994</v>
      </c>
      <c r="BI142" s="28">
        <f t="shared" si="537"/>
        <v>-10576.89454</v>
      </c>
      <c r="BJ142" s="28">
        <f t="shared" si="537"/>
        <v>-13969.61253</v>
      </c>
      <c r="BM142" s="4" t="s">
        <v>176</v>
      </c>
      <c r="BN142" s="44">
        <f t="shared" si="7"/>
        <v>0.1359944532</v>
      </c>
      <c r="BO142" s="44">
        <f t="shared" si="8"/>
        <v>0.1449086647</v>
      </c>
    </row>
    <row r="143" ht="15.75" customHeight="1">
      <c r="A143" s="4" t="s">
        <v>177</v>
      </c>
      <c r="B143" s="36">
        <f>'Raw Data (Nielsen)'!B153</f>
        <v>4.66</v>
      </c>
      <c r="C143" s="36">
        <f>'Raw Data (Nielsen)'!C153</f>
        <v>6.99</v>
      </c>
      <c r="D143" s="36">
        <f>'Raw Data (Nielsen)'!D153</f>
        <v>2.99</v>
      </c>
      <c r="E143" s="36">
        <f>'Raw Data (Nielsen)'!E153</f>
        <v>5.52</v>
      </c>
      <c r="F143" s="36">
        <f>'Raw Data (Nielsen)'!F153</f>
        <v>3.48</v>
      </c>
      <c r="G143" s="37">
        <f>'Raw Data (Nielsen)'!G153</f>
        <v>601</v>
      </c>
      <c r="H143" s="37">
        <f>'Raw Data (Nielsen)'!H153</f>
        <v>679</v>
      </c>
      <c r="I143" s="38">
        <f>'Raw Data (Nielsen)'!I153</f>
        <v>885</v>
      </c>
      <c r="J143" s="38">
        <f>'Raw Data (Nielsen)'!J153</f>
        <v>913</v>
      </c>
      <c r="K143" s="37">
        <f>'Raw Data (Nielsen)'!K153</f>
        <v>939</v>
      </c>
      <c r="L143" s="4">
        <f>'Raw Data (Nielsen)'!AF153</f>
        <v>4</v>
      </c>
      <c r="M143" s="4">
        <f>'Raw Data (Nielsen)'!AG153</f>
        <v>5</v>
      </c>
      <c r="N143" s="4">
        <f>'Raw Data (Nielsen)'!AH153</f>
        <v>1</v>
      </c>
      <c r="O143" s="4">
        <f>'Raw Data (Nielsen)'!AI153</f>
        <v>1</v>
      </c>
      <c r="P143" s="4">
        <f>'Raw Data (Nielsen)'!AJ153</f>
        <v>2</v>
      </c>
      <c r="Q143" s="39">
        <f>IFERROR('Raw Data (Nielsen)'!V153/AF143,0)</f>
        <v>0</v>
      </c>
      <c r="R143" s="39">
        <f>IFERROR('Raw Data (Nielsen)'!W153/AG143,0)</f>
        <v>0</v>
      </c>
      <c r="S143" s="39">
        <f>IFERROR('Raw Data (Nielsen)'!X153/AH143,0)</f>
        <v>0</v>
      </c>
      <c r="T143" s="39">
        <f>IFERROR('Raw Data (Nielsen)'!Y153/AI143,0)</f>
        <v>0</v>
      </c>
      <c r="U143" s="39">
        <f>IFERROR('Raw Data (Nielsen)'!Z153/AJ143,0)</f>
        <v>0</v>
      </c>
      <c r="V143" s="40">
        <f>IFERROR('Raw Data (Nielsen)'!AA153/AF143,0)</f>
        <v>0</v>
      </c>
      <c r="W143" s="40">
        <f>IFERROR('Raw Data (Nielsen)'!AB153/AG143,0)</f>
        <v>0.008645844591</v>
      </c>
      <c r="X143" s="40">
        <f>IFERROR('Raw Data (Nielsen)'!AC153/AH143,0)</f>
        <v>0</v>
      </c>
      <c r="Y143" s="40">
        <f>IFERROR('Raw Data (Nielsen)'!AD153/AI143,0)</f>
        <v>0</v>
      </c>
      <c r="Z143" s="40">
        <f>IFERROR('Raw Data (Nielsen)'!AE153/AJ143,0)</f>
        <v>0.03567080594</v>
      </c>
      <c r="AA143" s="39">
        <f>IFERROR('Raw Data (Nielsen)'!Q153/AF143,0)</f>
        <v>0</v>
      </c>
      <c r="AB143" s="39">
        <f>IFERROR('Raw Data (Nielsen)'!R153/AG143,0)</f>
        <v>0</v>
      </c>
      <c r="AC143" s="39">
        <f>IFERROR('Raw Data (Nielsen)'!S153/AH143,0)</f>
        <v>0</v>
      </c>
      <c r="AD143" s="39">
        <f>IFERROR('Raw Data (Nielsen)'!T153/AI143,0)</f>
        <v>0</v>
      </c>
      <c r="AE143" s="39">
        <f>IFERROR('Raw Data (Nielsen)'!U153/AJ143,0)</f>
        <v>0</v>
      </c>
      <c r="AF143" s="41">
        <f>'Raw Data (Nielsen)'!L153</f>
        <v>5398</v>
      </c>
      <c r="AG143" s="41">
        <f>'Raw Data (Nielsen)'!M153</f>
        <v>9253</v>
      </c>
      <c r="AH143" s="41">
        <f>'Raw Data (Nielsen)'!N153</f>
        <v>4099</v>
      </c>
      <c r="AI143" s="41">
        <f>'Raw Data (Nielsen)'!O153</f>
        <v>3216</v>
      </c>
      <c r="AJ143" s="41">
        <f>'Raw Data (Nielsen)'!P153</f>
        <v>8214</v>
      </c>
      <c r="AK143" s="42">
        <f t="shared" si="5"/>
        <v>30180</v>
      </c>
      <c r="AL143" s="43">
        <f t="shared" ref="AL143:AP143" si="538">AF143/$AK143</f>
        <v>0.1788601723</v>
      </c>
      <c r="AM143" s="43">
        <f t="shared" si="538"/>
        <v>0.3065937707</v>
      </c>
      <c r="AN143" s="43">
        <f t="shared" si="538"/>
        <v>0.1358184228</v>
      </c>
      <c r="AO143" s="43">
        <f t="shared" si="538"/>
        <v>0.1065606362</v>
      </c>
      <c r="AP143" s="43">
        <f t="shared" si="538"/>
        <v>0.272166998</v>
      </c>
      <c r="AS143" s="4" t="s">
        <v>167</v>
      </c>
      <c r="AT143" s="53">
        <f t="shared" si="30"/>
        <v>2.472279261</v>
      </c>
      <c r="AU143" s="54">
        <f t="shared" ref="AU143:AY143" si="539">EXP(AU$3+(AU$4*$AT143)+(AU$5*B133)+(AU$6*G133)+(AU$7*L133)+(AU$8*Q133)+(AU$9*V133)+(AU$10+AA133))</f>
        <v>0.7036294044</v>
      </c>
      <c r="AV143" s="54">
        <f t="shared" si="539"/>
        <v>0.6700520658</v>
      </c>
      <c r="AW143" s="54">
        <f t="shared" si="539"/>
        <v>0.2856519744</v>
      </c>
      <c r="AX143" s="54">
        <f t="shared" si="539"/>
        <v>0.1999251536</v>
      </c>
      <c r="AY143" s="54">
        <f t="shared" si="539"/>
        <v>0.5296113749</v>
      </c>
      <c r="AZ143" s="54">
        <f t="shared" si="26"/>
        <v>2.388869973</v>
      </c>
      <c r="BA143" s="55">
        <f t="shared" ref="BA143:BE143" si="540">AU143/$AZ143</f>
        <v>0.2945448736</v>
      </c>
      <c r="BB143" s="55">
        <f t="shared" si="540"/>
        <v>0.2804891323</v>
      </c>
      <c r="BC143" s="55">
        <f t="shared" si="540"/>
        <v>0.1195761919</v>
      </c>
      <c r="BD143" s="55">
        <f t="shared" si="540"/>
        <v>0.08369026186</v>
      </c>
      <c r="BE143" s="55">
        <f t="shared" si="540"/>
        <v>0.2216995403</v>
      </c>
      <c r="BF143" s="28">
        <f t="shared" ref="BF143:BJ143" si="541">LN(BA143)*AF133</f>
        <v>-17255.54671</v>
      </c>
      <c r="BG143" s="28">
        <f t="shared" si="541"/>
        <v>-16035.17285</v>
      </c>
      <c r="BH143" s="28">
        <f t="shared" si="541"/>
        <v>-10897.22561</v>
      </c>
      <c r="BI143" s="28">
        <f t="shared" si="541"/>
        <v>-9597.567738</v>
      </c>
      <c r="BJ143" s="28">
        <f t="shared" si="541"/>
        <v>-13987.22331</v>
      </c>
      <c r="BM143" s="4" t="s">
        <v>177</v>
      </c>
      <c r="BN143" s="44">
        <f t="shared" si="7"/>
        <v>0.1358184228</v>
      </c>
      <c r="BO143" s="44">
        <f t="shared" si="8"/>
        <v>0.1479019036</v>
      </c>
    </row>
    <row r="144" ht="15.75" customHeight="1">
      <c r="A144" s="4" t="s">
        <v>178</v>
      </c>
      <c r="B144" s="36">
        <f>'Raw Data (Nielsen)'!B154</f>
        <v>4.65</v>
      </c>
      <c r="C144" s="36">
        <f>'Raw Data (Nielsen)'!C154</f>
        <v>6.99</v>
      </c>
      <c r="D144" s="36">
        <f>'Raw Data (Nielsen)'!D154</f>
        <v>2.99</v>
      </c>
      <c r="E144" s="36">
        <f>'Raw Data (Nielsen)'!E154</f>
        <v>5.45</v>
      </c>
      <c r="F144" s="36">
        <f>'Raw Data (Nielsen)'!F154</f>
        <v>3.51</v>
      </c>
      <c r="G144" s="37">
        <f>'Raw Data (Nielsen)'!G154</f>
        <v>611</v>
      </c>
      <c r="H144" s="37">
        <f>'Raw Data (Nielsen)'!H154</f>
        <v>692</v>
      </c>
      <c r="I144" s="38">
        <f>'Raw Data (Nielsen)'!I154</f>
        <v>875</v>
      </c>
      <c r="J144" s="38">
        <f>'Raw Data (Nielsen)'!J154</f>
        <v>917</v>
      </c>
      <c r="K144" s="37">
        <f>'Raw Data (Nielsen)'!K154</f>
        <v>932</v>
      </c>
      <c r="L144" s="4">
        <f>'Raw Data (Nielsen)'!AF154</f>
        <v>4</v>
      </c>
      <c r="M144" s="4">
        <f>'Raw Data (Nielsen)'!AG154</f>
        <v>5</v>
      </c>
      <c r="N144" s="4">
        <f>'Raw Data (Nielsen)'!AH154</f>
        <v>1</v>
      </c>
      <c r="O144" s="4">
        <f>'Raw Data (Nielsen)'!AI154</f>
        <v>1</v>
      </c>
      <c r="P144" s="4">
        <f>'Raw Data (Nielsen)'!AJ154</f>
        <v>2</v>
      </c>
      <c r="Q144" s="39">
        <f>IFERROR('Raw Data (Nielsen)'!V154/AF144,0)</f>
        <v>0</v>
      </c>
      <c r="R144" s="39">
        <f>IFERROR('Raw Data (Nielsen)'!W154/AG144,0)</f>
        <v>0</v>
      </c>
      <c r="S144" s="39">
        <f>IFERROR('Raw Data (Nielsen)'!X154/AH144,0)</f>
        <v>0</v>
      </c>
      <c r="T144" s="39">
        <f>IFERROR('Raw Data (Nielsen)'!Y154/AI144,0)</f>
        <v>0</v>
      </c>
      <c r="U144" s="39">
        <f>IFERROR('Raw Data (Nielsen)'!Z154/AJ144,0)</f>
        <v>0</v>
      </c>
      <c r="V144" s="40">
        <f>IFERROR('Raw Data (Nielsen)'!AA154/AF144,0)</f>
        <v>0</v>
      </c>
      <c r="W144" s="40">
        <f>IFERROR('Raw Data (Nielsen)'!AB154/AG144,0)</f>
        <v>0.009864498645</v>
      </c>
      <c r="X144" s="40">
        <f>IFERROR('Raw Data (Nielsen)'!AC154/AH144,0)</f>
        <v>0</v>
      </c>
      <c r="Y144" s="40">
        <f>IFERROR('Raw Data (Nielsen)'!AD154/AI144,0)</f>
        <v>0</v>
      </c>
      <c r="Z144" s="40">
        <f>IFERROR('Raw Data (Nielsen)'!AE154/AJ144,0)</f>
        <v>0.01325550286</v>
      </c>
      <c r="AA144" s="39">
        <f>IFERROR('Raw Data (Nielsen)'!Q154/AF144,0)</f>
        <v>0</v>
      </c>
      <c r="AB144" s="39">
        <f>IFERROR('Raw Data (Nielsen)'!R154/AG144,0)</f>
        <v>0</v>
      </c>
      <c r="AC144" s="39">
        <f>IFERROR('Raw Data (Nielsen)'!S154/AH144,0)</f>
        <v>0</v>
      </c>
      <c r="AD144" s="39">
        <f>IFERROR('Raw Data (Nielsen)'!T154/AI144,0)</f>
        <v>0</v>
      </c>
      <c r="AE144" s="39">
        <f>IFERROR('Raw Data (Nielsen)'!U154/AJ144,0)</f>
        <v>0</v>
      </c>
      <c r="AF144" s="41">
        <f>'Raw Data (Nielsen)'!L154</f>
        <v>5548</v>
      </c>
      <c r="AG144" s="41">
        <f>'Raw Data (Nielsen)'!M154</f>
        <v>9225</v>
      </c>
      <c r="AH144" s="41">
        <f>'Raw Data (Nielsen)'!N154</f>
        <v>4165</v>
      </c>
      <c r="AI144" s="41">
        <f>'Raw Data (Nielsen)'!O154</f>
        <v>3311</v>
      </c>
      <c r="AJ144" s="41">
        <f>'Raw Data (Nielsen)'!P154</f>
        <v>8223</v>
      </c>
      <c r="AK144" s="42">
        <f t="shared" si="5"/>
        <v>30472</v>
      </c>
      <c r="AL144" s="43">
        <f t="shared" ref="AL144:AP144" si="542">AF144/$AK144</f>
        <v>0.1820687845</v>
      </c>
      <c r="AM144" s="43">
        <f t="shared" si="542"/>
        <v>0.3027369388</v>
      </c>
      <c r="AN144" s="43">
        <f t="shared" si="542"/>
        <v>0.1366828564</v>
      </c>
      <c r="AO144" s="43">
        <f t="shared" si="542"/>
        <v>0.1086571279</v>
      </c>
      <c r="AP144" s="43">
        <f t="shared" si="542"/>
        <v>0.2698542925</v>
      </c>
      <c r="AS144" s="4" t="s">
        <v>168</v>
      </c>
      <c r="AT144" s="53">
        <f t="shared" si="30"/>
        <v>2.491444216</v>
      </c>
      <c r="AU144" s="54">
        <f t="shared" ref="AU144:AY144" si="543">EXP(AU$3+(AU$4*$AT144)+(AU$5*B134)+(AU$6*G134)+(AU$7*L134)+(AU$8*Q134)+(AU$9*V134)+(AU$10+AA134))</f>
        <v>0.4729622827</v>
      </c>
      <c r="AV144" s="54">
        <f t="shared" si="543"/>
        <v>1.964938194</v>
      </c>
      <c r="AW144" s="54">
        <f t="shared" si="543"/>
        <v>0.2918509787</v>
      </c>
      <c r="AX144" s="54">
        <f t="shared" si="543"/>
        <v>0.2085221301</v>
      </c>
      <c r="AY144" s="54">
        <f t="shared" si="543"/>
        <v>0.5438473573</v>
      </c>
      <c r="AZ144" s="54">
        <f t="shared" si="26"/>
        <v>3.482120943</v>
      </c>
      <c r="BA144" s="55">
        <f t="shared" ref="BA144:BE144" si="544">AU144/$AZ144</f>
        <v>0.1358259206</v>
      </c>
      <c r="BB144" s="55">
        <f t="shared" si="544"/>
        <v>0.5642934942</v>
      </c>
      <c r="BC144" s="55">
        <f t="shared" si="544"/>
        <v>0.08381414187</v>
      </c>
      <c r="BD144" s="55">
        <f t="shared" si="544"/>
        <v>0.05988365526</v>
      </c>
      <c r="BE144" s="55">
        <f t="shared" si="544"/>
        <v>0.1561827881</v>
      </c>
      <c r="BF144" s="28">
        <f t="shared" ref="BF144:BJ144" si="545">LN(BA144)*AF134</f>
        <v>-22327.52744</v>
      </c>
      <c r="BG144" s="28">
        <f t="shared" si="545"/>
        <v>-18002.52398</v>
      </c>
      <c r="BH144" s="28">
        <f t="shared" si="545"/>
        <v>-12623.84977</v>
      </c>
      <c r="BI144" s="28">
        <f t="shared" si="545"/>
        <v>-11309.26769</v>
      </c>
      <c r="BJ144" s="28">
        <f t="shared" si="545"/>
        <v>-17599.92698</v>
      </c>
      <c r="BM144" s="4" t="s">
        <v>178</v>
      </c>
      <c r="BN144" s="44">
        <f t="shared" si="7"/>
        <v>0.1366828564</v>
      </c>
      <c r="BO144" s="44">
        <f t="shared" si="8"/>
        <v>0.1458378785</v>
      </c>
    </row>
    <row r="145" ht="15.75" customHeight="1">
      <c r="A145" s="4" t="s">
        <v>179</v>
      </c>
      <c r="B145" s="36">
        <f>'Raw Data (Nielsen)'!B155</f>
        <v>4.66</v>
      </c>
      <c r="C145" s="36">
        <f>'Raw Data (Nielsen)'!C155</f>
        <v>6.99</v>
      </c>
      <c r="D145" s="36">
        <f>'Raw Data (Nielsen)'!D155</f>
        <v>2.99</v>
      </c>
      <c r="E145" s="36">
        <f>'Raw Data (Nielsen)'!E155</f>
        <v>5.45</v>
      </c>
      <c r="F145" s="36">
        <f>'Raw Data (Nielsen)'!F155</f>
        <v>3.51</v>
      </c>
      <c r="G145" s="37">
        <f>'Raw Data (Nielsen)'!G155</f>
        <v>604</v>
      </c>
      <c r="H145" s="37">
        <f>'Raw Data (Nielsen)'!H155</f>
        <v>698</v>
      </c>
      <c r="I145" s="38">
        <f>'Raw Data (Nielsen)'!I155</f>
        <v>814</v>
      </c>
      <c r="J145" s="38">
        <f>'Raw Data (Nielsen)'!J155</f>
        <v>932</v>
      </c>
      <c r="K145" s="37">
        <f>'Raw Data (Nielsen)'!K155</f>
        <v>941</v>
      </c>
      <c r="L145" s="4">
        <f>'Raw Data (Nielsen)'!AF155</f>
        <v>4</v>
      </c>
      <c r="M145" s="4">
        <f>'Raw Data (Nielsen)'!AG155</f>
        <v>5</v>
      </c>
      <c r="N145" s="4">
        <f>'Raw Data (Nielsen)'!AH155</f>
        <v>1</v>
      </c>
      <c r="O145" s="4">
        <f>'Raw Data (Nielsen)'!AI155</f>
        <v>1</v>
      </c>
      <c r="P145" s="4">
        <f>'Raw Data (Nielsen)'!AJ155</f>
        <v>2</v>
      </c>
      <c r="Q145" s="39">
        <f>IFERROR('Raw Data (Nielsen)'!V155/AF145,0)</f>
        <v>0</v>
      </c>
      <c r="R145" s="39">
        <f>IFERROR('Raw Data (Nielsen)'!W155/AG145,0)</f>
        <v>0</v>
      </c>
      <c r="S145" s="39">
        <f>IFERROR('Raw Data (Nielsen)'!X155/AH145,0)</f>
        <v>0</v>
      </c>
      <c r="T145" s="39">
        <f>IFERROR('Raw Data (Nielsen)'!Y155/AI145,0)</f>
        <v>0</v>
      </c>
      <c r="U145" s="39">
        <f>IFERROR('Raw Data (Nielsen)'!Z155/AJ145,0)</f>
        <v>0</v>
      </c>
      <c r="V145" s="40">
        <f>IFERROR('Raw Data (Nielsen)'!AA155/AF145,0)</f>
        <v>0</v>
      </c>
      <c r="W145" s="40">
        <f>IFERROR('Raw Data (Nielsen)'!AB155/AG145,0)</f>
        <v>0</v>
      </c>
      <c r="X145" s="40">
        <f>IFERROR('Raw Data (Nielsen)'!AC155/AH145,0)</f>
        <v>0</v>
      </c>
      <c r="Y145" s="40">
        <f>IFERROR('Raw Data (Nielsen)'!AD155/AI145,0)</f>
        <v>0</v>
      </c>
      <c r="Z145" s="40">
        <f>IFERROR('Raw Data (Nielsen)'!AE155/AJ145,0)</f>
        <v>0.01531862745</v>
      </c>
      <c r="AA145" s="39">
        <f>IFERROR('Raw Data (Nielsen)'!Q155/AF145,0)</f>
        <v>0</v>
      </c>
      <c r="AB145" s="39">
        <f>IFERROR('Raw Data (Nielsen)'!R155/AG145,0)</f>
        <v>0</v>
      </c>
      <c r="AC145" s="39">
        <f>IFERROR('Raw Data (Nielsen)'!S155/AH145,0)</f>
        <v>0</v>
      </c>
      <c r="AD145" s="39">
        <f>IFERROR('Raw Data (Nielsen)'!T155/AI145,0)</f>
        <v>0</v>
      </c>
      <c r="AE145" s="39">
        <f>IFERROR('Raw Data (Nielsen)'!U155/AJ145,0)</f>
        <v>0</v>
      </c>
      <c r="AF145" s="41">
        <f>'Raw Data (Nielsen)'!L155</f>
        <v>5551</v>
      </c>
      <c r="AG145" s="41">
        <f>'Raw Data (Nielsen)'!M155</f>
        <v>9261</v>
      </c>
      <c r="AH145" s="41">
        <f>'Raw Data (Nielsen)'!N155</f>
        <v>3062</v>
      </c>
      <c r="AI145" s="41">
        <f>'Raw Data (Nielsen)'!O155</f>
        <v>3493</v>
      </c>
      <c r="AJ145" s="41">
        <f>'Raw Data (Nielsen)'!P155</f>
        <v>8160</v>
      </c>
      <c r="AK145" s="42">
        <f t="shared" si="5"/>
        <v>29527</v>
      </c>
      <c r="AL145" s="43">
        <f t="shared" ref="AL145:AP145" si="546">AF145/$AK145</f>
        <v>0.1879974261</v>
      </c>
      <c r="AM145" s="43">
        <f t="shared" si="546"/>
        <v>0.3136451383</v>
      </c>
      <c r="AN145" s="43">
        <f t="shared" si="546"/>
        <v>0.1037016968</v>
      </c>
      <c r="AO145" s="43">
        <f t="shared" si="546"/>
        <v>0.1182985065</v>
      </c>
      <c r="AP145" s="43">
        <f t="shared" si="546"/>
        <v>0.2763572324</v>
      </c>
      <c r="AS145" s="4" t="s">
        <v>169</v>
      </c>
      <c r="AT145" s="53">
        <f t="shared" si="30"/>
        <v>2.510609172</v>
      </c>
      <c r="AU145" s="54">
        <f t="shared" ref="AU145:AY145" si="547">EXP(AU$3+(AU$4*$AT145)+(AU$5*B135)+(AU$6*G135)+(AU$7*L135)+(AU$8*Q135)+(AU$9*V135)+(AU$10+AA135))</f>
        <v>0.4646480001</v>
      </c>
      <c r="AV145" s="54">
        <f t="shared" si="547"/>
        <v>0.7458268183</v>
      </c>
      <c r="AW145" s="54">
        <f t="shared" si="547"/>
        <v>0.2792454908</v>
      </c>
      <c r="AX145" s="54">
        <f t="shared" si="547"/>
        <v>0.205605184</v>
      </c>
      <c r="AY145" s="54">
        <f t="shared" si="547"/>
        <v>0.531779902</v>
      </c>
      <c r="AZ145" s="54">
        <f t="shared" si="26"/>
        <v>2.227105395</v>
      </c>
      <c r="BA145" s="55">
        <f t="shared" ref="BA145:BE145" si="548">AU145/$AZ145</f>
        <v>0.2086331438</v>
      </c>
      <c r="BB145" s="55">
        <f t="shared" si="548"/>
        <v>0.33488618</v>
      </c>
      <c r="BC145" s="55">
        <f t="shared" si="548"/>
        <v>0.1253849465</v>
      </c>
      <c r="BD145" s="55">
        <f t="shared" si="548"/>
        <v>0.09231946743</v>
      </c>
      <c r="BE145" s="55">
        <f t="shared" si="548"/>
        <v>0.2387762623</v>
      </c>
      <c r="BF145" s="28">
        <f t="shared" ref="BF145:BJ145" si="549">LN(BA145)*AF135</f>
        <v>-18466.05675</v>
      </c>
      <c r="BG145" s="28">
        <f t="shared" si="549"/>
        <v>-14431.58055</v>
      </c>
      <c r="BH145" s="28">
        <f t="shared" si="549"/>
        <v>-11177.08196</v>
      </c>
      <c r="BI145" s="28">
        <f t="shared" si="549"/>
        <v>-10237.60355</v>
      </c>
      <c r="BJ145" s="28">
        <f t="shared" si="549"/>
        <v>-14922.38673</v>
      </c>
      <c r="BM145" s="4" t="s">
        <v>179</v>
      </c>
      <c r="BN145" s="44">
        <f t="shared" si="7"/>
        <v>0.1037016968</v>
      </c>
      <c r="BO145" s="44">
        <f t="shared" si="8"/>
        <v>0.1322349045</v>
      </c>
    </row>
    <row r="146" ht="15.75" customHeight="1">
      <c r="A146" s="4" t="s">
        <v>180</v>
      </c>
      <c r="B146" s="36">
        <f>'Raw Data (Nielsen)'!B156</f>
        <v>4.66</v>
      </c>
      <c r="C146" s="36">
        <f>'Raw Data (Nielsen)'!C156</f>
        <v>6.99</v>
      </c>
      <c r="D146" s="36">
        <f>'Raw Data (Nielsen)'!D156</f>
        <v>2.99</v>
      </c>
      <c r="E146" s="36">
        <f>'Raw Data (Nielsen)'!E156</f>
        <v>5.45</v>
      </c>
      <c r="F146" s="36">
        <f>'Raw Data (Nielsen)'!F156</f>
        <v>3.53</v>
      </c>
      <c r="G146" s="37">
        <f>'Raw Data (Nielsen)'!G156</f>
        <v>555</v>
      </c>
      <c r="H146" s="37">
        <f>'Raw Data (Nielsen)'!H156</f>
        <v>646</v>
      </c>
      <c r="I146" s="38">
        <f>'Raw Data (Nielsen)'!I156</f>
        <v>765</v>
      </c>
      <c r="J146" s="38">
        <f>'Raw Data (Nielsen)'!J156</f>
        <v>886</v>
      </c>
      <c r="K146" s="37">
        <f>'Raw Data (Nielsen)'!K156</f>
        <v>893</v>
      </c>
      <c r="L146" s="4">
        <f>'Raw Data (Nielsen)'!AF156</f>
        <v>4</v>
      </c>
      <c r="M146" s="4">
        <f>'Raw Data (Nielsen)'!AG156</f>
        <v>5</v>
      </c>
      <c r="N146" s="4">
        <f>'Raw Data (Nielsen)'!AH156</f>
        <v>1</v>
      </c>
      <c r="O146" s="4">
        <f>'Raw Data (Nielsen)'!AI156</f>
        <v>1</v>
      </c>
      <c r="P146" s="4">
        <f>'Raw Data (Nielsen)'!AJ156</f>
        <v>2</v>
      </c>
      <c r="Q146" s="39">
        <f>IFERROR('Raw Data (Nielsen)'!V156/AF146,0)</f>
        <v>0</v>
      </c>
      <c r="R146" s="39">
        <f>IFERROR('Raw Data (Nielsen)'!W156/AG146,0)</f>
        <v>0</v>
      </c>
      <c r="S146" s="39">
        <f>IFERROR('Raw Data (Nielsen)'!X156/AH146,0)</f>
        <v>0</v>
      </c>
      <c r="T146" s="39">
        <f>IFERROR('Raw Data (Nielsen)'!Y156/AI146,0)</f>
        <v>0</v>
      </c>
      <c r="U146" s="39">
        <f>IFERROR('Raw Data (Nielsen)'!Z156/AJ146,0)</f>
        <v>0</v>
      </c>
      <c r="V146" s="40">
        <f>IFERROR('Raw Data (Nielsen)'!AA156/AF146,0)</f>
        <v>0</v>
      </c>
      <c r="W146" s="40">
        <f>IFERROR('Raw Data (Nielsen)'!AB156/AG146,0)</f>
        <v>0</v>
      </c>
      <c r="X146" s="40">
        <f>IFERROR('Raw Data (Nielsen)'!AC156/AH146,0)</f>
        <v>0</v>
      </c>
      <c r="Y146" s="40">
        <f>IFERROR('Raw Data (Nielsen)'!AD156/AI146,0)</f>
        <v>0</v>
      </c>
      <c r="Z146" s="40">
        <f>IFERROR('Raw Data (Nielsen)'!AE156/AJ146,0)</f>
        <v>0</v>
      </c>
      <c r="AA146" s="39">
        <f>IFERROR('Raw Data (Nielsen)'!Q156/AF146,0)</f>
        <v>0</v>
      </c>
      <c r="AB146" s="39">
        <f>IFERROR('Raw Data (Nielsen)'!R156/AG146,0)</f>
        <v>0</v>
      </c>
      <c r="AC146" s="39">
        <f>IFERROR('Raw Data (Nielsen)'!S156/AH146,0)</f>
        <v>0</v>
      </c>
      <c r="AD146" s="39">
        <f>IFERROR('Raw Data (Nielsen)'!T156/AI146,0)</f>
        <v>0</v>
      </c>
      <c r="AE146" s="39">
        <f>IFERROR('Raw Data (Nielsen)'!U156/AJ146,0)</f>
        <v>0</v>
      </c>
      <c r="AF146" s="41">
        <f>'Raw Data (Nielsen)'!L156</f>
        <v>4470</v>
      </c>
      <c r="AG146" s="41">
        <f>'Raw Data (Nielsen)'!M156</f>
        <v>7604</v>
      </c>
      <c r="AH146" s="41">
        <f>'Raw Data (Nielsen)'!N156</f>
        <v>2395</v>
      </c>
      <c r="AI146" s="41">
        <f>'Raw Data (Nielsen)'!O156</f>
        <v>2886</v>
      </c>
      <c r="AJ146" s="41">
        <f>'Raw Data (Nielsen)'!P156</f>
        <v>6395</v>
      </c>
      <c r="AK146" s="42">
        <f t="shared" si="5"/>
        <v>23750</v>
      </c>
      <c r="AL146" s="43">
        <f t="shared" ref="AL146:AP146" si="550">AF146/$AK146</f>
        <v>0.1882105263</v>
      </c>
      <c r="AM146" s="43">
        <f t="shared" si="550"/>
        <v>0.3201684211</v>
      </c>
      <c r="AN146" s="43">
        <f t="shared" si="550"/>
        <v>0.1008421053</v>
      </c>
      <c r="AO146" s="43">
        <f t="shared" si="550"/>
        <v>0.1215157895</v>
      </c>
      <c r="AP146" s="43">
        <f t="shared" si="550"/>
        <v>0.2692631579</v>
      </c>
      <c r="AS146" s="4" t="s">
        <v>170</v>
      </c>
      <c r="AT146" s="53">
        <f t="shared" si="30"/>
        <v>2.529774127</v>
      </c>
      <c r="AU146" s="54">
        <f t="shared" ref="AU146:AY146" si="551">EXP(AU$3+(AU$4*$AT146)+(AU$5*B136)+(AU$6*G136)+(AU$7*L136)+(AU$8*Q136)+(AU$9*V136)+(AU$10+AA136))</f>
        <v>0.3259497696</v>
      </c>
      <c r="AV146" s="54">
        <f t="shared" si="551"/>
        <v>0.6451369619</v>
      </c>
      <c r="AW146" s="54">
        <f t="shared" si="551"/>
        <v>0.2539956691</v>
      </c>
      <c r="AX146" s="54">
        <f t="shared" si="551"/>
        <v>0.1840842791</v>
      </c>
      <c r="AY146" s="54">
        <f t="shared" si="551"/>
        <v>0.5523607862</v>
      </c>
      <c r="AZ146" s="54">
        <f t="shared" si="26"/>
        <v>1.961527466</v>
      </c>
      <c r="BA146" s="55">
        <f t="shared" ref="BA146:BE146" si="552">AU146/$AZ146</f>
        <v>0.1661714023</v>
      </c>
      <c r="BB146" s="55">
        <f t="shared" si="552"/>
        <v>0.3288951968</v>
      </c>
      <c r="BC146" s="55">
        <f t="shared" si="552"/>
        <v>0.129488714</v>
      </c>
      <c r="BD146" s="55">
        <f t="shared" si="552"/>
        <v>0.09384741347</v>
      </c>
      <c r="BE146" s="55">
        <f t="shared" si="552"/>
        <v>0.2815972734</v>
      </c>
      <c r="BF146" s="28">
        <f t="shared" ref="BF146:BJ146" si="553">LN(BA146)*AF136</f>
        <v>-10721.74975</v>
      </c>
      <c r="BG146" s="28">
        <f t="shared" si="553"/>
        <v>-12638.06332</v>
      </c>
      <c r="BH146" s="28">
        <f t="shared" si="553"/>
        <v>-9513.527863</v>
      </c>
      <c r="BI146" s="28">
        <f t="shared" si="553"/>
        <v>-8972.19461</v>
      </c>
      <c r="BJ146" s="28">
        <f t="shared" si="553"/>
        <v>-11684.29705</v>
      </c>
      <c r="BM146" s="4" t="s">
        <v>180</v>
      </c>
      <c r="BN146" s="44">
        <f t="shared" si="7"/>
        <v>0.1008421053</v>
      </c>
      <c r="BO146" s="44">
        <f t="shared" si="8"/>
        <v>0.1240175259</v>
      </c>
    </row>
    <row r="147" ht="15.75" customHeight="1">
      <c r="A147" s="4" t="s">
        <v>181</v>
      </c>
      <c r="B147" s="36">
        <f>'Raw Data (Nielsen)'!B157</f>
        <v>4.65</v>
      </c>
      <c r="C147" s="36">
        <f>'Raw Data (Nielsen)'!C157</f>
        <v>6.98</v>
      </c>
      <c r="D147" s="36">
        <f>'Raw Data (Nielsen)'!D157</f>
        <v>2.99</v>
      </c>
      <c r="E147" s="36">
        <f>'Raw Data (Nielsen)'!E157</f>
        <v>5.45</v>
      </c>
      <c r="F147" s="36">
        <f>'Raw Data (Nielsen)'!F157</f>
        <v>3.52</v>
      </c>
      <c r="G147" s="37">
        <f>'Raw Data (Nielsen)'!G157</f>
        <v>585</v>
      </c>
      <c r="H147" s="37">
        <f>'Raw Data (Nielsen)'!H157</f>
        <v>674</v>
      </c>
      <c r="I147" s="38">
        <f>'Raw Data (Nielsen)'!I157</f>
        <v>866</v>
      </c>
      <c r="J147" s="38">
        <f>'Raw Data (Nielsen)'!J157</f>
        <v>916</v>
      </c>
      <c r="K147" s="37">
        <f>'Raw Data (Nielsen)'!K157</f>
        <v>926</v>
      </c>
      <c r="L147" s="4">
        <f>'Raw Data (Nielsen)'!AF157</f>
        <v>4</v>
      </c>
      <c r="M147" s="4">
        <f>'Raw Data (Nielsen)'!AG157</f>
        <v>5</v>
      </c>
      <c r="N147" s="4">
        <f>'Raw Data (Nielsen)'!AH157</f>
        <v>1</v>
      </c>
      <c r="O147" s="4">
        <f>'Raw Data (Nielsen)'!AI157</f>
        <v>1</v>
      </c>
      <c r="P147" s="4">
        <f>'Raw Data (Nielsen)'!AJ157</f>
        <v>2</v>
      </c>
      <c r="Q147" s="39">
        <f>IFERROR('Raw Data (Nielsen)'!V157/AF147,0)</f>
        <v>0</v>
      </c>
      <c r="R147" s="39">
        <f>IFERROR('Raw Data (Nielsen)'!W157/AG147,0)</f>
        <v>0</v>
      </c>
      <c r="S147" s="39">
        <f>IFERROR('Raw Data (Nielsen)'!X157/AH147,0)</f>
        <v>0</v>
      </c>
      <c r="T147" s="39">
        <f>IFERROR('Raw Data (Nielsen)'!Y157/AI147,0)</f>
        <v>0</v>
      </c>
      <c r="U147" s="39">
        <f>IFERROR('Raw Data (Nielsen)'!Z157/AJ147,0)</f>
        <v>0</v>
      </c>
      <c r="V147" s="40">
        <f>IFERROR('Raw Data (Nielsen)'!AA157/AF147,0)</f>
        <v>0</v>
      </c>
      <c r="W147" s="40">
        <f>IFERROR('Raw Data (Nielsen)'!AB157/AG147,0)</f>
        <v>0.006455399061</v>
      </c>
      <c r="X147" s="40">
        <f>IFERROR('Raw Data (Nielsen)'!AC157/AH147,0)</f>
        <v>0</v>
      </c>
      <c r="Y147" s="40">
        <f>IFERROR('Raw Data (Nielsen)'!AD157/AI147,0)</f>
        <v>0</v>
      </c>
      <c r="Z147" s="40">
        <f>IFERROR('Raw Data (Nielsen)'!AE157/AJ147,0)</f>
        <v>0</v>
      </c>
      <c r="AA147" s="39">
        <f>IFERROR('Raw Data (Nielsen)'!Q157/AF147,0)</f>
        <v>0</v>
      </c>
      <c r="AB147" s="39">
        <f>IFERROR('Raw Data (Nielsen)'!R157/AG147,0)</f>
        <v>0</v>
      </c>
      <c r="AC147" s="39">
        <f>IFERROR('Raw Data (Nielsen)'!S157/AH147,0)</f>
        <v>0</v>
      </c>
      <c r="AD147" s="39">
        <f>IFERROR('Raw Data (Nielsen)'!T157/AI147,0)</f>
        <v>0</v>
      </c>
      <c r="AE147" s="39">
        <f>IFERROR('Raw Data (Nielsen)'!U157/AJ147,0)</f>
        <v>0</v>
      </c>
      <c r="AF147" s="41">
        <f>'Raw Data (Nielsen)'!L157</f>
        <v>5029</v>
      </c>
      <c r="AG147" s="41">
        <f>'Raw Data (Nielsen)'!M157</f>
        <v>8520</v>
      </c>
      <c r="AH147" s="41">
        <f>'Raw Data (Nielsen)'!N157</f>
        <v>3944</v>
      </c>
      <c r="AI147" s="41">
        <f>'Raw Data (Nielsen)'!O157</f>
        <v>3015</v>
      </c>
      <c r="AJ147" s="41">
        <f>'Raw Data (Nielsen)'!P157</f>
        <v>7619</v>
      </c>
      <c r="AK147" s="42">
        <f t="shared" si="5"/>
        <v>28127</v>
      </c>
      <c r="AL147" s="43">
        <f t="shared" ref="AL147:AP147" si="554">AF147/$AK147</f>
        <v>0.1787961745</v>
      </c>
      <c r="AM147" s="43">
        <f t="shared" si="554"/>
        <v>0.3029117929</v>
      </c>
      <c r="AN147" s="43">
        <f t="shared" si="554"/>
        <v>0.1402211398</v>
      </c>
      <c r="AO147" s="43">
        <f t="shared" si="554"/>
        <v>0.1071923774</v>
      </c>
      <c r="AP147" s="43">
        <f t="shared" si="554"/>
        <v>0.2708785153</v>
      </c>
      <c r="AS147" s="4" t="s">
        <v>171</v>
      </c>
      <c r="AT147" s="53">
        <f t="shared" si="30"/>
        <v>2.548939083</v>
      </c>
      <c r="AU147" s="54">
        <f t="shared" ref="AU147:AY147" si="555">EXP(AU$3+(AU$4*$AT147)+(AU$5*B137)+(AU$6*G137)+(AU$7*L137)+(AU$8*Q137)+(AU$9*V137)+(AU$10+AA137))</f>
        <v>0.3174101931</v>
      </c>
      <c r="AV147" s="54">
        <f t="shared" si="555"/>
        <v>1.826811713</v>
      </c>
      <c r="AW147" s="54">
        <f t="shared" si="555"/>
        <v>0.2439382117</v>
      </c>
      <c r="AX147" s="54">
        <f t="shared" si="555"/>
        <v>0.2043624343</v>
      </c>
      <c r="AY147" s="54">
        <f t="shared" si="555"/>
        <v>0.5342957264</v>
      </c>
      <c r="AZ147" s="54">
        <f t="shared" si="26"/>
        <v>3.126818278</v>
      </c>
      <c r="BA147" s="55">
        <f t="shared" ref="BA147:BE147" si="556">AU147/$AZ147</f>
        <v>0.101512197</v>
      </c>
      <c r="BB147" s="55">
        <f t="shared" si="556"/>
        <v>0.5842398087</v>
      </c>
      <c r="BC147" s="55">
        <f t="shared" si="556"/>
        <v>0.07801483488</v>
      </c>
      <c r="BD147" s="55">
        <f t="shared" si="556"/>
        <v>0.06535795051</v>
      </c>
      <c r="BE147" s="55">
        <f t="shared" si="556"/>
        <v>0.1708752089</v>
      </c>
      <c r="BF147" s="28">
        <f t="shared" ref="BF147:BJ147" si="557">LN(BA147)*AF137</f>
        <v>-15310.74831</v>
      </c>
      <c r="BG147" s="28">
        <f t="shared" si="557"/>
        <v>-15298.33632</v>
      </c>
      <c r="BH147" s="28">
        <f t="shared" si="557"/>
        <v>-9583.567042</v>
      </c>
      <c r="BI147" s="28">
        <f t="shared" si="557"/>
        <v>-10082.23038</v>
      </c>
      <c r="BJ147" s="28">
        <f t="shared" si="557"/>
        <v>-16078.07803</v>
      </c>
      <c r="BM147" s="4" t="s">
        <v>181</v>
      </c>
      <c r="BN147" s="44">
        <f t="shared" si="7"/>
        <v>0.1402211398</v>
      </c>
      <c r="BO147" s="44">
        <f t="shared" si="8"/>
        <v>0.1447175132</v>
      </c>
    </row>
    <row r="148" ht="15.75" customHeight="1">
      <c r="A148" s="4" t="s">
        <v>182</v>
      </c>
      <c r="B148" s="36">
        <f>'Raw Data (Nielsen)'!B158</f>
        <v>4.65</v>
      </c>
      <c r="C148" s="36">
        <f>'Raw Data (Nielsen)'!C158</f>
        <v>6.99</v>
      </c>
      <c r="D148" s="36">
        <f>'Raw Data (Nielsen)'!D158</f>
        <v>2.99</v>
      </c>
      <c r="E148" s="36">
        <f>'Raw Data (Nielsen)'!E158</f>
        <v>5.45</v>
      </c>
      <c r="F148" s="36">
        <f>'Raw Data (Nielsen)'!F158</f>
        <v>3.52</v>
      </c>
      <c r="G148" s="37">
        <f>'Raw Data (Nielsen)'!G158</f>
        <v>597</v>
      </c>
      <c r="H148" s="37">
        <f>'Raw Data (Nielsen)'!H158</f>
        <v>702</v>
      </c>
      <c r="I148" s="38">
        <f>'Raw Data (Nielsen)'!I158</f>
        <v>897</v>
      </c>
      <c r="J148" s="37">
        <f>'Raw Data (Nielsen)'!J158</f>
        <v>921</v>
      </c>
      <c r="K148" s="37">
        <f>'Raw Data (Nielsen)'!K158</f>
        <v>932</v>
      </c>
      <c r="L148" s="4">
        <f>'Raw Data (Nielsen)'!AF158</f>
        <v>4</v>
      </c>
      <c r="M148" s="4">
        <f>'Raw Data (Nielsen)'!AG158</f>
        <v>5</v>
      </c>
      <c r="N148" s="4">
        <f>'Raw Data (Nielsen)'!AH158</f>
        <v>1</v>
      </c>
      <c r="O148" s="4">
        <f>'Raw Data (Nielsen)'!AI158</f>
        <v>1</v>
      </c>
      <c r="P148" s="4">
        <f>'Raw Data (Nielsen)'!AJ158</f>
        <v>2</v>
      </c>
      <c r="Q148" s="39">
        <f>IFERROR('Raw Data (Nielsen)'!V158/AF148,0)</f>
        <v>0</v>
      </c>
      <c r="R148" s="39">
        <f>IFERROR('Raw Data (Nielsen)'!W158/AG148,0)</f>
        <v>0</v>
      </c>
      <c r="S148" s="39">
        <f>IFERROR('Raw Data (Nielsen)'!X158/AH148,0)</f>
        <v>0</v>
      </c>
      <c r="T148" s="39">
        <f>IFERROR('Raw Data (Nielsen)'!Y158/AI148,0)</f>
        <v>0</v>
      </c>
      <c r="U148" s="39">
        <f>IFERROR('Raw Data (Nielsen)'!Z158/AJ148,0)</f>
        <v>0</v>
      </c>
      <c r="V148" s="40">
        <f>IFERROR('Raw Data (Nielsen)'!AA158/AF148,0)</f>
        <v>0</v>
      </c>
      <c r="W148" s="40">
        <f>IFERROR('Raw Data (Nielsen)'!AB158/AG148,0)</f>
        <v>0.007860450092</v>
      </c>
      <c r="X148" s="40">
        <f>IFERROR('Raw Data (Nielsen)'!AC158/AH148,0)</f>
        <v>0</v>
      </c>
      <c r="Y148" s="40">
        <f>IFERROR('Raw Data (Nielsen)'!AD158/AI148,0)</f>
        <v>0</v>
      </c>
      <c r="Z148" s="40">
        <f>IFERROR('Raw Data (Nielsen)'!AE158/AJ148,0)</f>
        <v>0.01071939019</v>
      </c>
      <c r="AA148" s="39">
        <f>IFERROR('Raw Data (Nielsen)'!Q158/AF148,0)</f>
        <v>0</v>
      </c>
      <c r="AB148" s="39">
        <f>IFERROR('Raw Data (Nielsen)'!R158/AG148,0)</f>
        <v>0</v>
      </c>
      <c r="AC148" s="39">
        <f>IFERROR('Raw Data (Nielsen)'!S158/AH148,0)</f>
        <v>0</v>
      </c>
      <c r="AD148" s="39">
        <f>IFERROR('Raw Data (Nielsen)'!T158/AI148,0)</f>
        <v>0</v>
      </c>
      <c r="AE148" s="39">
        <f>IFERROR('Raw Data (Nielsen)'!U158/AJ148,0)</f>
        <v>0</v>
      </c>
      <c r="AF148" s="41">
        <f>'Raw Data (Nielsen)'!L158</f>
        <v>5048</v>
      </c>
      <c r="AG148" s="41">
        <f>'Raw Data (Nielsen)'!M158</f>
        <v>9287</v>
      </c>
      <c r="AH148" s="41">
        <f>'Raw Data (Nielsen)'!N158</f>
        <v>4345</v>
      </c>
      <c r="AI148" s="41">
        <f>'Raw Data (Nielsen)'!O158</f>
        <v>3555</v>
      </c>
      <c r="AJ148" s="41">
        <f>'Raw Data (Nielsen)'!P158</f>
        <v>8396</v>
      </c>
      <c r="AK148" s="42">
        <f t="shared" si="5"/>
        <v>30631</v>
      </c>
      <c r="AL148" s="43">
        <f t="shared" ref="AL148:AP148" si="558">AF148/$AK148</f>
        <v>0.1648003656</v>
      </c>
      <c r="AM148" s="43">
        <f t="shared" si="558"/>
        <v>0.3031895792</v>
      </c>
      <c r="AN148" s="43">
        <f t="shared" si="558"/>
        <v>0.14184976</v>
      </c>
      <c r="AO148" s="43">
        <f t="shared" si="558"/>
        <v>0.1160588946</v>
      </c>
      <c r="AP148" s="43">
        <f t="shared" si="558"/>
        <v>0.2741014005</v>
      </c>
      <c r="AS148" s="4" t="s">
        <v>172</v>
      </c>
      <c r="AT148" s="53">
        <f t="shared" si="30"/>
        <v>2.568104038</v>
      </c>
      <c r="AU148" s="54">
        <f t="shared" ref="AU148:AY148" si="559">EXP(AU$3+(AU$4*$AT148)+(AU$5*B138)+(AU$6*G138)+(AU$7*L138)+(AU$8*Q138)+(AU$9*V138)+(AU$10+AA138))</f>
        <v>0.3168355397</v>
      </c>
      <c r="AV148" s="54">
        <f t="shared" si="559"/>
        <v>0.7141570198</v>
      </c>
      <c r="AW148" s="54">
        <f t="shared" si="559"/>
        <v>0.2706642887</v>
      </c>
      <c r="AX148" s="54">
        <f t="shared" si="559"/>
        <v>0.2006183821</v>
      </c>
      <c r="AY148" s="54">
        <f t="shared" si="559"/>
        <v>0.5266484526</v>
      </c>
      <c r="AZ148" s="54">
        <f t="shared" si="26"/>
        <v>2.028923683</v>
      </c>
      <c r="BA148" s="55">
        <f t="shared" ref="BA148:BE148" si="560">AU148/$AZ148</f>
        <v>0.1561594171</v>
      </c>
      <c r="BB148" s="55">
        <f t="shared" si="560"/>
        <v>0.3519881136</v>
      </c>
      <c r="BC148" s="55">
        <f t="shared" si="560"/>
        <v>0.1334028929</v>
      </c>
      <c r="BD148" s="55">
        <f t="shared" si="560"/>
        <v>0.09887921552</v>
      </c>
      <c r="BE148" s="55">
        <f t="shared" si="560"/>
        <v>0.2595703609</v>
      </c>
      <c r="BF148" s="28">
        <f t="shared" ref="BF148:BJ148" si="561">LN(BA148)*AF138</f>
        <v>-12875.59128</v>
      </c>
      <c r="BG148" s="28">
        <f t="shared" si="561"/>
        <v>-13084.3423</v>
      </c>
      <c r="BH148" s="28">
        <f t="shared" si="561"/>
        <v>-9036.51523</v>
      </c>
      <c r="BI148" s="28">
        <f t="shared" si="561"/>
        <v>-9537.715335</v>
      </c>
      <c r="BJ148" s="28">
        <f t="shared" si="561"/>
        <v>-13421.18708</v>
      </c>
      <c r="BM148" s="4" t="s">
        <v>182</v>
      </c>
      <c r="BN148" s="44">
        <f t="shared" si="7"/>
        <v>0.14184976</v>
      </c>
      <c r="BO148" s="44">
        <f t="shared" si="8"/>
        <v>0.1514531835</v>
      </c>
    </row>
    <row r="149" ht="15.75" customHeight="1">
      <c r="A149" s="4" t="s">
        <v>183</v>
      </c>
      <c r="B149" s="36">
        <f>'Raw Data (Nielsen)'!B159</f>
        <v>4.66</v>
      </c>
      <c r="C149" s="36">
        <f>'Raw Data (Nielsen)'!C159</f>
        <v>6.99</v>
      </c>
      <c r="D149" s="36">
        <f>'Raw Data (Nielsen)'!D159</f>
        <v>2.99</v>
      </c>
      <c r="E149" s="36">
        <f>'Raw Data (Nielsen)'!E159</f>
        <v>5.44</v>
      </c>
      <c r="F149" s="36">
        <f>'Raw Data (Nielsen)'!F159</f>
        <v>3.51</v>
      </c>
      <c r="G149" s="37">
        <f>'Raw Data (Nielsen)'!G159</f>
        <v>557</v>
      </c>
      <c r="H149" s="37">
        <f>'Raw Data (Nielsen)'!H159</f>
        <v>674</v>
      </c>
      <c r="I149" s="38">
        <f>'Raw Data (Nielsen)'!I159</f>
        <v>858</v>
      </c>
      <c r="J149" s="38">
        <f>'Raw Data (Nielsen)'!J159</f>
        <v>914</v>
      </c>
      <c r="K149" s="37">
        <f>'Raw Data (Nielsen)'!K159</f>
        <v>904</v>
      </c>
      <c r="L149" s="4">
        <f>'Raw Data (Nielsen)'!AF159</f>
        <v>4</v>
      </c>
      <c r="M149" s="4">
        <f>'Raw Data (Nielsen)'!AG159</f>
        <v>5</v>
      </c>
      <c r="N149" s="4">
        <f>'Raw Data (Nielsen)'!AH159</f>
        <v>1</v>
      </c>
      <c r="O149" s="4">
        <f>'Raw Data (Nielsen)'!AI159</f>
        <v>1</v>
      </c>
      <c r="P149" s="4">
        <f>'Raw Data (Nielsen)'!AJ159</f>
        <v>2</v>
      </c>
      <c r="Q149" s="39">
        <f>IFERROR('Raw Data (Nielsen)'!V159/AF149,0)</f>
        <v>0</v>
      </c>
      <c r="R149" s="39">
        <f>IFERROR('Raw Data (Nielsen)'!W159/AG149,0)</f>
        <v>0</v>
      </c>
      <c r="S149" s="39">
        <f>IFERROR('Raw Data (Nielsen)'!X159/AH149,0)</f>
        <v>0</v>
      </c>
      <c r="T149" s="39">
        <f>IFERROR('Raw Data (Nielsen)'!Y159/AI149,0)</f>
        <v>0</v>
      </c>
      <c r="U149" s="39">
        <f>IFERROR('Raw Data (Nielsen)'!Z159/AJ149,0)</f>
        <v>0</v>
      </c>
      <c r="V149" s="40">
        <f>IFERROR('Raw Data (Nielsen)'!AA159/AF149,0)</f>
        <v>0</v>
      </c>
      <c r="W149" s="40">
        <f>IFERROR('Raw Data (Nielsen)'!AB159/AG149,0)</f>
        <v>0.002676724662</v>
      </c>
      <c r="X149" s="40">
        <f>IFERROR('Raw Data (Nielsen)'!AC159/AH149,0)</f>
        <v>0</v>
      </c>
      <c r="Y149" s="40">
        <f>IFERROR('Raw Data (Nielsen)'!AD159/AI149,0)</f>
        <v>0</v>
      </c>
      <c r="Z149" s="40">
        <f>IFERROR('Raw Data (Nielsen)'!AE159/AJ149,0)</f>
        <v>0.009933774834</v>
      </c>
      <c r="AA149" s="39">
        <f>IFERROR('Raw Data (Nielsen)'!Q159/AF149,0)</f>
        <v>0</v>
      </c>
      <c r="AB149" s="39">
        <f>IFERROR('Raw Data (Nielsen)'!R159/AG149,0)</f>
        <v>0</v>
      </c>
      <c r="AC149" s="39">
        <f>IFERROR('Raw Data (Nielsen)'!S159/AH149,0)</f>
        <v>0</v>
      </c>
      <c r="AD149" s="39">
        <f>IFERROR('Raw Data (Nielsen)'!T159/AI149,0)</f>
        <v>0</v>
      </c>
      <c r="AE149" s="39">
        <f>IFERROR('Raw Data (Nielsen)'!U159/AJ149,0)</f>
        <v>0</v>
      </c>
      <c r="AF149" s="41">
        <f>'Raw Data (Nielsen)'!L159</f>
        <v>4426</v>
      </c>
      <c r="AG149" s="41">
        <f>'Raw Data (Nielsen)'!M159</f>
        <v>8219</v>
      </c>
      <c r="AH149" s="41">
        <f>'Raw Data (Nielsen)'!N159</f>
        <v>3696</v>
      </c>
      <c r="AI149" s="41">
        <f>'Raw Data (Nielsen)'!O159</f>
        <v>2940</v>
      </c>
      <c r="AJ149" s="41">
        <f>'Raw Data (Nielsen)'!P159</f>
        <v>6946</v>
      </c>
      <c r="AK149" s="42">
        <f t="shared" si="5"/>
        <v>26227</v>
      </c>
      <c r="AL149" s="43">
        <f t="shared" ref="AL149:AP149" si="562">AF149/$AK149</f>
        <v>0.1687573874</v>
      </c>
      <c r="AM149" s="43">
        <f t="shared" si="562"/>
        <v>0.3133793419</v>
      </c>
      <c r="AN149" s="43">
        <f t="shared" si="562"/>
        <v>0.1409234758</v>
      </c>
      <c r="AO149" s="43">
        <f t="shared" si="562"/>
        <v>0.1120982194</v>
      </c>
      <c r="AP149" s="43">
        <f t="shared" si="562"/>
        <v>0.2648415755</v>
      </c>
      <c r="AS149" s="4" t="s">
        <v>173</v>
      </c>
      <c r="AT149" s="53">
        <f t="shared" si="30"/>
        <v>2.587268994</v>
      </c>
      <c r="AU149" s="54">
        <f t="shared" ref="AU149:AY149" si="563">EXP(AU$3+(AU$4*$AT149)+(AU$5*B139)+(AU$6*G139)+(AU$7*L139)+(AU$8*Q139)+(AU$9*V139)+(AU$10+AA139))</f>
        <v>0.3175465343</v>
      </c>
      <c r="AV149" s="54">
        <f t="shared" si="563"/>
        <v>0.6529538719</v>
      </c>
      <c r="AW149" s="54">
        <f t="shared" si="563"/>
        <v>0.2892657345</v>
      </c>
      <c r="AX149" s="54">
        <f t="shared" si="563"/>
        <v>0.2050831629</v>
      </c>
      <c r="AY149" s="54">
        <f t="shared" si="563"/>
        <v>0.5271463686</v>
      </c>
      <c r="AZ149" s="54">
        <f t="shared" si="26"/>
        <v>1.991995672</v>
      </c>
      <c r="BA149" s="55">
        <f t="shared" ref="BA149:BE149" si="564">AU149/$AZ149</f>
        <v>0.1594112571</v>
      </c>
      <c r="BB149" s="55">
        <f t="shared" si="564"/>
        <v>0.3277888005</v>
      </c>
      <c r="BC149" s="55">
        <f t="shared" si="564"/>
        <v>0.1452140376</v>
      </c>
      <c r="BD149" s="55">
        <f t="shared" si="564"/>
        <v>0.1029536187</v>
      </c>
      <c r="BE149" s="55">
        <f t="shared" si="564"/>
        <v>0.2646322861</v>
      </c>
      <c r="BF149" s="28">
        <f t="shared" ref="BF149:BJ149" si="565">LN(BA149)*AF139</f>
        <v>-13169.71333</v>
      </c>
      <c r="BG149" s="28">
        <f t="shared" si="565"/>
        <v>-13998.09153</v>
      </c>
      <c r="BH149" s="28">
        <f t="shared" si="565"/>
        <v>-10546.90119</v>
      </c>
      <c r="BI149" s="28">
        <f t="shared" si="565"/>
        <v>-10014.66484</v>
      </c>
      <c r="BJ149" s="28">
        <f t="shared" si="565"/>
        <v>-14144.96513</v>
      </c>
      <c r="BM149" s="4" t="s">
        <v>183</v>
      </c>
      <c r="BN149" s="44">
        <f t="shared" si="7"/>
        <v>0.1409234758</v>
      </c>
      <c r="BO149" s="44">
        <f t="shared" si="8"/>
        <v>0.1428951393</v>
      </c>
    </row>
    <row r="150" ht="15.75" customHeight="1">
      <c r="A150" s="4" t="s">
        <v>184</v>
      </c>
      <c r="B150" s="36">
        <f>'Raw Data (Nielsen)'!B160</f>
        <v>4.66</v>
      </c>
      <c r="C150" s="36">
        <f>'Raw Data (Nielsen)'!C160</f>
        <v>6.99</v>
      </c>
      <c r="D150" s="36">
        <f>'Raw Data (Nielsen)'!D160</f>
        <v>2.99</v>
      </c>
      <c r="E150" s="36">
        <f>'Raw Data (Nielsen)'!E160</f>
        <v>5.45</v>
      </c>
      <c r="F150" s="36">
        <f>'Raw Data (Nielsen)'!F160</f>
        <v>3.53</v>
      </c>
      <c r="G150" s="37">
        <f>'Raw Data (Nielsen)'!G160</f>
        <v>516</v>
      </c>
      <c r="H150" s="37">
        <f>'Raw Data (Nielsen)'!H160</f>
        <v>624</v>
      </c>
      <c r="I150" s="38">
        <f>'Raw Data (Nielsen)'!I160</f>
        <v>855</v>
      </c>
      <c r="J150" s="38">
        <f>'Raw Data (Nielsen)'!J160</f>
        <v>860</v>
      </c>
      <c r="K150" s="37">
        <f>'Raw Data (Nielsen)'!K160</f>
        <v>871</v>
      </c>
      <c r="L150" s="4">
        <f>'Raw Data (Nielsen)'!AF160</f>
        <v>4</v>
      </c>
      <c r="M150" s="4">
        <f>'Raw Data (Nielsen)'!AG160</f>
        <v>5</v>
      </c>
      <c r="N150" s="4">
        <f>'Raw Data (Nielsen)'!AH160</f>
        <v>1</v>
      </c>
      <c r="O150" s="4">
        <f>'Raw Data (Nielsen)'!AI160</f>
        <v>1</v>
      </c>
      <c r="P150" s="4">
        <f>'Raw Data (Nielsen)'!AJ160</f>
        <v>2</v>
      </c>
      <c r="Q150" s="39">
        <f>IFERROR('Raw Data (Nielsen)'!V160/AF150,0)</f>
        <v>0</v>
      </c>
      <c r="R150" s="39">
        <f>IFERROR('Raw Data (Nielsen)'!W160/AG150,0)</f>
        <v>0</v>
      </c>
      <c r="S150" s="39">
        <f>IFERROR('Raw Data (Nielsen)'!X160/AH150,0)</f>
        <v>0</v>
      </c>
      <c r="T150" s="39">
        <f>IFERROR('Raw Data (Nielsen)'!Y160/AI150,0)</f>
        <v>0</v>
      </c>
      <c r="U150" s="39">
        <f>IFERROR('Raw Data (Nielsen)'!Z160/AJ150,0)</f>
        <v>0</v>
      </c>
      <c r="V150" s="40">
        <f>IFERROR('Raw Data (Nielsen)'!AA160/AF150,0)</f>
        <v>0</v>
      </c>
      <c r="W150" s="40">
        <f>IFERROR('Raw Data (Nielsen)'!AB160/AG150,0)</f>
        <v>0</v>
      </c>
      <c r="X150" s="40">
        <f>IFERROR('Raw Data (Nielsen)'!AC160/AH150,0)</f>
        <v>0</v>
      </c>
      <c r="Y150" s="40">
        <f>IFERROR('Raw Data (Nielsen)'!AD160/AI150,0)</f>
        <v>0</v>
      </c>
      <c r="Z150" s="40">
        <f>IFERROR('Raw Data (Nielsen)'!AE160/AJ150,0)</f>
        <v>0.01633486473</v>
      </c>
      <c r="AA150" s="39">
        <f>IFERROR('Raw Data (Nielsen)'!Q160/AF150,0)</f>
        <v>0</v>
      </c>
      <c r="AB150" s="39">
        <f>IFERROR('Raw Data (Nielsen)'!R160/AG150,0)</f>
        <v>0</v>
      </c>
      <c r="AC150" s="39">
        <f>IFERROR('Raw Data (Nielsen)'!S160/AH150,0)</f>
        <v>0</v>
      </c>
      <c r="AD150" s="39">
        <f>IFERROR('Raw Data (Nielsen)'!T160/AI150,0)</f>
        <v>0</v>
      </c>
      <c r="AE150" s="39">
        <f>IFERROR('Raw Data (Nielsen)'!U160/AJ150,0)</f>
        <v>0</v>
      </c>
      <c r="AF150" s="41">
        <f>'Raw Data (Nielsen)'!L160</f>
        <v>3953</v>
      </c>
      <c r="AG150" s="41">
        <f>'Raw Data (Nielsen)'!M160</f>
        <v>7073</v>
      </c>
      <c r="AH150" s="41">
        <f>'Raw Data (Nielsen)'!N160</f>
        <v>3024</v>
      </c>
      <c r="AI150" s="41">
        <f>'Raw Data (Nielsen)'!O160</f>
        <v>2451</v>
      </c>
      <c r="AJ150" s="41">
        <f>'Raw Data (Nielsen)'!P160</f>
        <v>5877</v>
      </c>
      <c r="AK150" s="42">
        <f t="shared" si="5"/>
        <v>22378</v>
      </c>
      <c r="AL150" s="43">
        <f t="shared" ref="AL150:AP150" si="566">AF150/$AK150</f>
        <v>0.1766467066</v>
      </c>
      <c r="AM150" s="43">
        <f t="shared" si="566"/>
        <v>0.3160693538</v>
      </c>
      <c r="AN150" s="43">
        <f t="shared" si="566"/>
        <v>0.1351327196</v>
      </c>
      <c r="AO150" s="43">
        <f t="shared" si="566"/>
        <v>0.1095272142</v>
      </c>
      <c r="AP150" s="43">
        <f t="shared" si="566"/>
        <v>0.2626240057</v>
      </c>
      <c r="AS150" s="4" t="s">
        <v>174</v>
      </c>
      <c r="AT150" s="53">
        <f t="shared" si="30"/>
        <v>2.606433949</v>
      </c>
      <c r="AU150" s="54">
        <f t="shared" ref="AU150:AY150" si="567">EXP(AU$3+(AU$4*$AT150)+(AU$5*B140)+(AU$6*G140)+(AU$7*L140)+(AU$8*Q140)+(AU$9*V140)+(AU$10+AA140))</f>
        <v>0.3178524052</v>
      </c>
      <c r="AV150" s="54">
        <f t="shared" si="567"/>
        <v>0.6485039295</v>
      </c>
      <c r="AW150" s="54">
        <f t="shared" si="567"/>
        <v>0.2558134154</v>
      </c>
      <c r="AX150" s="54">
        <f t="shared" si="567"/>
        <v>0.2048056199</v>
      </c>
      <c r="AY150" s="54">
        <f t="shared" si="567"/>
        <v>0.5185228181</v>
      </c>
      <c r="AZ150" s="54">
        <f t="shared" si="26"/>
        <v>1.945498188</v>
      </c>
      <c r="BA150" s="55">
        <f t="shared" ref="BA150:BE150" si="568">AU150/$AZ150</f>
        <v>0.1633784124</v>
      </c>
      <c r="BB150" s="55">
        <f t="shared" si="568"/>
        <v>0.3333356636</v>
      </c>
      <c r="BC150" s="55">
        <f t="shared" si="568"/>
        <v>0.1314899273</v>
      </c>
      <c r="BD150" s="55">
        <f t="shared" si="568"/>
        <v>0.1052715552</v>
      </c>
      <c r="BE150" s="55">
        <f t="shared" si="568"/>
        <v>0.2665244416</v>
      </c>
      <c r="BF150" s="28">
        <f t="shared" ref="BF150:BJ150" si="569">LN(BA150)*AF140</f>
        <v>-12632.88802</v>
      </c>
      <c r="BG150" s="28">
        <f t="shared" si="569"/>
        <v>-13315.09621</v>
      </c>
      <c r="BH150" s="28">
        <f t="shared" si="569"/>
        <v>-8060.521838</v>
      </c>
      <c r="BI150" s="28">
        <f t="shared" si="569"/>
        <v>-9862.559892</v>
      </c>
      <c r="BJ150" s="28">
        <f t="shared" si="569"/>
        <v>-13930.31805</v>
      </c>
      <c r="BM150" s="4" t="s">
        <v>184</v>
      </c>
      <c r="BN150" s="44">
        <f t="shared" si="7"/>
        <v>0.1351327196</v>
      </c>
      <c r="BO150" s="44">
        <f t="shared" si="8"/>
        <v>0.1440496941</v>
      </c>
    </row>
    <row r="151" ht="15.75" customHeight="1">
      <c r="A151" s="4" t="s">
        <v>185</v>
      </c>
      <c r="B151" s="36">
        <f>'Raw Data (Nielsen)'!B161</f>
        <v>4.66</v>
      </c>
      <c r="C151" s="36">
        <f>'Raw Data (Nielsen)'!C161</f>
        <v>6.99</v>
      </c>
      <c r="D151" s="36">
        <f>'Raw Data (Nielsen)'!D161</f>
        <v>2.99</v>
      </c>
      <c r="E151" s="36">
        <f>'Raw Data (Nielsen)'!E161</f>
        <v>5.45</v>
      </c>
      <c r="F151" s="36">
        <f>'Raw Data (Nielsen)'!F161</f>
        <v>3.51</v>
      </c>
      <c r="G151" s="37">
        <f>'Raw Data (Nielsen)'!G161</f>
        <v>591</v>
      </c>
      <c r="H151" s="37">
        <f>'Raw Data (Nielsen)'!H161</f>
        <v>661</v>
      </c>
      <c r="I151" s="38">
        <f>'Raw Data (Nielsen)'!I161</f>
        <v>886</v>
      </c>
      <c r="J151" s="38">
        <f>'Raw Data (Nielsen)'!J161</f>
        <v>902</v>
      </c>
      <c r="K151" s="37">
        <f>'Raw Data (Nielsen)'!K161</f>
        <v>910</v>
      </c>
      <c r="L151" s="4">
        <f>'Raw Data (Nielsen)'!AF161</f>
        <v>4</v>
      </c>
      <c r="M151" s="4">
        <f>'Raw Data (Nielsen)'!AG161</f>
        <v>5</v>
      </c>
      <c r="N151" s="4">
        <f>'Raw Data (Nielsen)'!AH161</f>
        <v>1</v>
      </c>
      <c r="O151" s="4">
        <f>'Raw Data (Nielsen)'!AI161</f>
        <v>1</v>
      </c>
      <c r="P151" s="4">
        <f>'Raw Data (Nielsen)'!AJ161</f>
        <v>2</v>
      </c>
      <c r="Q151" s="39">
        <f>IFERROR('Raw Data (Nielsen)'!V161/AF151,0)</f>
        <v>0</v>
      </c>
      <c r="R151" s="39">
        <f>IFERROR('Raw Data (Nielsen)'!W161/AG151,0)</f>
        <v>0</v>
      </c>
      <c r="S151" s="39">
        <f>IFERROR('Raw Data (Nielsen)'!X161/AH151,0)</f>
        <v>0</v>
      </c>
      <c r="T151" s="39">
        <f>IFERROR('Raw Data (Nielsen)'!Y161/AI151,0)</f>
        <v>0</v>
      </c>
      <c r="U151" s="39">
        <f>IFERROR('Raw Data (Nielsen)'!Z161/AJ151,0)</f>
        <v>0</v>
      </c>
      <c r="V151" s="40">
        <f>IFERROR('Raw Data (Nielsen)'!AA161/AF151,0)</f>
        <v>0</v>
      </c>
      <c r="W151" s="40">
        <f>IFERROR('Raw Data (Nielsen)'!AB161/AG151,0)</f>
        <v>0</v>
      </c>
      <c r="X151" s="40">
        <f>IFERROR('Raw Data (Nielsen)'!AC161/AH151,0)</f>
        <v>0</v>
      </c>
      <c r="Y151" s="40">
        <f>IFERROR('Raw Data (Nielsen)'!AD161/AI151,0)</f>
        <v>0</v>
      </c>
      <c r="Z151" s="40">
        <f>IFERROR('Raw Data (Nielsen)'!AE161/AJ151,0)</f>
        <v>0.01797658863</v>
      </c>
      <c r="AA151" s="39">
        <f>IFERROR('Raw Data (Nielsen)'!Q161/AF151,0)</f>
        <v>0</v>
      </c>
      <c r="AB151" s="39">
        <f>IFERROR('Raw Data (Nielsen)'!R161/AG151,0)</f>
        <v>0</v>
      </c>
      <c r="AC151" s="39">
        <f>IFERROR('Raw Data (Nielsen)'!S161/AH151,0)</f>
        <v>0</v>
      </c>
      <c r="AD151" s="39">
        <f>IFERROR('Raw Data (Nielsen)'!T161/AI151,0)</f>
        <v>0</v>
      </c>
      <c r="AE151" s="39">
        <f>IFERROR('Raw Data (Nielsen)'!U161/AJ151,0)</f>
        <v>0</v>
      </c>
      <c r="AF151" s="41">
        <f>'Raw Data (Nielsen)'!L161</f>
        <v>4981</v>
      </c>
      <c r="AG151" s="41">
        <f>'Raw Data (Nielsen)'!M161</f>
        <v>8383</v>
      </c>
      <c r="AH151" s="41">
        <f>'Raw Data (Nielsen)'!N161</f>
        <v>3982</v>
      </c>
      <c r="AI151" s="41">
        <f>'Raw Data (Nielsen)'!O161</f>
        <v>2893</v>
      </c>
      <c r="AJ151" s="41">
        <f>'Raw Data (Nielsen)'!P161</f>
        <v>7176</v>
      </c>
      <c r="AK151" s="42">
        <f t="shared" si="5"/>
        <v>27415</v>
      </c>
      <c r="AL151" s="43">
        <f t="shared" ref="AL151:AP151" si="570">AF151/$AK151</f>
        <v>0.1816888565</v>
      </c>
      <c r="AM151" s="43">
        <f t="shared" si="570"/>
        <v>0.3057815065</v>
      </c>
      <c r="AN151" s="43">
        <f t="shared" si="570"/>
        <v>0.1452489513</v>
      </c>
      <c r="AO151" s="43">
        <f t="shared" si="570"/>
        <v>0.1055261718</v>
      </c>
      <c r="AP151" s="43">
        <f t="shared" si="570"/>
        <v>0.261754514</v>
      </c>
      <c r="AS151" s="4" t="s">
        <v>175</v>
      </c>
      <c r="AT151" s="53">
        <f t="shared" si="30"/>
        <v>2.625598905</v>
      </c>
      <c r="AU151" s="54">
        <f t="shared" ref="AU151:AY151" si="571">EXP(AU$3+(AU$4*$AT151)+(AU$5*B141)+(AU$6*G141)+(AU$7*L141)+(AU$8*Q141)+(AU$9*V141)+(AU$10+AA141))</f>
        <v>0.3176813218</v>
      </c>
      <c r="AV151" s="54">
        <f t="shared" si="571"/>
        <v>0.6254512009</v>
      </c>
      <c r="AW151" s="54">
        <f t="shared" si="571"/>
        <v>0.2545937138</v>
      </c>
      <c r="AX151" s="54">
        <f t="shared" si="571"/>
        <v>0.1972843901</v>
      </c>
      <c r="AY151" s="54">
        <f t="shared" si="571"/>
        <v>0.5286335359</v>
      </c>
      <c r="AZ151" s="54">
        <f t="shared" si="26"/>
        <v>1.923644163</v>
      </c>
      <c r="BA151" s="55">
        <f t="shared" ref="BA151:BE151" si="572">AU151/$AZ151</f>
        <v>0.1651455753</v>
      </c>
      <c r="BB151" s="55">
        <f t="shared" si="572"/>
        <v>0.3251387201</v>
      </c>
      <c r="BC151" s="55">
        <f t="shared" si="572"/>
        <v>0.1323496927</v>
      </c>
      <c r="BD151" s="55">
        <f t="shared" si="572"/>
        <v>0.102557632</v>
      </c>
      <c r="BE151" s="55">
        <f t="shared" si="572"/>
        <v>0.2748083799</v>
      </c>
      <c r="BF151" s="28">
        <f t="shared" ref="BF151:BJ151" si="573">LN(BA151)*AF141</f>
        <v>-11300.8227</v>
      </c>
      <c r="BG151" s="28">
        <f t="shared" si="573"/>
        <v>-11968.68126</v>
      </c>
      <c r="BH151" s="28">
        <f t="shared" si="573"/>
        <v>-8058.896073</v>
      </c>
      <c r="BI151" s="28">
        <f t="shared" si="573"/>
        <v>-8544.543568</v>
      </c>
      <c r="BJ151" s="28">
        <f t="shared" si="573"/>
        <v>-11793.04958</v>
      </c>
      <c r="BM151" s="4" t="s">
        <v>185</v>
      </c>
      <c r="BN151" s="44">
        <f t="shared" si="7"/>
        <v>0.1452489513</v>
      </c>
      <c r="BO151" s="44">
        <f t="shared" si="8"/>
        <v>0.1499726632</v>
      </c>
    </row>
    <row r="152" ht="15.75" customHeight="1">
      <c r="A152" s="4" t="s">
        <v>186</v>
      </c>
      <c r="B152" s="36">
        <f>'Raw Data (Nielsen)'!B162</f>
        <v>4.65</v>
      </c>
      <c r="C152" s="36">
        <f>'Raw Data (Nielsen)'!C162</f>
        <v>6.98</v>
      </c>
      <c r="D152" s="36">
        <f>'Raw Data (Nielsen)'!D162</f>
        <v>2.99</v>
      </c>
      <c r="E152" s="36">
        <f>'Raw Data (Nielsen)'!E162</f>
        <v>5.45</v>
      </c>
      <c r="F152" s="36">
        <f>'Raw Data (Nielsen)'!F162</f>
        <v>3.51</v>
      </c>
      <c r="G152" s="37">
        <f>'Raw Data (Nielsen)'!G162</f>
        <v>602</v>
      </c>
      <c r="H152" s="37">
        <f>'Raw Data (Nielsen)'!H162</f>
        <v>658</v>
      </c>
      <c r="I152" s="38">
        <f>'Raw Data (Nielsen)'!I162</f>
        <v>893</v>
      </c>
      <c r="J152" s="38">
        <f>'Raw Data (Nielsen)'!J162</f>
        <v>920</v>
      </c>
      <c r="K152" s="37">
        <f>'Raw Data (Nielsen)'!K162</f>
        <v>931</v>
      </c>
      <c r="L152" s="4">
        <f>'Raw Data (Nielsen)'!AF162</f>
        <v>4</v>
      </c>
      <c r="M152" s="4">
        <f>'Raw Data (Nielsen)'!AG162</f>
        <v>5</v>
      </c>
      <c r="N152" s="4">
        <f>'Raw Data (Nielsen)'!AH162</f>
        <v>1</v>
      </c>
      <c r="O152" s="4">
        <f>'Raw Data (Nielsen)'!AI162</f>
        <v>1</v>
      </c>
      <c r="P152" s="4">
        <f>'Raw Data (Nielsen)'!AJ162</f>
        <v>2</v>
      </c>
      <c r="Q152" s="39">
        <f>IFERROR('Raw Data (Nielsen)'!V162/AF152,0)</f>
        <v>0</v>
      </c>
      <c r="R152" s="39">
        <f>IFERROR('Raw Data (Nielsen)'!W162/AG152,0)</f>
        <v>0</v>
      </c>
      <c r="S152" s="39">
        <f>IFERROR('Raw Data (Nielsen)'!X162/AH152,0)</f>
        <v>0</v>
      </c>
      <c r="T152" s="39">
        <f>IFERROR('Raw Data (Nielsen)'!Y162/AI152,0)</f>
        <v>0</v>
      </c>
      <c r="U152" s="39">
        <f>IFERROR('Raw Data (Nielsen)'!Z162/AJ152,0)</f>
        <v>0</v>
      </c>
      <c r="V152" s="40">
        <f>IFERROR('Raw Data (Nielsen)'!AA162/AF152,0)</f>
        <v>0</v>
      </c>
      <c r="W152" s="40">
        <f>IFERROR('Raw Data (Nielsen)'!AB162/AG152,0)</f>
        <v>0.002</v>
      </c>
      <c r="X152" s="40">
        <f>IFERROR('Raw Data (Nielsen)'!AC162/AH152,0)</f>
        <v>0</v>
      </c>
      <c r="Y152" s="40">
        <f>IFERROR('Raw Data (Nielsen)'!AD162/AI152,0)</f>
        <v>0</v>
      </c>
      <c r="Z152" s="40">
        <f>IFERROR('Raw Data (Nielsen)'!AE162/AJ152,0)</f>
        <v>0.02170615008</v>
      </c>
      <c r="AA152" s="39">
        <f>IFERROR('Raw Data (Nielsen)'!Q162/AF152,0)</f>
        <v>0</v>
      </c>
      <c r="AB152" s="39">
        <f>IFERROR('Raw Data (Nielsen)'!R162/AG152,0)</f>
        <v>0</v>
      </c>
      <c r="AC152" s="39">
        <f>IFERROR('Raw Data (Nielsen)'!S162/AH152,0)</f>
        <v>0</v>
      </c>
      <c r="AD152" s="39">
        <f>IFERROR('Raw Data (Nielsen)'!T162/AI152,0)</f>
        <v>0</v>
      </c>
      <c r="AE152" s="39">
        <f>IFERROR('Raw Data (Nielsen)'!U162/AJ152,0)</f>
        <v>0</v>
      </c>
      <c r="AF152" s="41">
        <f>'Raw Data (Nielsen)'!L162</f>
        <v>5313</v>
      </c>
      <c r="AG152" s="41">
        <f>'Raw Data (Nielsen)'!M162</f>
        <v>8500</v>
      </c>
      <c r="AH152" s="41">
        <f>'Raw Data (Nielsen)'!N162</f>
        <v>4555</v>
      </c>
      <c r="AI152" s="41">
        <f>'Raw Data (Nielsen)'!O162</f>
        <v>3348</v>
      </c>
      <c r="AJ152" s="41">
        <f>'Raw Data (Nielsen)'!P162</f>
        <v>8569</v>
      </c>
      <c r="AK152" s="42">
        <f t="shared" si="5"/>
        <v>30285</v>
      </c>
      <c r="AL152" s="43">
        <f t="shared" ref="AL152:AP152" si="574">AF152/$AK152</f>
        <v>0.1754333829</v>
      </c>
      <c r="AM152" s="43">
        <f t="shared" si="574"/>
        <v>0.2806669969</v>
      </c>
      <c r="AN152" s="43">
        <f t="shared" si="574"/>
        <v>0.1504044907</v>
      </c>
      <c r="AO152" s="43">
        <f t="shared" si="574"/>
        <v>0.1105497771</v>
      </c>
      <c r="AP152" s="43">
        <f t="shared" si="574"/>
        <v>0.2829453525</v>
      </c>
      <c r="AS152" s="4" t="s">
        <v>176</v>
      </c>
      <c r="AT152" s="53">
        <f t="shared" si="30"/>
        <v>2.64476386</v>
      </c>
      <c r="AU152" s="54">
        <f t="shared" ref="AU152:AY152" si="575">EXP(AU$3+(AU$4*$AT152)+(AU$5*B142)+(AU$6*G142)+(AU$7*L142)+(AU$8*Q142)+(AU$9*V142)+(AU$10+AA142))</f>
        <v>0.3174573756</v>
      </c>
      <c r="AV152" s="54">
        <f t="shared" si="575"/>
        <v>0.6261644896</v>
      </c>
      <c r="AW152" s="54">
        <f t="shared" si="575"/>
        <v>0.2819580803</v>
      </c>
      <c r="AX152" s="54">
        <f t="shared" si="575"/>
        <v>0.1869804168</v>
      </c>
      <c r="AY152" s="54">
        <f t="shared" si="575"/>
        <v>0.5332037571</v>
      </c>
      <c r="AZ152" s="54">
        <f t="shared" si="26"/>
        <v>1.945764119</v>
      </c>
      <c r="BA152" s="55">
        <f t="shared" ref="BA152:BE152" si="576">AU152/$AZ152</f>
        <v>0.1631530628</v>
      </c>
      <c r="BB152" s="55">
        <f t="shared" si="576"/>
        <v>0.3218090432</v>
      </c>
      <c r="BC152" s="55">
        <f t="shared" si="576"/>
        <v>0.1449086647</v>
      </c>
      <c r="BD152" s="55">
        <f t="shared" si="576"/>
        <v>0.09609613772</v>
      </c>
      <c r="BE152" s="55">
        <f t="shared" si="576"/>
        <v>0.2740330916</v>
      </c>
      <c r="BF152" s="28">
        <f t="shared" ref="BF152:BJ152" si="577">LN(BA152)*AF142</f>
        <v>-10064.33205</v>
      </c>
      <c r="BG152" s="28">
        <f t="shared" si="577"/>
        <v>-10786.94411</v>
      </c>
      <c r="BH152" s="28">
        <f t="shared" si="577"/>
        <v>-7956.473079</v>
      </c>
      <c r="BI152" s="28">
        <f t="shared" si="577"/>
        <v>-7282.540733</v>
      </c>
      <c r="BJ152" s="28">
        <f t="shared" si="577"/>
        <v>-10349.57873</v>
      </c>
      <c r="BM152" s="4" t="s">
        <v>186</v>
      </c>
      <c r="BN152" s="44">
        <f t="shared" si="7"/>
        <v>0.1504044907</v>
      </c>
      <c r="BO152" s="44">
        <f t="shared" si="8"/>
        <v>0.1509621174</v>
      </c>
    </row>
    <row r="153" ht="15.75" customHeight="1">
      <c r="AK153" s="57"/>
      <c r="AS153" s="4" t="s">
        <v>177</v>
      </c>
      <c r="AT153" s="53">
        <f t="shared" si="30"/>
        <v>2.663928816</v>
      </c>
      <c r="AU153" s="54">
        <f t="shared" ref="AU153:AY153" si="578">EXP(AU$3+(AU$4*$AT153)+(AU$5*B143)+(AU$6*G143)+(AU$7*L143)+(AU$8*Q143)+(AU$9*V143)+(AU$10+AA143))</f>
        <v>0.3188260929</v>
      </c>
      <c r="AV153" s="54">
        <f t="shared" si="578"/>
        <v>0.6143847254</v>
      </c>
      <c r="AW153" s="54">
        <f t="shared" si="578"/>
        <v>0.286461133</v>
      </c>
      <c r="AX153" s="54">
        <f t="shared" si="578"/>
        <v>0.1887724117</v>
      </c>
      <c r="AY153" s="54">
        <f t="shared" si="578"/>
        <v>0.5283875915</v>
      </c>
      <c r="AZ153" s="54">
        <f t="shared" si="26"/>
        <v>1.936831954</v>
      </c>
      <c r="BA153" s="55">
        <f t="shared" ref="BA153:BE153" si="579">AU153/$AZ153</f>
        <v>0.1646121607</v>
      </c>
      <c r="BB153" s="55">
        <f t="shared" si="579"/>
        <v>0.3172111674</v>
      </c>
      <c r="BC153" s="55">
        <f t="shared" si="579"/>
        <v>0.1479019036</v>
      </c>
      <c r="BD153" s="55">
        <f t="shared" si="579"/>
        <v>0.0974645277</v>
      </c>
      <c r="BE153" s="55">
        <f t="shared" si="579"/>
        <v>0.2728102406</v>
      </c>
      <c r="BF153" s="28">
        <f t="shared" ref="BF153:BJ153" si="580">LN(BA153)*AF143</f>
        <v>-9738.872486</v>
      </c>
      <c r="BG153" s="28">
        <f t="shared" si="580"/>
        <v>-10624.17971</v>
      </c>
      <c r="BH153" s="28">
        <f t="shared" si="580"/>
        <v>-7834.033552</v>
      </c>
      <c r="BI153" s="28">
        <f t="shared" si="580"/>
        <v>-7487.705983</v>
      </c>
      <c r="BJ153" s="28">
        <f t="shared" si="580"/>
        <v>-10669.81198</v>
      </c>
    </row>
    <row r="154" ht="15.75" customHeight="1">
      <c r="AK154" s="57"/>
      <c r="AS154" s="4" t="s">
        <v>178</v>
      </c>
      <c r="AT154" s="53">
        <f t="shared" si="30"/>
        <v>2.683093771</v>
      </c>
      <c r="AU154" s="54">
        <f t="shared" ref="AU154:AY154" si="581">EXP(AU$3+(AU$4*$AT154)+(AU$5*B144)+(AU$6*G144)+(AU$7*L144)+(AU$8*Q144)+(AU$9*V144)+(AU$10+AA144))</f>
        <v>0.3205213203</v>
      </c>
      <c r="AV154" s="54">
        <f t="shared" si="581"/>
        <v>0.6171162576</v>
      </c>
      <c r="AW154" s="54">
        <f t="shared" si="581"/>
        <v>0.2813780942</v>
      </c>
      <c r="AX154" s="54">
        <f t="shared" si="581"/>
        <v>0.1948367793</v>
      </c>
      <c r="AY154" s="54">
        <f t="shared" si="581"/>
        <v>0.5155372043</v>
      </c>
      <c r="AZ154" s="54">
        <f t="shared" si="26"/>
        <v>1.929389656</v>
      </c>
      <c r="BA154" s="55">
        <f t="shared" ref="BA154:BE154" si="582">AU154/$AZ154</f>
        <v>0.1661257587</v>
      </c>
      <c r="BB154" s="55">
        <f t="shared" si="582"/>
        <v>0.319850506</v>
      </c>
      <c r="BC154" s="55">
        <f t="shared" si="582"/>
        <v>0.1458378785</v>
      </c>
      <c r="BD154" s="55">
        <f t="shared" si="582"/>
        <v>0.1009836342</v>
      </c>
      <c r="BE154" s="55">
        <f t="shared" si="582"/>
        <v>0.2672022226</v>
      </c>
      <c r="BF154" s="28">
        <f t="shared" ref="BF154:BJ154" si="583">LN(BA154)*AF144</f>
        <v>-9958.716563</v>
      </c>
      <c r="BG154" s="28">
        <f t="shared" si="583"/>
        <v>-10515.5919</v>
      </c>
      <c r="BH154" s="28">
        <f t="shared" si="583"/>
        <v>-8018.706632</v>
      </c>
      <c r="BI154" s="28">
        <f t="shared" si="583"/>
        <v>-7591.450247</v>
      </c>
      <c r="BJ154" s="28">
        <f t="shared" si="583"/>
        <v>-10852.3003</v>
      </c>
    </row>
    <row r="155" ht="15.75" customHeight="1">
      <c r="AK155" s="57"/>
      <c r="AS155" s="4" t="s">
        <v>179</v>
      </c>
      <c r="AT155" s="53">
        <f t="shared" si="30"/>
        <v>2.702258727</v>
      </c>
      <c r="AU155" s="54">
        <f t="shared" ref="AU155:AY155" si="584">EXP(AU$3+(AU$4*$AT155)+(AU$5*B145)+(AU$6*G145)+(AU$7*L145)+(AU$8*Q145)+(AU$9*V145)+(AU$10+AA145))</f>
        <v>0.3197071133</v>
      </c>
      <c r="AV155" s="54">
        <f t="shared" si="584"/>
        <v>0.6132136429</v>
      </c>
      <c r="AW155" s="54">
        <f t="shared" si="584"/>
        <v>0.2511816338</v>
      </c>
      <c r="AX155" s="54">
        <f t="shared" si="584"/>
        <v>0.1999072575</v>
      </c>
      <c r="AY155" s="54">
        <f t="shared" si="584"/>
        <v>0.5155011862</v>
      </c>
      <c r="AZ155" s="54">
        <f t="shared" si="26"/>
        <v>1.899510834</v>
      </c>
      <c r="BA155" s="55">
        <f t="shared" ref="BA155:BE155" si="585">AU155/$AZ155</f>
        <v>0.1683102342</v>
      </c>
      <c r="BB155" s="55">
        <f t="shared" si="585"/>
        <v>0.3228271364</v>
      </c>
      <c r="BC155" s="55">
        <f t="shared" si="585"/>
        <v>0.1322349045</v>
      </c>
      <c r="BD155" s="55">
        <f t="shared" si="585"/>
        <v>0.1052414411</v>
      </c>
      <c r="BE155" s="55">
        <f t="shared" si="585"/>
        <v>0.2713862838</v>
      </c>
      <c r="BF155" s="28">
        <f t="shared" ref="BF155:BJ155" si="586">LN(BA155)*AF145</f>
        <v>-9891.584302</v>
      </c>
      <c r="BG155" s="28">
        <f t="shared" si="586"/>
        <v>-10470.84112</v>
      </c>
      <c r="BH155" s="28">
        <f t="shared" si="586"/>
        <v>-6194.962947</v>
      </c>
      <c r="BI155" s="28">
        <f t="shared" si="586"/>
        <v>-7864.482966</v>
      </c>
      <c r="BJ155" s="28">
        <f t="shared" si="586"/>
        <v>-10642.3705</v>
      </c>
    </row>
    <row r="156" ht="15.75" customHeight="1">
      <c r="AK156" s="57"/>
      <c r="AS156" s="4" t="s">
        <v>180</v>
      </c>
      <c r="AT156" s="53">
        <f t="shared" si="30"/>
        <v>2.721423682</v>
      </c>
      <c r="AU156" s="54">
        <f t="shared" ref="AU156:AY156" si="587">EXP(AU$3+(AU$4*$AT156)+(AU$5*B146)+(AU$6*G146)+(AU$7*L146)+(AU$8*Q146)+(AU$9*V146)+(AU$10+AA146))</f>
        <v>0.319250907</v>
      </c>
      <c r="AV156" s="54">
        <f t="shared" si="587"/>
        <v>0.6048666755</v>
      </c>
      <c r="AW156" s="54">
        <f t="shared" si="587"/>
        <v>0.229327709</v>
      </c>
      <c r="AX156" s="54">
        <f t="shared" si="587"/>
        <v>0.1837469351</v>
      </c>
      <c r="AY156" s="54">
        <f t="shared" si="587"/>
        <v>0.5119634264</v>
      </c>
      <c r="AZ156" s="54">
        <f t="shared" si="26"/>
        <v>1.849155653</v>
      </c>
      <c r="BA156" s="55">
        <f t="shared" ref="BA156:BE156" si="588">AU156/$AZ156</f>
        <v>0.1726468545</v>
      </c>
      <c r="BB156" s="55">
        <f t="shared" si="588"/>
        <v>0.3271042513</v>
      </c>
      <c r="BC156" s="55">
        <f t="shared" si="588"/>
        <v>0.1240175259</v>
      </c>
      <c r="BD156" s="55">
        <f t="shared" si="588"/>
        <v>0.09936801955</v>
      </c>
      <c r="BE156" s="55">
        <f t="shared" si="588"/>
        <v>0.2768633487</v>
      </c>
      <c r="BF156" s="28">
        <f t="shared" ref="BF156:BJ156" si="589">LN(BA156)*AF146</f>
        <v>-7851.586621</v>
      </c>
      <c r="BG156" s="28">
        <f t="shared" si="589"/>
        <v>-8497.290146</v>
      </c>
      <c r="BH156" s="28">
        <f t="shared" si="589"/>
        <v>-4999.161064</v>
      </c>
      <c r="BI156" s="28">
        <f t="shared" si="589"/>
        <v>-6663.557412</v>
      </c>
      <c r="BJ156" s="28">
        <f t="shared" si="589"/>
        <v>-8212.658655</v>
      </c>
    </row>
    <row r="157" ht="15.75" customHeight="1">
      <c r="AK157" s="57"/>
      <c r="AS157" s="4" t="s">
        <v>181</v>
      </c>
      <c r="AT157" s="53">
        <f t="shared" si="30"/>
        <v>2.740588638</v>
      </c>
      <c r="AU157" s="54">
        <f t="shared" ref="AU157:AY157" si="590">EXP(AU$3+(AU$4*$AT157)+(AU$5*B147)+(AU$6*G147)+(AU$7*L147)+(AU$8*Q147)+(AU$9*V147)+(AU$10+AA147))</f>
        <v>0.3213054771</v>
      </c>
      <c r="AV157" s="54">
        <f t="shared" si="590"/>
        <v>0.6152645621</v>
      </c>
      <c r="AW157" s="54">
        <f t="shared" si="590"/>
        <v>0.2773724767</v>
      </c>
      <c r="AX157" s="54">
        <f t="shared" si="590"/>
        <v>0.193697261</v>
      </c>
      <c r="AY157" s="54">
        <f t="shared" si="590"/>
        <v>0.509007839</v>
      </c>
      <c r="AZ157" s="54">
        <f t="shared" si="26"/>
        <v>1.916647616</v>
      </c>
      <c r="BA157" s="55">
        <f t="shared" ref="BA157:BE157" si="591">AU157/$AZ157</f>
        <v>0.1676393065</v>
      </c>
      <c r="BB157" s="55">
        <f t="shared" si="591"/>
        <v>0.3210107883</v>
      </c>
      <c r="BC157" s="55">
        <f t="shared" si="591"/>
        <v>0.1447175132</v>
      </c>
      <c r="BD157" s="55">
        <f t="shared" si="591"/>
        <v>0.101060445</v>
      </c>
      <c r="BE157" s="55">
        <f t="shared" si="591"/>
        <v>0.2655719469</v>
      </c>
      <c r="BF157" s="28">
        <f t="shared" ref="BF157:BJ157" si="592">LN(BA157)*AF147</f>
        <v>-8981.495242</v>
      </c>
      <c r="BG157" s="28">
        <f t="shared" si="592"/>
        <v>-9681.110269</v>
      </c>
      <c r="BH157" s="28">
        <f t="shared" si="592"/>
        <v>-7623.640074</v>
      </c>
      <c r="BI157" s="28">
        <f t="shared" si="592"/>
        <v>-6910.489974</v>
      </c>
      <c r="BJ157" s="28">
        <f t="shared" si="592"/>
        <v>-10101.79963</v>
      </c>
    </row>
    <row r="158" ht="15.75" customHeight="1">
      <c r="AK158" s="57"/>
      <c r="AS158" s="4" t="s">
        <v>182</v>
      </c>
      <c r="AT158" s="53">
        <f t="shared" si="30"/>
        <v>2.759753593</v>
      </c>
      <c r="AU158" s="54">
        <f t="shared" ref="AU158:AY158" si="593">EXP(AU$3+(AU$4*$AT158)+(AU$5*B148)+(AU$6*G148)+(AU$7*L148)+(AU$8*Q148)+(AU$9*V148)+(AU$10+AA148))</f>
        <v>0.3219369938</v>
      </c>
      <c r="AV158" s="54">
        <f t="shared" si="593"/>
        <v>0.6178036061</v>
      </c>
      <c r="AW158" s="54">
        <f t="shared" si="593"/>
        <v>0.2942201272</v>
      </c>
      <c r="AX158" s="54">
        <f t="shared" si="593"/>
        <v>0.1951868676</v>
      </c>
      <c r="AY158" s="54">
        <f t="shared" si="593"/>
        <v>0.5134997665</v>
      </c>
      <c r="AZ158" s="54">
        <f t="shared" si="26"/>
        <v>1.942647361</v>
      </c>
      <c r="BA158" s="55">
        <f t="shared" ref="BA158:BE158" si="594">AU158/$AZ158</f>
        <v>0.1657207583</v>
      </c>
      <c r="BB158" s="55">
        <f t="shared" si="594"/>
        <v>0.3180214888</v>
      </c>
      <c r="BC158" s="55">
        <f t="shared" si="594"/>
        <v>0.1514531835</v>
      </c>
      <c r="BD158" s="55">
        <f t="shared" si="594"/>
        <v>0.1004746778</v>
      </c>
      <c r="BE158" s="55">
        <f t="shared" si="594"/>
        <v>0.2643298916</v>
      </c>
      <c r="BF158" s="28">
        <f t="shared" ref="BF158:BJ158" si="595">LN(BA158)*AF148</f>
        <v>-9073.533082</v>
      </c>
      <c r="BG158" s="28">
        <f t="shared" si="595"/>
        <v>-10639.52454</v>
      </c>
      <c r="BH158" s="28">
        <f t="shared" si="595"/>
        <v>-8201.095046</v>
      </c>
      <c r="BI158" s="28">
        <f t="shared" si="595"/>
        <v>-8168.855135</v>
      </c>
      <c r="BJ158" s="28">
        <f t="shared" si="595"/>
        <v>-11171.35965</v>
      </c>
    </row>
    <row r="159" ht="15.75" customHeight="1">
      <c r="AK159" s="57"/>
      <c r="AS159" s="4" t="s">
        <v>183</v>
      </c>
      <c r="AT159" s="53">
        <f t="shared" si="30"/>
        <v>2.778918549</v>
      </c>
      <c r="AU159" s="54">
        <f t="shared" ref="AU159:AY159" si="596">EXP(AU$3+(AU$4*$AT159)+(AU$5*B149)+(AU$6*G149)+(AU$7*L149)+(AU$8*Q149)+(AU$9*V149)+(AU$10+AA149))</f>
        <v>0.3205305566</v>
      </c>
      <c r="AV159" s="54">
        <f t="shared" si="596"/>
        <v>0.6107106728</v>
      </c>
      <c r="AW159" s="54">
        <f t="shared" si="596"/>
        <v>0.2737055324</v>
      </c>
      <c r="AX159" s="54">
        <f t="shared" si="596"/>
        <v>0.1931876859</v>
      </c>
      <c r="AY159" s="54">
        <f t="shared" si="596"/>
        <v>0.5172948231</v>
      </c>
      <c r="AZ159" s="54">
        <f t="shared" si="26"/>
        <v>1.915429271</v>
      </c>
      <c r="BA159" s="55">
        <f t="shared" ref="BA159:BE159" si="597">AU159/$AZ159</f>
        <v>0.1673413691</v>
      </c>
      <c r="BB159" s="55">
        <f t="shared" si="597"/>
        <v>0.3188374962</v>
      </c>
      <c r="BC159" s="55">
        <f t="shared" si="597"/>
        <v>0.1428951393</v>
      </c>
      <c r="BD159" s="55">
        <f t="shared" si="597"/>
        <v>0.1008586894</v>
      </c>
      <c r="BE159" s="55">
        <f t="shared" si="597"/>
        <v>0.270067306</v>
      </c>
      <c r="BF159" s="28">
        <f t="shared" ref="BF159:BJ159" si="598">LN(BA159)*AF149</f>
        <v>-7912.446182</v>
      </c>
      <c r="BG159" s="28">
        <f t="shared" si="598"/>
        <v>-9394.922924</v>
      </c>
      <c r="BH159" s="28">
        <f t="shared" si="598"/>
        <v>-7191.100999</v>
      </c>
      <c r="BI159" s="28">
        <f t="shared" si="598"/>
        <v>-6744.462478</v>
      </c>
      <c r="BJ159" s="28">
        <f t="shared" si="598"/>
        <v>-9092.897946</v>
      </c>
    </row>
    <row r="160" ht="15.75" customHeight="1">
      <c r="AK160" s="57"/>
      <c r="AS160" s="4" t="s">
        <v>184</v>
      </c>
      <c r="AT160" s="53">
        <f t="shared" si="30"/>
        <v>2.798083504</v>
      </c>
      <c r="AU160" s="54">
        <f t="shared" ref="AU160:AY160" si="599">EXP(AU$3+(AU$4*$AT160)+(AU$5*B150)+(AU$6*G150)+(AU$7*L150)+(AU$8*Q150)+(AU$9*V150)+(AU$10+AA150))</f>
        <v>0.3202155718</v>
      </c>
      <c r="AV160" s="54">
        <f t="shared" si="599"/>
        <v>0.6014171069</v>
      </c>
      <c r="AW160" s="54">
        <f t="shared" si="599"/>
        <v>0.2724005224</v>
      </c>
      <c r="AX160" s="54">
        <f t="shared" si="599"/>
        <v>0.1743846457</v>
      </c>
      <c r="AY160" s="54">
        <f t="shared" si="599"/>
        <v>0.522599862</v>
      </c>
      <c r="AZ160" s="54">
        <f t="shared" si="26"/>
        <v>1.891017709</v>
      </c>
      <c r="BA160" s="55">
        <f t="shared" ref="BA160:BE160" si="600">AU160/$AZ160</f>
        <v>0.1693350466</v>
      </c>
      <c r="BB160" s="55">
        <f t="shared" si="600"/>
        <v>0.318038855</v>
      </c>
      <c r="BC160" s="55">
        <f t="shared" si="600"/>
        <v>0.1440496941</v>
      </c>
      <c r="BD160" s="55">
        <f t="shared" si="600"/>
        <v>0.09221735198</v>
      </c>
      <c r="BE160" s="55">
        <f t="shared" si="600"/>
        <v>0.2763590524</v>
      </c>
      <c r="BF160" s="28">
        <f t="shared" ref="BF160:BJ160" si="601">LN(BA160)*AF150</f>
        <v>-7020.037838</v>
      </c>
      <c r="BG160" s="28">
        <f t="shared" si="601"/>
        <v>-8102.699492</v>
      </c>
      <c r="BH160" s="28">
        <f t="shared" si="601"/>
        <v>-5859.293151</v>
      </c>
      <c r="BI160" s="28">
        <f t="shared" si="601"/>
        <v>-5842.220675</v>
      </c>
      <c r="BJ160" s="28">
        <f t="shared" si="601"/>
        <v>-7558.141382</v>
      </c>
    </row>
    <row r="161" ht="15.75" customHeight="1">
      <c r="AK161" s="57"/>
      <c r="AS161" s="4" t="s">
        <v>185</v>
      </c>
      <c r="AT161" s="53">
        <f t="shared" si="30"/>
        <v>2.81724846</v>
      </c>
      <c r="AU161" s="54">
        <f t="shared" ref="AU161:AY161" si="602">EXP(AU$3+(AU$4*$AT161)+(AU$5*B151)+(AU$6*G151)+(AU$7*L151)+(AU$8*Q151)+(AU$9*V151)+(AU$10+AA151))</f>
        <v>0.3219707435</v>
      </c>
      <c r="AV161" s="54">
        <f t="shared" si="602"/>
        <v>0.6073337151</v>
      </c>
      <c r="AW161" s="54">
        <f t="shared" si="602"/>
        <v>0.2889461756</v>
      </c>
      <c r="AX161" s="54">
        <f t="shared" si="602"/>
        <v>0.1878487132</v>
      </c>
      <c r="AY161" s="54">
        <f t="shared" si="602"/>
        <v>0.5205596149</v>
      </c>
      <c r="AZ161" s="54">
        <f t="shared" si="26"/>
        <v>1.926658962</v>
      </c>
      <c r="BA161" s="55">
        <f t="shared" ref="BA161:BE161" si="603">AU161/$AZ161</f>
        <v>0.1671135109</v>
      </c>
      <c r="BB161" s="55">
        <f t="shared" si="603"/>
        <v>0.3152263722</v>
      </c>
      <c r="BC161" s="55">
        <f t="shared" si="603"/>
        <v>0.1499726632</v>
      </c>
      <c r="BD161" s="55">
        <f t="shared" si="603"/>
        <v>0.097499722</v>
      </c>
      <c r="BE161" s="55">
        <f t="shared" si="603"/>
        <v>0.2701877318</v>
      </c>
      <c r="BF161" s="28">
        <f t="shared" ref="BF161:BJ161" si="604">LN(BA161)*AF151</f>
        <v>-8911.417399</v>
      </c>
      <c r="BG161" s="28">
        <f t="shared" si="604"/>
        <v>-9677.873861</v>
      </c>
      <c r="BH161" s="28">
        <f t="shared" si="604"/>
        <v>-7555.057548</v>
      </c>
      <c r="BI161" s="28">
        <f t="shared" si="604"/>
        <v>-6734.631341</v>
      </c>
      <c r="BJ161" s="28">
        <f t="shared" si="604"/>
        <v>-9390.788145</v>
      </c>
    </row>
    <row r="162" ht="15.75" customHeight="1">
      <c r="AK162" s="57"/>
      <c r="AS162" s="4" t="s">
        <v>186</v>
      </c>
      <c r="AT162" s="53">
        <f t="shared" si="30"/>
        <v>2.836413415</v>
      </c>
      <c r="AU162" s="54">
        <f t="shared" ref="AU162:AY162" si="605">EXP(AU$3+(AU$4*$AT162)+(AU$5*B152)+(AU$6*G152)+(AU$7*L152)+(AU$8*Q152)+(AU$9*V152)+(AU$10+AA152))</f>
        <v>0.3237006881</v>
      </c>
      <c r="AV162" s="54">
        <f t="shared" si="605"/>
        <v>0.610542752</v>
      </c>
      <c r="AW162" s="54">
        <f t="shared" si="605"/>
        <v>0.2930109538</v>
      </c>
      <c r="AX162" s="54">
        <f t="shared" si="605"/>
        <v>0.1937826966</v>
      </c>
      <c r="AY162" s="54">
        <f t="shared" si="605"/>
        <v>0.5199197459</v>
      </c>
      <c r="AZ162" s="54">
        <f t="shared" si="26"/>
        <v>1.940956836</v>
      </c>
      <c r="BA162" s="55">
        <f t="shared" ref="BA162:BE162" si="606">AU162/$AZ162</f>
        <v>0.1667737695</v>
      </c>
      <c r="BB162" s="55">
        <f t="shared" si="606"/>
        <v>0.3145576143</v>
      </c>
      <c r="BC162" s="55">
        <f t="shared" si="606"/>
        <v>0.1509621174</v>
      </c>
      <c r="BD162" s="55">
        <f t="shared" si="606"/>
        <v>0.099838746</v>
      </c>
      <c r="BE162" s="55">
        <f t="shared" si="606"/>
        <v>0.2678677527</v>
      </c>
      <c r="BF162" s="28">
        <f t="shared" ref="BF162:BJ162" si="607">LN(BA162)*AF152</f>
        <v>-9516.204932</v>
      </c>
      <c r="BG162" s="28">
        <f t="shared" si="607"/>
        <v>-9830.998223</v>
      </c>
      <c r="BH162" s="28">
        <f t="shared" si="607"/>
        <v>-8612.258532</v>
      </c>
      <c r="BI162" s="28">
        <f t="shared" si="607"/>
        <v>-7714.458033</v>
      </c>
      <c r="BJ162" s="28">
        <f t="shared" si="607"/>
        <v>-11287.61705</v>
      </c>
    </row>
    <row r="163" ht="15.75" customHeight="1">
      <c r="AK163" s="57"/>
      <c r="AT163" s="53">
        <f t="shared" si="30"/>
        <v>2.855578371</v>
      </c>
    </row>
    <row r="164" ht="15.75" customHeight="1">
      <c r="AK164" s="57"/>
    </row>
    <row r="165" ht="15.75" customHeight="1">
      <c r="AK165" s="57"/>
    </row>
    <row r="166" ht="15.75" customHeight="1">
      <c r="AK166" s="57"/>
    </row>
    <row r="167" ht="15.75" customHeight="1">
      <c r="AK167" s="57"/>
    </row>
    <row r="168" ht="15.75" customHeight="1">
      <c r="AK168" s="57"/>
    </row>
    <row r="169" ht="15.75" customHeight="1">
      <c r="AK169" s="57"/>
    </row>
    <row r="170" ht="15.75" customHeight="1">
      <c r="AK170" s="57"/>
    </row>
    <row r="171" ht="15.75" customHeight="1">
      <c r="AK171" s="57"/>
    </row>
    <row r="172" ht="15.75" customHeight="1">
      <c r="AK172" s="57"/>
    </row>
    <row r="173" ht="15.75" customHeight="1">
      <c r="AK173" s="57"/>
    </row>
    <row r="174" ht="15.75" customHeight="1">
      <c r="AK174" s="57"/>
    </row>
    <row r="175" ht="15.75" customHeight="1">
      <c r="AK175" s="57"/>
    </row>
    <row r="176" ht="15.75" customHeight="1">
      <c r="AK176" s="57"/>
    </row>
    <row r="177" ht="15.75" customHeight="1">
      <c r="AK177" s="57"/>
    </row>
    <row r="178" ht="15.75" customHeight="1">
      <c r="AK178" s="57"/>
    </row>
    <row r="179" ht="15.75" customHeight="1">
      <c r="AK179" s="57"/>
    </row>
    <row r="180" ht="15.75" customHeight="1">
      <c r="AK180" s="57"/>
    </row>
    <row r="181" ht="15.75" customHeight="1">
      <c r="AK181" s="57"/>
    </row>
    <row r="182" ht="15.75" customHeight="1">
      <c r="AK182" s="57"/>
    </row>
    <row r="183" ht="15.75" customHeight="1">
      <c r="AK183" s="57"/>
    </row>
    <row r="184" ht="15.75" customHeight="1">
      <c r="AK184" s="57"/>
    </row>
    <row r="185" ht="15.75" customHeight="1">
      <c r="AK185" s="57"/>
    </row>
    <row r="186" ht="15.75" customHeight="1">
      <c r="AK186" s="57"/>
    </row>
    <row r="187" ht="15.75" customHeight="1">
      <c r="AK187" s="57"/>
    </row>
    <row r="188" ht="15.75" customHeight="1">
      <c r="AK188" s="57"/>
    </row>
    <row r="189" ht="15.75" customHeight="1">
      <c r="AK189" s="57"/>
    </row>
    <row r="190" ht="15.75" customHeight="1">
      <c r="AK190" s="57"/>
    </row>
    <row r="191" ht="15.75" customHeight="1">
      <c r="AK191" s="57"/>
    </row>
    <row r="192" ht="15.75" customHeight="1">
      <c r="AK192" s="57"/>
    </row>
    <row r="193" ht="15.75" customHeight="1">
      <c r="AK193" s="57"/>
    </row>
    <row r="194" ht="15.75" customHeight="1">
      <c r="AK194" s="57"/>
    </row>
    <row r="195" ht="15.75" customHeight="1">
      <c r="AK195" s="57"/>
    </row>
    <row r="196" ht="15.75" customHeight="1">
      <c r="AK196" s="57"/>
    </row>
    <row r="197" ht="15.75" customHeight="1">
      <c r="AK197" s="57"/>
    </row>
    <row r="198" ht="15.75" customHeight="1">
      <c r="AK198" s="57"/>
    </row>
    <row r="199" ht="15.75" customHeight="1">
      <c r="AK199" s="57"/>
    </row>
    <row r="200" ht="15.75" customHeight="1">
      <c r="AK200" s="57"/>
    </row>
    <row r="201" ht="15.75" customHeight="1">
      <c r="AK201" s="57"/>
    </row>
    <row r="202" ht="15.75" customHeight="1">
      <c r="AK202" s="57"/>
    </row>
    <row r="203" ht="15.75" customHeight="1">
      <c r="AK203" s="57"/>
    </row>
    <row r="204" ht="15.75" customHeight="1">
      <c r="AK204" s="57"/>
    </row>
    <row r="205" ht="15.75" customHeight="1">
      <c r="AK205" s="57"/>
    </row>
    <row r="206" ht="15.75" customHeight="1">
      <c r="AK206" s="57"/>
    </row>
    <row r="207" ht="15.75" customHeight="1">
      <c r="AK207" s="57"/>
    </row>
    <row r="208" ht="15.75" customHeight="1">
      <c r="AK208" s="57"/>
    </row>
    <row r="209" ht="15.75" customHeight="1">
      <c r="AK209" s="57"/>
    </row>
    <row r="210" ht="15.75" customHeight="1">
      <c r="AK210" s="57"/>
    </row>
    <row r="211" ht="15.75" customHeight="1">
      <c r="AK211" s="57"/>
    </row>
    <row r="212" ht="15.75" customHeight="1">
      <c r="AK212" s="57"/>
    </row>
    <row r="213" ht="15.75" customHeight="1">
      <c r="AK213" s="57"/>
    </row>
    <row r="214" ht="15.75" customHeight="1">
      <c r="AK214" s="57"/>
    </row>
    <row r="215" ht="15.75" customHeight="1">
      <c r="AK215" s="57"/>
    </row>
    <row r="216" ht="15.75" customHeight="1">
      <c r="AK216" s="57"/>
    </row>
    <row r="217" ht="15.75" customHeight="1">
      <c r="AK217" s="57"/>
    </row>
    <row r="218" ht="15.75" customHeight="1">
      <c r="AK218" s="57"/>
    </row>
    <row r="219" ht="15.75" customHeight="1">
      <c r="AK219" s="57"/>
    </row>
    <row r="220" ht="15.75" customHeight="1">
      <c r="AK220" s="57"/>
    </row>
    <row r="221" ht="15.75" customHeight="1">
      <c r="AK221" s="57"/>
    </row>
    <row r="222" ht="15.75" customHeight="1">
      <c r="AK222" s="57"/>
    </row>
    <row r="223" ht="15.75" customHeight="1">
      <c r="AK223" s="57"/>
    </row>
    <row r="224" ht="15.75" customHeight="1">
      <c r="AK224" s="57"/>
    </row>
    <row r="225" ht="15.75" customHeight="1">
      <c r="AK225" s="57"/>
    </row>
    <row r="226" ht="15.75" customHeight="1">
      <c r="AK226" s="57"/>
    </row>
    <row r="227" ht="15.75" customHeight="1">
      <c r="AK227" s="57"/>
    </row>
    <row r="228" ht="15.75" customHeight="1">
      <c r="AK228" s="57"/>
    </row>
    <row r="229" ht="15.75" customHeight="1">
      <c r="AK229" s="57"/>
    </row>
    <row r="230" ht="15.75" customHeight="1">
      <c r="AK230" s="57"/>
    </row>
    <row r="231" ht="15.75" customHeight="1">
      <c r="AK231" s="57"/>
    </row>
    <row r="232" ht="15.75" customHeight="1">
      <c r="AK232" s="57"/>
    </row>
    <row r="233" ht="15.75" customHeight="1">
      <c r="AK233" s="57"/>
    </row>
    <row r="234" ht="15.75" customHeight="1">
      <c r="AK234" s="57"/>
    </row>
    <row r="235" ht="15.75" customHeight="1">
      <c r="AK235" s="57"/>
    </row>
    <row r="236" ht="15.75" customHeight="1">
      <c r="AK236" s="57"/>
    </row>
    <row r="237" ht="15.75" customHeight="1">
      <c r="AK237" s="57"/>
    </row>
    <row r="238" ht="15.75" customHeight="1">
      <c r="AK238" s="57"/>
    </row>
    <row r="239" ht="15.75" customHeight="1">
      <c r="AK239" s="57"/>
    </row>
    <row r="240" ht="15.75" customHeight="1">
      <c r="AK240" s="57"/>
    </row>
    <row r="241" ht="15.75" customHeight="1">
      <c r="AK241" s="57"/>
    </row>
    <row r="242" ht="15.75" customHeight="1">
      <c r="AK242" s="57"/>
    </row>
    <row r="243" ht="15.75" customHeight="1">
      <c r="AK243" s="57"/>
    </row>
    <row r="244" ht="15.75" customHeight="1">
      <c r="AK244" s="57"/>
    </row>
    <row r="245" ht="15.75" customHeight="1">
      <c r="AK245" s="57"/>
    </row>
    <row r="246" ht="15.75" customHeight="1">
      <c r="AK246" s="57"/>
    </row>
    <row r="247" ht="15.75" customHeight="1">
      <c r="AK247" s="57"/>
    </row>
    <row r="248" ht="15.75" customHeight="1">
      <c r="AK248" s="57"/>
    </row>
    <row r="249" ht="15.75" customHeight="1">
      <c r="AK249" s="57"/>
    </row>
    <row r="250" ht="15.75" customHeight="1">
      <c r="AK250" s="57"/>
    </row>
    <row r="251" ht="15.75" customHeight="1">
      <c r="AK251" s="57"/>
    </row>
    <row r="252" ht="15.75" customHeight="1">
      <c r="AK252" s="57"/>
    </row>
    <row r="253" ht="15.75" customHeight="1">
      <c r="AK253" s="57"/>
    </row>
    <row r="254" ht="15.75" customHeight="1">
      <c r="AK254" s="57"/>
    </row>
    <row r="255" ht="15.75" customHeight="1">
      <c r="AK255" s="57"/>
    </row>
    <row r="256" ht="15.75" customHeight="1">
      <c r="AK256" s="57"/>
    </row>
    <row r="257" ht="15.75" customHeight="1">
      <c r="AK257" s="57"/>
    </row>
    <row r="258" ht="15.75" customHeight="1">
      <c r="AK258" s="57"/>
    </row>
    <row r="259" ht="15.75" customHeight="1">
      <c r="AK259" s="57"/>
    </row>
    <row r="260" ht="15.75" customHeight="1">
      <c r="AK260" s="57"/>
    </row>
    <row r="261" ht="15.75" customHeight="1">
      <c r="AK261" s="57"/>
    </row>
    <row r="262" ht="15.75" customHeight="1">
      <c r="AK262" s="57"/>
    </row>
    <row r="263" ht="15.75" customHeight="1">
      <c r="AK263" s="57"/>
    </row>
    <row r="264" ht="15.75" customHeight="1">
      <c r="AK264" s="57"/>
    </row>
    <row r="265" ht="15.75" customHeight="1">
      <c r="AK265" s="57"/>
    </row>
    <row r="266" ht="15.75" customHeight="1">
      <c r="AK266" s="57"/>
    </row>
    <row r="267" ht="15.75" customHeight="1">
      <c r="AK267" s="57"/>
    </row>
    <row r="268" ht="15.75" customHeight="1">
      <c r="AK268" s="57"/>
    </row>
    <row r="269" ht="15.75" customHeight="1">
      <c r="AK269" s="57"/>
    </row>
    <row r="270" ht="15.75" customHeight="1">
      <c r="AK270" s="57"/>
    </row>
    <row r="271" ht="15.75" customHeight="1">
      <c r="AK271" s="57"/>
    </row>
    <row r="272" ht="15.75" customHeight="1">
      <c r="AK272" s="57"/>
    </row>
    <row r="273" ht="15.75" customHeight="1">
      <c r="AK273" s="57"/>
    </row>
    <row r="274" ht="15.75" customHeight="1">
      <c r="AK274" s="57"/>
    </row>
    <row r="275" ht="15.75" customHeight="1">
      <c r="AK275" s="57"/>
    </row>
    <row r="276" ht="15.75" customHeight="1">
      <c r="AK276" s="57"/>
    </row>
    <row r="277" ht="15.75" customHeight="1">
      <c r="AK277" s="57"/>
    </row>
    <row r="278" ht="15.75" customHeight="1">
      <c r="AK278" s="57"/>
    </row>
    <row r="279" ht="15.75" customHeight="1">
      <c r="AK279" s="57"/>
    </row>
    <row r="280" ht="15.75" customHeight="1">
      <c r="AK280" s="57"/>
    </row>
    <row r="281" ht="15.75" customHeight="1">
      <c r="AK281" s="57"/>
    </row>
    <row r="282" ht="15.75" customHeight="1">
      <c r="AK282" s="57"/>
    </row>
    <row r="283" ht="15.75" customHeight="1">
      <c r="AK283" s="57"/>
    </row>
    <row r="284" ht="15.75" customHeight="1">
      <c r="AK284" s="57"/>
    </row>
    <row r="285" ht="15.75" customHeight="1">
      <c r="AK285" s="57"/>
    </row>
    <row r="286" ht="15.75" customHeight="1">
      <c r="AK286" s="57"/>
    </row>
    <row r="287" ht="15.75" customHeight="1">
      <c r="AK287" s="57"/>
    </row>
    <row r="288" ht="15.75" customHeight="1">
      <c r="AK288" s="57"/>
    </row>
    <row r="289" ht="15.75" customHeight="1">
      <c r="AK289" s="57"/>
    </row>
    <row r="290" ht="15.75" customHeight="1">
      <c r="AK290" s="57"/>
    </row>
    <row r="291" ht="15.75" customHeight="1">
      <c r="AK291" s="57"/>
    </row>
    <row r="292" ht="15.75" customHeight="1">
      <c r="AK292" s="57"/>
    </row>
    <row r="293" ht="15.75" customHeight="1">
      <c r="AK293" s="57"/>
    </row>
    <row r="294" ht="15.75" customHeight="1">
      <c r="AK294" s="57"/>
    </row>
    <row r="295" ht="15.75" customHeight="1">
      <c r="AK295" s="57"/>
    </row>
    <row r="296" ht="15.75" customHeight="1">
      <c r="AK296" s="57"/>
    </row>
    <row r="297" ht="15.75" customHeight="1">
      <c r="AK297" s="57"/>
    </row>
    <row r="298" ht="15.75" customHeight="1">
      <c r="AK298" s="57"/>
    </row>
    <row r="299" ht="15.75" customHeight="1">
      <c r="AK299" s="57"/>
    </row>
    <row r="300" ht="15.75" customHeight="1">
      <c r="AK300" s="57"/>
    </row>
    <row r="301" ht="15.75" customHeight="1">
      <c r="AK301" s="57"/>
    </row>
    <row r="302" ht="15.75" customHeight="1">
      <c r="AK302" s="57"/>
    </row>
    <row r="303" ht="15.75" customHeight="1">
      <c r="AK303" s="57"/>
    </row>
    <row r="304" ht="15.75" customHeight="1">
      <c r="AK304" s="57"/>
    </row>
    <row r="305" ht="15.75" customHeight="1">
      <c r="AK305" s="57"/>
    </row>
    <row r="306" ht="15.75" customHeight="1">
      <c r="AK306" s="57"/>
    </row>
    <row r="307" ht="15.75" customHeight="1">
      <c r="AK307" s="57"/>
    </row>
    <row r="308" ht="15.75" customHeight="1">
      <c r="AK308" s="57"/>
    </row>
    <row r="309" ht="15.75" customHeight="1">
      <c r="AK309" s="57"/>
    </row>
    <row r="310" ht="15.75" customHeight="1">
      <c r="AK310" s="57"/>
    </row>
    <row r="311" ht="15.75" customHeight="1">
      <c r="AK311" s="57"/>
    </row>
    <row r="312" ht="15.75" customHeight="1">
      <c r="AK312" s="57"/>
    </row>
    <row r="313" ht="15.75" customHeight="1">
      <c r="AK313" s="57"/>
    </row>
    <row r="314" ht="15.75" customHeight="1">
      <c r="AK314" s="57"/>
    </row>
    <row r="315" ht="15.75" customHeight="1">
      <c r="AK315" s="57"/>
    </row>
    <row r="316" ht="15.75" customHeight="1">
      <c r="AK316" s="57"/>
    </row>
    <row r="317" ht="15.75" customHeight="1">
      <c r="AK317" s="57"/>
    </row>
    <row r="318" ht="15.75" customHeight="1">
      <c r="AK318" s="57"/>
    </row>
    <row r="319" ht="15.75" customHeight="1">
      <c r="AK319" s="57"/>
    </row>
    <row r="320" ht="15.75" customHeight="1">
      <c r="AK320" s="57"/>
    </row>
    <row r="321" ht="15.75" customHeight="1">
      <c r="AK321" s="57"/>
    </row>
    <row r="322" ht="15.75" customHeight="1">
      <c r="AK322" s="57"/>
    </row>
    <row r="323" ht="15.75" customHeight="1">
      <c r="AK323" s="57"/>
    </row>
    <row r="324" ht="15.75" customHeight="1">
      <c r="AK324" s="57"/>
    </row>
    <row r="325" ht="15.75" customHeight="1">
      <c r="AK325" s="57"/>
    </row>
    <row r="326" ht="15.75" customHeight="1">
      <c r="AK326" s="57"/>
    </row>
    <row r="327" ht="15.75" customHeight="1">
      <c r="AK327" s="57"/>
    </row>
    <row r="328" ht="15.75" customHeight="1">
      <c r="AK328" s="57"/>
    </row>
    <row r="329" ht="15.75" customHeight="1">
      <c r="AK329" s="57"/>
    </row>
    <row r="330" ht="15.75" customHeight="1">
      <c r="AK330" s="57"/>
    </row>
    <row r="331" ht="15.75" customHeight="1">
      <c r="AK331" s="57"/>
    </row>
    <row r="332" ht="15.75" customHeight="1">
      <c r="AK332" s="57"/>
    </row>
    <row r="333" ht="15.75" customHeight="1">
      <c r="AK333" s="57"/>
    </row>
    <row r="334" ht="15.75" customHeight="1">
      <c r="AK334" s="57"/>
    </row>
    <row r="335" ht="15.75" customHeight="1">
      <c r="AK335" s="57"/>
    </row>
    <row r="336" ht="15.75" customHeight="1">
      <c r="AK336" s="57"/>
    </row>
    <row r="337" ht="15.75" customHeight="1">
      <c r="AK337" s="57"/>
    </row>
    <row r="338" ht="15.75" customHeight="1">
      <c r="AK338" s="57"/>
    </row>
    <row r="339" ht="15.75" customHeight="1">
      <c r="AK339" s="57"/>
    </row>
    <row r="340" ht="15.75" customHeight="1">
      <c r="AK340" s="57"/>
    </row>
    <row r="341" ht="15.75" customHeight="1">
      <c r="AK341" s="57"/>
    </row>
    <row r="342" ht="15.75" customHeight="1">
      <c r="AK342" s="57"/>
    </row>
    <row r="343" ht="15.75" customHeight="1">
      <c r="AK343" s="57"/>
    </row>
    <row r="344" ht="15.75" customHeight="1">
      <c r="AK344" s="57"/>
    </row>
    <row r="345" ht="15.75" customHeight="1">
      <c r="AK345" s="57"/>
    </row>
    <row r="346" ht="15.75" customHeight="1">
      <c r="AK346" s="57"/>
    </row>
    <row r="347" ht="15.75" customHeight="1">
      <c r="AK347" s="57"/>
    </row>
    <row r="348" ht="15.75" customHeight="1">
      <c r="AK348" s="57"/>
    </row>
    <row r="349" ht="15.75" customHeight="1">
      <c r="AK349" s="57"/>
    </row>
    <row r="350" ht="15.75" customHeight="1">
      <c r="AK350" s="57"/>
    </row>
    <row r="351" ht="15.75" customHeight="1">
      <c r="AK351" s="57"/>
    </row>
    <row r="352" ht="15.75" customHeight="1">
      <c r="AK352" s="57"/>
    </row>
    <row r="353" ht="15.75" customHeight="1">
      <c r="AK353" s="57"/>
    </row>
    <row r="354" ht="15.75" customHeight="1">
      <c r="AK354" s="57"/>
    </row>
    <row r="355" ht="15.75" customHeight="1">
      <c r="AK355" s="57"/>
    </row>
    <row r="356" ht="15.75" customHeight="1">
      <c r="AK356" s="57"/>
    </row>
    <row r="357" ht="15.75" customHeight="1">
      <c r="AK357" s="57"/>
    </row>
    <row r="358" ht="15.75" customHeight="1">
      <c r="AK358" s="57"/>
    </row>
    <row r="359" ht="15.75" customHeight="1">
      <c r="AK359" s="57"/>
    </row>
    <row r="360" ht="15.75" customHeight="1">
      <c r="AK360" s="57"/>
    </row>
    <row r="361" ht="15.75" customHeight="1">
      <c r="AK361" s="57"/>
    </row>
    <row r="362" ht="15.75" customHeight="1">
      <c r="AK362" s="57"/>
    </row>
    <row r="363" ht="15.75" customHeight="1">
      <c r="AK363" s="57"/>
    </row>
    <row r="364" ht="15.75" customHeight="1">
      <c r="AK364" s="57"/>
    </row>
    <row r="365" ht="15.75" customHeight="1">
      <c r="AK365" s="57"/>
    </row>
    <row r="366" ht="15.75" customHeight="1">
      <c r="AK366" s="57"/>
    </row>
    <row r="367" ht="15.75" customHeight="1">
      <c r="AK367" s="57"/>
    </row>
    <row r="368" ht="15.75" customHeight="1">
      <c r="AK368" s="57"/>
    </row>
    <row r="369" ht="15.75" customHeight="1">
      <c r="AK369" s="57"/>
    </row>
    <row r="370" ht="15.75" customHeight="1">
      <c r="AK370" s="57"/>
    </row>
    <row r="371" ht="15.75" customHeight="1">
      <c r="AK371" s="57"/>
    </row>
    <row r="372" ht="15.75" customHeight="1">
      <c r="AK372" s="57"/>
    </row>
    <row r="373" ht="15.75" customHeight="1">
      <c r="AK373" s="57"/>
    </row>
    <row r="374" ht="15.75" customHeight="1">
      <c r="AK374" s="57"/>
    </row>
    <row r="375" ht="15.75" customHeight="1">
      <c r="AK375" s="57"/>
    </row>
    <row r="376" ht="15.75" customHeight="1">
      <c r="AK376" s="57"/>
    </row>
    <row r="377" ht="15.75" customHeight="1">
      <c r="AK377" s="57"/>
    </row>
    <row r="378" ht="15.75" customHeight="1">
      <c r="AK378" s="57"/>
    </row>
    <row r="379" ht="15.75" customHeight="1">
      <c r="AK379" s="57"/>
    </row>
    <row r="380" ht="15.75" customHeight="1">
      <c r="AK380" s="57"/>
    </row>
    <row r="381" ht="15.75" customHeight="1">
      <c r="AK381" s="57"/>
    </row>
    <row r="382" ht="15.75" customHeight="1">
      <c r="AK382" s="57"/>
    </row>
    <row r="383" ht="15.75" customHeight="1">
      <c r="AK383" s="57"/>
    </row>
    <row r="384" ht="15.75" customHeight="1">
      <c r="AK384" s="57"/>
    </row>
    <row r="385" ht="15.75" customHeight="1">
      <c r="AK385" s="57"/>
    </row>
    <row r="386" ht="15.75" customHeight="1">
      <c r="AK386" s="57"/>
    </row>
    <row r="387" ht="15.75" customHeight="1">
      <c r="AK387" s="57"/>
    </row>
    <row r="388" ht="15.75" customHeight="1">
      <c r="AK388" s="57"/>
    </row>
    <row r="389" ht="15.75" customHeight="1">
      <c r="AK389" s="57"/>
    </row>
    <row r="390" ht="15.75" customHeight="1">
      <c r="AK390" s="57"/>
    </row>
    <row r="391" ht="15.75" customHeight="1">
      <c r="AK391" s="57"/>
    </row>
    <row r="392" ht="15.75" customHeight="1">
      <c r="AK392" s="57"/>
    </row>
    <row r="393" ht="15.75" customHeight="1">
      <c r="AK393" s="57"/>
    </row>
    <row r="394" ht="15.75" customHeight="1">
      <c r="AK394" s="57"/>
    </row>
    <row r="395" ht="15.75" customHeight="1">
      <c r="AK395" s="57"/>
    </row>
    <row r="396" ht="15.75" customHeight="1">
      <c r="AK396" s="57"/>
    </row>
    <row r="397" ht="15.75" customHeight="1">
      <c r="AK397" s="57"/>
    </row>
    <row r="398" ht="15.75" customHeight="1">
      <c r="AK398" s="57"/>
    </row>
    <row r="399" ht="15.75" customHeight="1">
      <c r="AK399" s="57"/>
    </row>
    <row r="400" ht="15.75" customHeight="1">
      <c r="AK400" s="57"/>
    </row>
    <row r="401" ht="15.75" customHeight="1">
      <c r="AK401" s="57"/>
    </row>
    <row r="402" ht="15.75" customHeight="1">
      <c r="AK402" s="57"/>
    </row>
    <row r="403" ht="15.75" customHeight="1">
      <c r="AK403" s="57"/>
    </row>
    <row r="404" ht="15.75" customHeight="1">
      <c r="AK404" s="57"/>
    </row>
    <row r="405" ht="15.75" customHeight="1">
      <c r="AK405" s="57"/>
    </row>
    <row r="406" ht="15.75" customHeight="1">
      <c r="AK406" s="57"/>
    </row>
    <row r="407" ht="15.75" customHeight="1">
      <c r="AK407" s="57"/>
    </row>
    <row r="408" ht="15.75" customHeight="1">
      <c r="AK408" s="57"/>
    </row>
    <row r="409" ht="15.75" customHeight="1">
      <c r="AK409" s="57"/>
    </row>
    <row r="410" ht="15.75" customHeight="1">
      <c r="AK410" s="57"/>
    </row>
    <row r="411" ht="15.75" customHeight="1">
      <c r="AK411" s="57"/>
    </row>
    <row r="412" ht="15.75" customHeight="1">
      <c r="AK412" s="57"/>
    </row>
    <row r="413" ht="15.75" customHeight="1">
      <c r="AK413" s="57"/>
    </row>
    <row r="414" ht="15.75" customHeight="1">
      <c r="AK414" s="57"/>
    </row>
    <row r="415" ht="15.75" customHeight="1">
      <c r="AK415" s="57"/>
    </row>
    <row r="416" ht="15.75" customHeight="1">
      <c r="AK416" s="57"/>
    </row>
    <row r="417" ht="15.75" customHeight="1">
      <c r="AK417" s="57"/>
    </row>
    <row r="418" ht="15.75" customHeight="1">
      <c r="AK418" s="57"/>
    </row>
    <row r="419" ht="15.75" customHeight="1">
      <c r="AK419" s="57"/>
    </row>
    <row r="420" ht="15.75" customHeight="1">
      <c r="AK420" s="57"/>
    </row>
    <row r="421" ht="15.75" customHeight="1">
      <c r="AK421" s="57"/>
    </row>
    <row r="422" ht="15.75" customHeight="1">
      <c r="AK422" s="57"/>
    </row>
    <row r="423" ht="15.75" customHeight="1">
      <c r="AK423" s="57"/>
    </row>
    <row r="424" ht="15.75" customHeight="1">
      <c r="AK424" s="57"/>
    </row>
    <row r="425" ht="15.75" customHeight="1">
      <c r="AK425" s="57"/>
    </row>
    <row r="426" ht="15.75" customHeight="1">
      <c r="AK426" s="57"/>
    </row>
    <row r="427" ht="15.75" customHeight="1">
      <c r="AK427" s="57"/>
    </row>
    <row r="428" ht="15.75" customHeight="1">
      <c r="AK428" s="57"/>
    </row>
    <row r="429" ht="15.75" customHeight="1">
      <c r="AK429" s="57"/>
    </row>
    <row r="430" ht="15.75" customHeight="1">
      <c r="AK430" s="57"/>
    </row>
    <row r="431" ht="15.75" customHeight="1">
      <c r="AK431" s="57"/>
    </row>
    <row r="432" ht="15.75" customHeight="1">
      <c r="AK432" s="57"/>
    </row>
    <row r="433" ht="15.75" customHeight="1">
      <c r="AK433" s="57"/>
    </row>
    <row r="434" ht="15.75" customHeight="1">
      <c r="AK434" s="57"/>
    </row>
    <row r="435" ht="15.75" customHeight="1">
      <c r="AK435" s="57"/>
    </row>
    <row r="436" ht="15.75" customHeight="1">
      <c r="AK436" s="57"/>
    </row>
    <row r="437" ht="15.75" customHeight="1">
      <c r="AK437" s="57"/>
    </row>
    <row r="438" ht="15.75" customHeight="1">
      <c r="AK438" s="57"/>
    </row>
    <row r="439" ht="15.75" customHeight="1">
      <c r="AK439" s="57"/>
    </row>
    <row r="440" ht="15.75" customHeight="1">
      <c r="AK440" s="57"/>
    </row>
    <row r="441" ht="15.75" customHeight="1">
      <c r="AK441" s="57"/>
    </row>
    <row r="442" ht="15.75" customHeight="1">
      <c r="AK442" s="57"/>
    </row>
    <row r="443" ht="15.75" customHeight="1">
      <c r="AK443" s="57"/>
    </row>
    <row r="444" ht="15.75" customHeight="1">
      <c r="AK444" s="57"/>
    </row>
    <row r="445" ht="15.75" customHeight="1">
      <c r="AK445" s="57"/>
    </row>
    <row r="446" ht="15.75" customHeight="1">
      <c r="AK446" s="57"/>
    </row>
    <row r="447" ht="15.75" customHeight="1">
      <c r="AK447" s="57"/>
    </row>
    <row r="448" ht="15.75" customHeight="1">
      <c r="AK448" s="57"/>
    </row>
    <row r="449" ht="15.75" customHeight="1">
      <c r="AK449" s="57"/>
    </row>
    <row r="450" ht="15.75" customHeight="1">
      <c r="AK450" s="57"/>
    </row>
    <row r="451" ht="15.75" customHeight="1">
      <c r="AK451" s="57"/>
    </row>
    <row r="452" ht="15.75" customHeight="1">
      <c r="AK452" s="57"/>
    </row>
    <row r="453" ht="15.75" customHeight="1">
      <c r="AK453" s="57"/>
    </row>
    <row r="454" ht="15.75" customHeight="1">
      <c r="AK454" s="57"/>
    </row>
    <row r="455" ht="15.75" customHeight="1">
      <c r="AK455" s="57"/>
    </row>
    <row r="456" ht="15.75" customHeight="1">
      <c r="AK456" s="57"/>
    </row>
    <row r="457" ht="15.75" customHeight="1">
      <c r="AK457" s="57"/>
    </row>
    <row r="458" ht="15.75" customHeight="1">
      <c r="AK458" s="57"/>
    </row>
    <row r="459" ht="15.75" customHeight="1">
      <c r="AK459" s="57"/>
    </row>
    <row r="460" ht="15.75" customHeight="1">
      <c r="AK460" s="57"/>
    </row>
    <row r="461" ht="15.75" customHeight="1">
      <c r="AK461" s="57"/>
    </row>
    <row r="462" ht="15.75" customHeight="1">
      <c r="AK462" s="57"/>
    </row>
    <row r="463" ht="15.75" customHeight="1">
      <c r="AK463" s="57"/>
    </row>
    <row r="464" ht="15.75" customHeight="1">
      <c r="AK464" s="57"/>
    </row>
    <row r="465" ht="15.75" customHeight="1">
      <c r="AK465" s="57"/>
    </row>
    <row r="466" ht="15.75" customHeight="1">
      <c r="AK466" s="57"/>
    </row>
    <row r="467" ht="15.75" customHeight="1">
      <c r="AK467" s="57"/>
    </row>
    <row r="468" ht="15.75" customHeight="1">
      <c r="AK468" s="57"/>
    </row>
    <row r="469" ht="15.75" customHeight="1">
      <c r="AK469" s="57"/>
    </row>
    <row r="470" ht="15.75" customHeight="1">
      <c r="AK470" s="57"/>
    </row>
    <row r="471" ht="15.75" customHeight="1">
      <c r="AK471" s="57"/>
    </row>
    <row r="472" ht="15.75" customHeight="1">
      <c r="AK472" s="57"/>
    </row>
    <row r="473" ht="15.75" customHeight="1">
      <c r="AK473" s="57"/>
    </row>
    <row r="474" ht="15.75" customHeight="1">
      <c r="AK474" s="57"/>
    </row>
    <row r="475" ht="15.75" customHeight="1">
      <c r="AK475" s="57"/>
    </row>
    <row r="476" ht="15.75" customHeight="1">
      <c r="AK476" s="57"/>
    </row>
    <row r="477" ht="15.75" customHeight="1">
      <c r="AK477" s="57"/>
    </row>
    <row r="478" ht="15.75" customHeight="1">
      <c r="AK478" s="57"/>
    </row>
    <row r="479" ht="15.75" customHeight="1">
      <c r="AK479" s="57"/>
    </row>
    <row r="480" ht="15.75" customHeight="1">
      <c r="AK480" s="57"/>
    </row>
    <row r="481" ht="15.75" customHeight="1">
      <c r="AK481" s="57"/>
    </row>
    <row r="482" ht="15.75" customHeight="1">
      <c r="AK482" s="57"/>
    </row>
    <row r="483" ht="15.75" customHeight="1">
      <c r="AK483" s="57"/>
    </row>
    <row r="484" ht="15.75" customHeight="1">
      <c r="AK484" s="57"/>
    </row>
    <row r="485" ht="15.75" customHeight="1">
      <c r="AK485" s="57"/>
    </row>
    <row r="486" ht="15.75" customHeight="1">
      <c r="AK486" s="57"/>
    </row>
    <row r="487" ht="15.75" customHeight="1">
      <c r="AK487" s="57"/>
    </row>
    <row r="488" ht="15.75" customHeight="1">
      <c r="AK488" s="57"/>
    </row>
    <row r="489" ht="15.75" customHeight="1">
      <c r="AK489" s="57"/>
    </row>
    <row r="490" ht="15.75" customHeight="1">
      <c r="AK490" s="57"/>
    </row>
    <row r="491" ht="15.75" customHeight="1">
      <c r="AK491" s="57"/>
    </row>
    <row r="492" ht="15.75" customHeight="1">
      <c r="AK492" s="57"/>
    </row>
    <row r="493" ht="15.75" customHeight="1">
      <c r="AK493" s="57"/>
    </row>
    <row r="494" ht="15.75" customHeight="1">
      <c r="AK494" s="57"/>
    </row>
    <row r="495" ht="15.75" customHeight="1">
      <c r="AK495" s="57"/>
    </row>
    <row r="496" ht="15.75" customHeight="1">
      <c r="AK496" s="57"/>
    </row>
    <row r="497" ht="15.75" customHeight="1">
      <c r="AK497" s="57"/>
    </row>
    <row r="498" ht="15.75" customHeight="1">
      <c r="AK498" s="57"/>
    </row>
    <row r="499" ht="15.75" customHeight="1">
      <c r="AK499" s="57"/>
    </row>
    <row r="500" ht="15.75" customHeight="1">
      <c r="AK500" s="57"/>
    </row>
    <row r="501" ht="15.75" customHeight="1">
      <c r="AK501" s="57"/>
    </row>
    <row r="502" ht="15.75" customHeight="1">
      <c r="AK502" s="57"/>
    </row>
    <row r="503" ht="15.75" customHeight="1">
      <c r="AK503" s="57"/>
    </row>
    <row r="504" ht="15.75" customHeight="1">
      <c r="AK504" s="57"/>
    </row>
    <row r="505" ht="15.75" customHeight="1">
      <c r="AK505" s="57"/>
    </row>
    <row r="506" ht="15.75" customHeight="1">
      <c r="AK506" s="57"/>
    </row>
    <row r="507" ht="15.75" customHeight="1">
      <c r="AK507" s="57"/>
    </row>
    <row r="508" ht="15.75" customHeight="1">
      <c r="AK508" s="57"/>
    </row>
    <row r="509" ht="15.75" customHeight="1">
      <c r="AK509" s="57"/>
    </row>
    <row r="510" ht="15.75" customHeight="1">
      <c r="AK510" s="57"/>
    </row>
    <row r="511" ht="15.75" customHeight="1">
      <c r="AK511" s="57"/>
    </row>
    <row r="512" ht="15.75" customHeight="1">
      <c r="AK512" s="57"/>
    </row>
    <row r="513" ht="15.75" customHeight="1">
      <c r="AK513" s="57"/>
    </row>
    <row r="514" ht="15.75" customHeight="1">
      <c r="AK514" s="57"/>
    </row>
    <row r="515" ht="15.75" customHeight="1">
      <c r="AK515" s="57"/>
    </row>
    <row r="516" ht="15.75" customHeight="1">
      <c r="AK516" s="57"/>
    </row>
    <row r="517" ht="15.75" customHeight="1">
      <c r="AK517" s="57"/>
    </row>
    <row r="518" ht="15.75" customHeight="1">
      <c r="AK518" s="57"/>
    </row>
    <row r="519" ht="15.75" customHeight="1">
      <c r="AK519" s="57"/>
    </row>
    <row r="520" ht="15.75" customHeight="1">
      <c r="AK520" s="57"/>
    </row>
    <row r="521" ht="15.75" customHeight="1">
      <c r="AK521" s="57"/>
    </row>
    <row r="522" ht="15.75" customHeight="1">
      <c r="AK522" s="57"/>
    </row>
    <row r="523" ht="15.75" customHeight="1">
      <c r="AK523" s="57"/>
    </row>
    <row r="524" ht="15.75" customHeight="1">
      <c r="AK524" s="57"/>
    </row>
    <row r="525" ht="15.75" customHeight="1">
      <c r="AK525" s="57"/>
    </row>
    <row r="526" ht="15.75" customHeight="1">
      <c r="AK526" s="57"/>
    </row>
    <row r="527" ht="15.75" customHeight="1">
      <c r="AK527" s="57"/>
    </row>
    <row r="528" ht="15.75" customHeight="1">
      <c r="AK528" s="57"/>
    </row>
    <row r="529" ht="15.75" customHeight="1">
      <c r="AK529" s="57"/>
    </row>
    <row r="530" ht="15.75" customHeight="1">
      <c r="AK530" s="57"/>
    </row>
    <row r="531" ht="15.75" customHeight="1">
      <c r="AK531" s="57"/>
    </row>
    <row r="532" ht="15.75" customHeight="1">
      <c r="AK532" s="57"/>
    </row>
    <row r="533" ht="15.75" customHeight="1">
      <c r="AK533" s="57"/>
    </row>
    <row r="534" ht="15.75" customHeight="1">
      <c r="AK534" s="57"/>
    </row>
    <row r="535" ht="15.75" customHeight="1">
      <c r="AK535" s="57"/>
    </row>
    <row r="536" ht="15.75" customHeight="1">
      <c r="AK536" s="57"/>
    </row>
    <row r="537" ht="15.75" customHeight="1">
      <c r="AK537" s="57"/>
    </row>
    <row r="538" ht="15.75" customHeight="1">
      <c r="AK538" s="57"/>
    </row>
    <row r="539" ht="15.75" customHeight="1">
      <c r="AK539" s="57"/>
    </row>
    <row r="540" ht="15.75" customHeight="1">
      <c r="AK540" s="57"/>
    </row>
    <row r="541" ht="15.75" customHeight="1">
      <c r="AK541" s="57"/>
    </row>
    <row r="542" ht="15.75" customHeight="1">
      <c r="AK542" s="57"/>
    </row>
    <row r="543" ht="15.75" customHeight="1">
      <c r="AK543" s="57"/>
    </row>
    <row r="544" ht="15.75" customHeight="1">
      <c r="AK544" s="57"/>
    </row>
    <row r="545" ht="15.75" customHeight="1">
      <c r="AK545" s="57"/>
    </row>
    <row r="546" ht="15.75" customHeight="1">
      <c r="AK546" s="57"/>
    </row>
    <row r="547" ht="15.75" customHeight="1">
      <c r="AK547" s="57"/>
    </row>
    <row r="548" ht="15.75" customHeight="1">
      <c r="AK548" s="57"/>
    </row>
    <row r="549" ht="15.75" customHeight="1">
      <c r="AK549" s="57"/>
    </row>
    <row r="550" ht="15.75" customHeight="1">
      <c r="AK550" s="57"/>
    </row>
    <row r="551" ht="15.75" customHeight="1">
      <c r="AK551" s="57"/>
    </row>
    <row r="552" ht="15.75" customHeight="1">
      <c r="AK552" s="57"/>
    </row>
    <row r="553" ht="15.75" customHeight="1">
      <c r="AK553" s="57"/>
    </row>
    <row r="554" ht="15.75" customHeight="1">
      <c r="AK554" s="57"/>
    </row>
    <row r="555" ht="15.75" customHeight="1">
      <c r="AK555" s="57"/>
    </row>
    <row r="556" ht="15.75" customHeight="1">
      <c r="AK556" s="57"/>
    </row>
    <row r="557" ht="15.75" customHeight="1">
      <c r="AK557" s="57"/>
    </row>
    <row r="558" ht="15.75" customHeight="1">
      <c r="AK558" s="57"/>
    </row>
    <row r="559" ht="15.75" customHeight="1">
      <c r="AK559" s="57"/>
    </row>
    <row r="560" ht="15.75" customHeight="1">
      <c r="AK560" s="57"/>
    </row>
    <row r="561" ht="15.75" customHeight="1">
      <c r="AK561" s="57"/>
    </row>
    <row r="562" ht="15.75" customHeight="1">
      <c r="AK562" s="57"/>
    </row>
    <row r="563" ht="15.75" customHeight="1">
      <c r="AK563" s="57"/>
    </row>
    <row r="564" ht="15.75" customHeight="1">
      <c r="AK564" s="57"/>
    </row>
    <row r="565" ht="15.75" customHeight="1">
      <c r="AK565" s="57"/>
    </row>
    <row r="566" ht="15.75" customHeight="1">
      <c r="AK566" s="57"/>
    </row>
    <row r="567" ht="15.75" customHeight="1">
      <c r="AK567" s="57"/>
    </row>
    <row r="568" ht="15.75" customHeight="1">
      <c r="AK568" s="57"/>
    </row>
    <row r="569" ht="15.75" customHeight="1">
      <c r="AK569" s="57"/>
    </row>
    <row r="570" ht="15.75" customHeight="1">
      <c r="AK570" s="57"/>
    </row>
    <row r="571" ht="15.75" customHeight="1">
      <c r="AK571" s="57"/>
    </row>
    <row r="572" ht="15.75" customHeight="1">
      <c r="AK572" s="57"/>
    </row>
    <row r="573" ht="15.75" customHeight="1">
      <c r="AK573" s="57"/>
    </row>
    <row r="574" ht="15.75" customHeight="1">
      <c r="AK574" s="57"/>
    </row>
    <row r="575" ht="15.75" customHeight="1">
      <c r="AK575" s="57"/>
    </row>
    <row r="576" ht="15.75" customHeight="1">
      <c r="AK576" s="57"/>
    </row>
    <row r="577" ht="15.75" customHeight="1">
      <c r="AK577" s="57"/>
    </row>
    <row r="578" ht="15.75" customHeight="1">
      <c r="AK578" s="57"/>
    </row>
    <row r="579" ht="15.75" customHeight="1">
      <c r="AK579" s="57"/>
    </row>
    <row r="580" ht="15.75" customHeight="1">
      <c r="AK580" s="57"/>
    </row>
    <row r="581" ht="15.75" customHeight="1">
      <c r="AK581" s="57"/>
    </row>
    <row r="582" ht="15.75" customHeight="1">
      <c r="AK582" s="57"/>
    </row>
    <row r="583" ht="15.75" customHeight="1">
      <c r="AK583" s="57"/>
    </row>
    <row r="584" ht="15.75" customHeight="1">
      <c r="AK584" s="57"/>
    </row>
    <row r="585" ht="15.75" customHeight="1">
      <c r="AK585" s="57"/>
    </row>
    <row r="586" ht="15.75" customHeight="1">
      <c r="AK586" s="57"/>
    </row>
    <row r="587" ht="15.75" customHeight="1">
      <c r="AK587" s="57"/>
    </row>
    <row r="588" ht="15.75" customHeight="1">
      <c r="AK588" s="57"/>
    </row>
    <row r="589" ht="15.75" customHeight="1">
      <c r="AK589" s="57"/>
    </row>
    <row r="590" ht="15.75" customHeight="1">
      <c r="AK590" s="57"/>
    </row>
    <row r="591" ht="15.75" customHeight="1">
      <c r="AK591" s="57"/>
    </row>
    <row r="592" ht="15.75" customHeight="1">
      <c r="AK592" s="57"/>
    </row>
    <row r="593" ht="15.75" customHeight="1">
      <c r="AK593" s="57"/>
    </row>
    <row r="594" ht="15.75" customHeight="1">
      <c r="AK594" s="57"/>
    </row>
    <row r="595" ht="15.75" customHeight="1">
      <c r="AK595" s="57"/>
    </row>
    <row r="596" ht="15.75" customHeight="1">
      <c r="AK596" s="57"/>
    </row>
    <row r="597" ht="15.75" customHeight="1">
      <c r="AK597" s="57"/>
    </row>
    <row r="598" ht="15.75" customHeight="1">
      <c r="AK598" s="57"/>
    </row>
    <row r="599" ht="15.75" customHeight="1">
      <c r="AK599" s="57"/>
    </row>
    <row r="600" ht="15.75" customHeight="1">
      <c r="AK600" s="57"/>
    </row>
    <row r="601" ht="15.75" customHeight="1">
      <c r="AK601" s="57"/>
    </row>
    <row r="602" ht="15.75" customHeight="1">
      <c r="AK602" s="57"/>
    </row>
    <row r="603" ht="15.75" customHeight="1">
      <c r="AK603" s="57"/>
    </row>
    <row r="604" ht="15.75" customHeight="1">
      <c r="AK604" s="57"/>
    </row>
    <row r="605" ht="15.75" customHeight="1">
      <c r="AK605" s="57"/>
    </row>
    <row r="606" ht="15.75" customHeight="1">
      <c r="AK606" s="57"/>
    </row>
    <row r="607" ht="15.75" customHeight="1">
      <c r="AK607" s="57"/>
    </row>
    <row r="608" ht="15.75" customHeight="1">
      <c r="AK608" s="57"/>
    </row>
    <row r="609" ht="15.75" customHeight="1">
      <c r="AK609" s="57"/>
    </row>
    <row r="610" ht="15.75" customHeight="1">
      <c r="AK610" s="57"/>
    </row>
    <row r="611" ht="15.75" customHeight="1">
      <c r="AK611" s="57"/>
    </row>
    <row r="612" ht="15.75" customHeight="1">
      <c r="AK612" s="57"/>
    </row>
    <row r="613" ht="15.75" customHeight="1">
      <c r="AK613" s="57"/>
    </row>
    <row r="614" ht="15.75" customHeight="1">
      <c r="AK614" s="57"/>
    </row>
    <row r="615" ht="15.75" customHeight="1">
      <c r="AK615" s="57"/>
    </row>
    <row r="616" ht="15.75" customHeight="1">
      <c r="AK616" s="57"/>
    </row>
    <row r="617" ht="15.75" customHeight="1">
      <c r="AK617" s="57"/>
    </row>
    <row r="618" ht="15.75" customHeight="1">
      <c r="AK618" s="57"/>
    </row>
    <row r="619" ht="15.75" customHeight="1">
      <c r="AK619" s="57"/>
    </row>
    <row r="620" ht="15.75" customHeight="1">
      <c r="AK620" s="57"/>
    </row>
    <row r="621" ht="15.75" customHeight="1">
      <c r="AK621" s="57"/>
    </row>
    <row r="622" ht="15.75" customHeight="1">
      <c r="AK622" s="57"/>
    </row>
    <row r="623" ht="15.75" customHeight="1">
      <c r="AK623" s="57"/>
    </row>
    <row r="624" ht="15.75" customHeight="1">
      <c r="AK624" s="57"/>
    </row>
    <row r="625" ht="15.75" customHeight="1">
      <c r="AK625" s="57"/>
    </row>
    <row r="626" ht="15.75" customHeight="1">
      <c r="AK626" s="57"/>
    </row>
    <row r="627" ht="15.75" customHeight="1">
      <c r="AK627" s="57"/>
    </row>
    <row r="628" ht="15.75" customHeight="1">
      <c r="AK628" s="57"/>
    </row>
    <row r="629" ht="15.75" customHeight="1">
      <c r="AK629" s="57"/>
    </row>
    <row r="630" ht="15.75" customHeight="1">
      <c r="AK630" s="57"/>
    </row>
    <row r="631" ht="15.75" customHeight="1">
      <c r="AK631" s="57"/>
    </row>
    <row r="632" ht="15.75" customHeight="1">
      <c r="AK632" s="57"/>
    </row>
    <row r="633" ht="15.75" customHeight="1">
      <c r="AK633" s="57"/>
    </row>
    <row r="634" ht="15.75" customHeight="1">
      <c r="AK634" s="57"/>
    </row>
    <row r="635" ht="15.75" customHeight="1">
      <c r="AK635" s="57"/>
    </row>
    <row r="636" ht="15.75" customHeight="1">
      <c r="AK636" s="57"/>
    </row>
    <row r="637" ht="15.75" customHeight="1">
      <c r="AK637" s="57"/>
    </row>
    <row r="638" ht="15.75" customHeight="1">
      <c r="AK638" s="57"/>
    </row>
    <row r="639" ht="15.75" customHeight="1">
      <c r="AK639" s="57"/>
    </row>
    <row r="640" ht="15.75" customHeight="1">
      <c r="AK640" s="57"/>
    </row>
    <row r="641" ht="15.75" customHeight="1">
      <c r="AK641" s="57"/>
    </row>
    <row r="642" ht="15.75" customHeight="1">
      <c r="AK642" s="57"/>
    </row>
    <row r="643" ht="15.75" customHeight="1">
      <c r="AK643" s="57"/>
    </row>
    <row r="644" ht="15.75" customHeight="1">
      <c r="AK644" s="57"/>
    </row>
    <row r="645" ht="15.75" customHeight="1">
      <c r="AK645" s="57"/>
    </row>
    <row r="646" ht="15.75" customHeight="1">
      <c r="AK646" s="57"/>
    </row>
    <row r="647" ht="15.75" customHeight="1">
      <c r="AK647" s="57"/>
    </row>
    <row r="648" ht="15.75" customHeight="1">
      <c r="AK648" s="57"/>
    </row>
    <row r="649" ht="15.75" customHeight="1">
      <c r="AK649" s="57"/>
    </row>
    <row r="650" ht="15.75" customHeight="1">
      <c r="AK650" s="57"/>
    </row>
    <row r="651" ht="15.75" customHeight="1">
      <c r="AK651" s="57"/>
    </row>
    <row r="652" ht="15.75" customHeight="1">
      <c r="AK652" s="57"/>
    </row>
    <row r="653" ht="15.75" customHeight="1">
      <c r="AK653" s="57"/>
    </row>
    <row r="654" ht="15.75" customHeight="1">
      <c r="AK654" s="57"/>
    </row>
    <row r="655" ht="15.75" customHeight="1">
      <c r="AK655" s="57"/>
    </row>
    <row r="656" ht="15.75" customHeight="1">
      <c r="AK656" s="57"/>
    </row>
    <row r="657" ht="15.75" customHeight="1">
      <c r="AK657" s="57"/>
    </row>
    <row r="658" ht="15.75" customHeight="1">
      <c r="AK658" s="57"/>
    </row>
    <row r="659" ht="15.75" customHeight="1">
      <c r="AK659" s="57"/>
    </row>
    <row r="660" ht="15.75" customHeight="1">
      <c r="AK660" s="57"/>
    </row>
    <row r="661" ht="15.75" customHeight="1">
      <c r="AK661" s="57"/>
    </row>
    <row r="662" ht="15.75" customHeight="1">
      <c r="AK662" s="57"/>
    </row>
    <row r="663" ht="15.75" customHeight="1">
      <c r="AK663" s="57"/>
    </row>
    <row r="664" ht="15.75" customHeight="1">
      <c r="AK664" s="57"/>
    </row>
    <row r="665" ht="15.75" customHeight="1">
      <c r="AK665" s="57"/>
    </row>
    <row r="666" ht="15.75" customHeight="1">
      <c r="AK666" s="57"/>
    </row>
    <row r="667" ht="15.75" customHeight="1">
      <c r="AK667" s="57"/>
    </row>
    <row r="668" ht="15.75" customHeight="1">
      <c r="AK668" s="57"/>
    </row>
    <row r="669" ht="15.75" customHeight="1">
      <c r="AK669" s="57"/>
    </row>
    <row r="670" ht="15.75" customHeight="1">
      <c r="AK670" s="57"/>
    </row>
    <row r="671" ht="15.75" customHeight="1">
      <c r="AK671" s="57"/>
    </row>
    <row r="672" ht="15.75" customHeight="1">
      <c r="AK672" s="57"/>
    </row>
    <row r="673" ht="15.75" customHeight="1">
      <c r="AK673" s="57"/>
    </row>
    <row r="674" ht="15.75" customHeight="1">
      <c r="AK674" s="57"/>
    </row>
    <row r="675" ht="15.75" customHeight="1">
      <c r="AK675" s="57"/>
    </row>
    <row r="676" ht="15.75" customHeight="1">
      <c r="AK676" s="57"/>
    </row>
    <row r="677" ht="15.75" customHeight="1">
      <c r="AK677" s="57"/>
    </row>
    <row r="678" ht="15.75" customHeight="1">
      <c r="AK678" s="57"/>
    </row>
    <row r="679" ht="15.75" customHeight="1">
      <c r="AK679" s="57"/>
    </row>
    <row r="680" ht="15.75" customHeight="1">
      <c r="AK680" s="57"/>
    </row>
    <row r="681" ht="15.75" customHeight="1">
      <c r="AK681" s="57"/>
    </row>
    <row r="682" ht="15.75" customHeight="1">
      <c r="AK682" s="57"/>
    </row>
    <row r="683" ht="15.75" customHeight="1">
      <c r="AK683" s="57"/>
    </row>
    <row r="684" ht="15.75" customHeight="1">
      <c r="AK684" s="57"/>
    </row>
    <row r="685" ht="15.75" customHeight="1">
      <c r="AK685" s="57"/>
    </row>
    <row r="686" ht="15.75" customHeight="1">
      <c r="AK686" s="57"/>
    </row>
    <row r="687" ht="15.75" customHeight="1">
      <c r="AK687" s="57"/>
    </row>
    <row r="688" ht="15.75" customHeight="1">
      <c r="AK688" s="57"/>
    </row>
    <row r="689" ht="15.75" customHeight="1">
      <c r="AK689" s="57"/>
    </row>
    <row r="690" ht="15.75" customHeight="1">
      <c r="AK690" s="57"/>
    </row>
    <row r="691" ht="15.75" customHeight="1">
      <c r="AK691" s="57"/>
    </row>
    <row r="692" ht="15.75" customHeight="1">
      <c r="AK692" s="57"/>
    </row>
    <row r="693" ht="15.75" customHeight="1">
      <c r="AK693" s="57"/>
    </row>
    <row r="694" ht="15.75" customHeight="1">
      <c r="AK694" s="57"/>
    </row>
    <row r="695" ht="15.75" customHeight="1">
      <c r="AK695" s="57"/>
    </row>
    <row r="696" ht="15.75" customHeight="1">
      <c r="AK696" s="57"/>
    </row>
    <row r="697" ht="15.75" customHeight="1">
      <c r="AK697" s="57"/>
    </row>
    <row r="698" ht="15.75" customHeight="1">
      <c r="AK698" s="57"/>
    </row>
    <row r="699" ht="15.75" customHeight="1">
      <c r="AK699" s="57"/>
    </row>
    <row r="700" ht="15.75" customHeight="1">
      <c r="AK700" s="57"/>
    </row>
    <row r="701" ht="15.75" customHeight="1">
      <c r="AK701" s="57"/>
    </row>
    <row r="702" ht="15.75" customHeight="1">
      <c r="AK702" s="57"/>
    </row>
    <row r="703" ht="15.75" customHeight="1">
      <c r="AK703" s="57"/>
    </row>
    <row r="704" ht="15.75" customHeight="1">
      <c r="AK704" s="57"/>
    </row>
    <row r="705" ht="15.75" customHeight="1">
      <c r="AK705" s="57"/>
    </row>
    <row r="706" ht="15.75" customHeight="1">
      <c r="AK706" s="57"/>
    </row>
    <row r="707" ht="15.75" customHeight="1">
      <c r="AK707" s="57"/>
    </row>
    <row r="708" ht="15.75" customHeight="1">
      <c r="AK708" s="57"/>
    </row>
    <row r="709" ht="15.75" customHeight="1">
      <c r="AK709" s="57"/>
    </row>
    <row r="710" ht="15.75" customHeight="1">
      <c r="AK710" s="57"/>
    </row>
    <row r="711" ht="15.75" customHeight="1">
      <c r="AK711" s="57"/>
    </row>
    <row r="712" ht="15.75" customHeight="1">
      <c r="AK712" s="57"/>
    </row>
    <row r="713" ht="15.75" customHeight="1">
      <c r="AK713" s="57"/>
    </row>
    <row r="714" ht="15.75" customHeight="1">
      <c r="AK714" s="57"/>
    </row>
    <row r="715" ht="15.75" customHeight="1">
      <c r="AK715" s="57"/>
    </row>
    <row r="716" ht="15.75" customHeight="1">
      <c r="AK716" s="57"/>
    </row>
    <row r="717" ht="15.75" customHeight="1">
      <c r="AK717" s="57"/>
    </row>
    <row r="718" ht="15.75" customHeight="1">
      <c r="AK718" s="57"/>
    </row>
    <row r="719" ht="15.75" customHeight="1">
      <c r="AK719" s="57"/>
    </row>
    <row r="720" ht="15.75" customHeight="1">
      <c r="AK720" s="57"/>
    </row>
    <row r="721" ht="15.75" customHeight="1">
      <c r="AK721" s="57"/>
    </row>
    <row r="722" ht="15.75" customHeight="1">
      <c r="AK722" s="57"/>
    </row>
    <row r="723" ht="15.75" customHeight="1">
      <c r="AK723" s="57"/>
    </row>
    <row r="724" ht="15.75" customHeight="1">
      <c r="AK724" s="57"/>
    </row>
    <row r="725" ht="15.75" customHeight="1">
      <c r="AK725" s="57"/>
    </row>
    <row r="726" ht="15.75" customHeight="1">
      <c r="AK726" s="57"/>
    </row>
    <row r="727" ht="15.75" customHeight="1">
      <c r="AK727" s="57"/>
    </row>
    <row r="728" ht="15.75" customHeight="1">
      <c r="AK728" s="57"/>
    </row>
    <row r="729" ht="15.75" customHeight="1">
      <c r="AK729" s="57"/>
    </row>
    <row r="730" ht="15.75" customHeight="1">
      <c r="AK730" s="57"/>
    </row>
    <row r="731" ht="15.75" customHeight="1">
      <c r="AK731" s="57"/>
    </row>
    <row r="732" ht="15.75" customHeight="1">
      <c r="AK732" s="57"/>
    </row>
    <row r="733" ht="15.75" customHeight="1">
      <c r="AK733" s="57"/>
    </row>
    <row r="734" ht="15.75" customHeight="1">
      <c r="AK734" s="57"/>
    </row>
    <row r="735" ht="15.75" customHeight="1">
      <c r="AK735" s="57"/>
    </row>
    <row r="736" ht="15.75" customHeight="1">
      <c r="AK736" s="57"/>
    </row>
    <row r="737" ht="15.75" customHeight="1">
      <c r="AK737" s="57"/>
    </row>
    <row r="738" ht="15.75" customHeight="1">
      <c r="AK738" s="57"/>
    </row>
    <row r="739" ht="15.75" customHeight="1">
      <c r="AK739" s="57"/>
    </row>
    <row r="740" ht="15.75" customHeight="1">
      <c r="AK740" s="57"/>
    </row>
    <row r="741" ht="15.75" customHeight="1">
      <c r="AK741" s="57"/>
    </row>
    <row r="742" ht="15.75" customHeight="1">
      <c r="AK742" s="57"/>
    </row>
    <row r="743" ht="15.75" customHeight="1">
      <c r="AK743" s="57"/>
    </row>
    <row r="744" ht="15.75" customHeight="1">
      <c r="AK744" s="57"/>
    </row>
    <row r="745" ht="15.75" customHeight="1">
      <c r="AK745" s="57"/>
    </row>
    <row r="746" ht="15.75" customHeight="1">
      <c r="AK746" s="57"/>
    </row>
    <row r="747" ht="15.75" customHeight="1">
      <c r="AK747" s="57"/>
    </row>
    <row r="748" ht="15.75" customHeight="1">
      <c r="AK748" s="57"/>
    </row>
    <row r="749" ht="15.75" customHeight="1">
      <c r="AK749" s="57"/>
    </row>
    <row r="750" ht="15.75" customHeight="1">
      <c r="AK750" s="57"/>
    </row>
    <row r="751" ht="15.75" customHeight="1">
      <c r="AK751" s="57"/>
    </row>
    <row r="752" ht="15.75" customHeight="1">
      <c r="AK752" s="57"/>
    </row>
    <row r="753" ht="15.75" customHeight="1">
      <c r="AK753" s="57"/>
    </row>
    <row r="754" ht="15.75" customHeight="1">
      <c r="AK754" s="57"/>
    </row>
    <row r="755" ht="15.75" customHeight="1">
      <c r="AK755" s="57"/>
    </row>
    <row r="756" ht="15.75" customHeight="1">
      <c r="AK756" s="57"/>
    </row>
    <row r="757" ht="15.75" customHeight="1">
      <c r="AK757" s="57"/>
    </row>
    <row r="758" ht="15.75" customHeight="1">
      <c r="AK758" s="57"/>
    </row>
    <row r="759" ht="15.75" customHeight="1">
      <c r="AK759" s="57"/>
    </row>
    <row r="760" ht="15.75" customHeight="1">
      <c r="AK760" s="57"/>
    </row>
    <row r="761" ht="15.75" customHeight="1">
      <c r="AK761" s="57"/>
    </row>
    <row r="762" ht="15.75" customHeight="1">
      <c r="AK762" s="57"/>
    </row>
    <row r="763" ht="15.75" customHeight="1">
      <c r="AK763" s="57"/>
    </row>
    <row r="764" ht="15.75" customHeight="1">
      <c r="AK764" s="57"/>
    </row>
    <row r="765" ht="15.75" customHeight="1">
      <c r="AK765" s="57"/>
    </row>
    <row r="766" ht="15.75" customHeight="1">
      <c r="AK766" s="57"/>
    </row>
    <row r="767" ht="15.75" customHeight="1">
      <c r="AK767" s="57"/>
    </row>
    <row r="768" ht="15.75" customHeight="1">
      <c r="AK768" s="57"/>
    </row>
    <row r="769" ht="15.75" customHeight="1">
      <c r="AK769" s="57"/>
    </row>
    <row r="770" ht="15.75" customHeight="1">
      <c r="AK770" s="57"/>
    </row>
    <row r="771" ht="15.75" customHeight="1">
      <c r="AK771" s="57"/>
    </row>
    <row r="772" ht="15.75" customHeight="1">
      <c r="AK772" s="57"/>
    </row>
    <row r="773" ht="15.75" customHeight="1">
      <c r="AK773" s="57"/>
    </row>
    <row r="774" ht="15.75" customHeight="1">
      <c r="AK774" s="57"/>
    </row>
    <row r="775" ht="15.75" customHeight="1">
      <c r="AK775" s="57"/>
    </row>
    <row r="776" ht="15.75" customHeight="1">
      <c r="AK776" s="57"/>
    </row>
    <row r="777" ht="15.75" customHeight="1">
      <c r="AK777" s="57"/>
    </row>
    <row r="778" ht="15.75" customHeight="1">
      <c r="AK778" s="57"/>
    </row>
    <row r="779" ht="15.75" customHeight="1">
      <c r="AK779" s="57"/>
    </row>
    <row r="780" ht="15.75" customHeight="1">
      <c r="AK780" s="57"/>
    </row>
    <row r="781" ht="15.75" customHeight="1">
      <c r="AK781" s="57"/>
    </row>
    <row r="782" ht="15.75" customHeight="1">
      <c r="AK782" s="57"/>
    </row>
    <row r="783" ht="15.75" customHeight="1">
      <c r="AK783" s="57"/>
    </row>
    <row r="784" ht="15.75" customHeight="1">
      <c r="AK784" s="57"/>
    </row>
    <row r="785" ht="15.75" customHeight="1">
      <c r="AK785" s="57"/>
    </row>
    <row r="786" ht="15.75" customHeight="1">
      <c r="AK786" s="57"/>
    </row>
    <row r="787" ht="15.75" customHeight="1">
      <c r="AK787" s="57"/>
    </row>
    <row r="788" ht="15.75" customHeight="1">
      <c r="AK788" s="57"/>
    </row>
    <row r="789" ht="15.75" customHeight="1">
      <c r="AK789" s="57"/>
    </row>
    <row r="790" ht="15.75" customHeight="1">
      <c r="AK790" s="57"/>
    </row>
    <row r="791" ht="15.75" customHeight="1">
      <c r="AK791" s="57"/>
    </row>
    <row r="792" ht="15.75" customHeight="1">
      <c r="AK792" s="57"/>
    </row>
    <row r="793" ht="15.75" customHeight="1">
      <c r="AK793" s="57"/>
    </row>
    <row r="794" ht="15.75" customHeight="1">
      <c r="AK794" s="57"/>
    </row>
    <row r="795" ht="15.75" customHeight="1">
      <c r="AK795" s="57"/>
    </row>
    <row r="796" ht="15.75" customHeight="1">
      <c r="AK796" s="57"/>
    </row>
    <row r="797" ht="15.75" customHeight="1">
      <c r="AK797" s="57"/>
    </row>
    <row r="798" ht="15.75" customHeight="1">
      <c r="AK798" s="57"/>
    </row>
    <row r="799" ht="15.75" customHeight="1">
      <c r="AK799" s="57"/>
    </row>
    <row r="800" ht="15.75" customHeight="1">
      <c r="AK800" s="57"/>
    </row>
    <row r="801" ht="15.75" customHeight="1">
      <c r="AK801" s="57"/>
    </row>
    <row r="802" ht="15.75" customHeight="1">
      <c r="AK802" s="57"/>
    </row>
    <row r="803" ht="15.75" customHeight="1">
      <c r="AK803" s="57"/>
    </row>
    <row r="804" ht="15.75" customHeight="1">
      <c r="AK804" s="57"/>
    </row>
    <row r="805" ht="15.75" customHeight="1">
      <c r="AK805" s="57"/>
    </row>
    <row r="806" ht="15.75" customHeight="1">
      <c r="AK806" s="57"/>
    </row>
    <row r="807" ht="15.75" customHeight="1">
      <c r="AK807" s="57"/>
    </row>
    <row r="808" ht="15.75" customHeight="1">
      <c r="AK808" s="57"/>
    </row>
    <row r="809" ht="15.75" customHeight="1">
      <c r="AK809" s="57"/>
    </row>
    <row r="810" ht="15.75" customHeight="1">
      <c r="AK810" s="57"/>
    </row>
    <row r="811" ht="15.75" customHeight="1">
      <c r="AK811" s="57"/>
    </row>
    <row r="812" ht="15.75" customHeight="1">
      <c r="AK812" s="57"/>
    </row>
    <row r="813" ht="15.75" customHeight="1">
      <c r="AK813" s="57"/>
    </row>
    <row r="814" ht="15.75" customHeight="1">
      <c r="AK814" s="57"/>
    </row>
    <row r="815" ht="15.75" customHeight="1">
      <c r="AK815" s="57"/>
    </row>
    <row r="816" ht="15.75" customHeight="1">
      <c r="AK816" s="57"/>
    </row>
    <row r="817" ht="15.75" customHeight="1">
      <c r="AK817" s="57"/>
    </row>
    <row r="818" ht="15.75" customHeight="1">
      <c r="AK818" s="57"/>
    </row>
    <row r="819" ht="15.75" customHeight="1">
      <c r="AK819" s="57"/>
    </row>
    <row r="820" ht="15.75" customHeight="1">
      <c r="AK820" s="57"/>
    </row>
    <row r="821" ht="15.75" customHeight="1">
      <c r="AK821" s="57"/>
    </row>
    <row r="822" ht="15.75" customHeight="1">
      <c r="AK822" s="57"/>
    </row>
    <row r="823" ht="15.75" customHeight="1">
      <c r="AK823" s="57"/>
    </row>
    <row r="824" ht="15.75" customHeight="1">
      <c r="AK824" s="57"/>
    </row>
    <row r="825" ht="15.75" customHeight="1">
      <c r="AK825" s="57"/>
    </row>
    <row r="826" ht="15.75" customHeight="1">
      <c r="AK826" s="57"/>
    </row>
    <row r="827" ht="15.75" customHeight="1">
      <c r="AK827" s="57"/>
    </row>
    <row r="828" ht="15.75" customHeight="1">
      <c r="AK828" s="57"/>
    </row>
    <row r="829" ht="15.75" customHeight="1">
      <c r="AK829" s="57"/>
    </row>
    <row r="830" ht="15.75" customHeight="1">
      <c r="AK830" s="57"/>
    </row>
    <row r="831" ht="15.75" customHeight="1">
      <c r="AK831" s="57"/>
    </row>
    <row r="832" ht="15.75" customHeight="1">
      <c r="AK832" s="57"/>
    </row>
    <row r="833" ht="15.75" customHeight="1">
      <c r="AK833" s="57"/>
    </row>
    <row r="834" ht="15.75" customHeight="1">
      <c r="AK834" s="57"/>
    </row>
    <row r="835" ht="15.75" customHeight="1">
      <c r="AK835" s="57"/>
    </row>
    <row r="836" ht="15.75" customHeight="1">
      <c r="AK836" s="57"/>
    </row>
    <row r="837" ht="15.75" customHeight="1">
      <c r="AK837" s="57"/>
    </row>
    <row r="838" ht="15.75" customHeight="1">
      <c r="AK838" s="57"/>
    </row>
    <row r="839" ht="15.75" customHeight="1">
      <c r="AK839" s="57"/>
    </row>
    <row r="840" ht="15.75" customHeight="1">
      <c r="AK840" s="57"/>
    </row>
    <row r="841" ht="15.75" customHeight="1">
      <c r="AK841" s="57"/>
    </row>
    <row r="842" ht="15.75" customHeight="1">
      <c r="AK842" s="57"/>
    </row>
    <row r="843" ht="15.75" customHeight="1">
      <c r="AK843" s="57"/>
    </row>
    <row r="844" ht="15.75" customHeight="1">
      <c r="AK844" s="57"/>
    </row>
    <row r="845" ht="15.75" customHeight="1">
      <c r="AK845" s="57"/>
    </row>
    <row r="846" ht="15.75" customHeight="1">
      <c r="AK846" s="57"/>
    </row>
    <row r="847" ht="15.75" customHeight="1">
      <c r="AK847" s="57"/>
    </row>
    <row r="848" ht="15.75" customHeight="1">
      <c r="AK848" s="57"/>
    </row>
    <row r="849" ht="15.75" customHeight="1">
      <c r="AK849" s="57"/>
    </row>
    <row r="850" ht="15.75" customHeight="1">
      <c r="AK850" s="57"/>
    </row>
    <row r="851" ht="15.75" customHeight="1">
      <c r="AK851" s="57"/>
    </row>
    <row r="852" ht="15.75" customHeight="1">
      <c r="AK852" s="57"/>
    </row>
    <row r="853" ht="15.75" customHeight="1">
      <c r="AK853" s="57"/>
    </row>
    <row r="854" ht="15.75" customHeight="1">
      <c r="AK854" s="57"/>
    </row>
    <row r="855" ht="15.75" customHeight="1">
      <c r="AK855" s="57"/>
    </row>
    <row r="856" ht="15.75" customHeight="1">
      <c r="AK856" s="57"/>
    </row>
    <row r="857" ht="15.75" customHeight="1">
      <c r="AK857" s="57"/>
    </row>
    <row r="858" ht="15.75" customHeight="1">
      <c r="AK858" s="57"/>
    </row>
    <row r="859" ht="15.75" customHeight="1">
      <c r="AK859" s="57"/>
    </row>
    <row r="860" ht="15.75" customHeight="1">
      <c r="AK860" s="57"/>
    </row>
    <row r="861" ht="15.75" customHeight="1">
      <c r="AK861" s="57"/>
    </row>
    <row r="862" ht="15.75" customHeight="1">
      <c r="AK862" s="57"/>
    </row>
    <row r="863" ht="15.75" customHeight="1">
      <c r="AK863" s="57"/>
    </row>
    <row r="864" ht="15.75" customHeight="1">
      <c r="AK864" s="57"/>
    </row>
    <row r="865" ht="15.75" customHeight="1">
      <c r="AK865" s="57"/>
    </row>
    <row r="866" ht="15.75" customHeight="1">
      <c r="AK866" s="57"/>
    </row>
    <row r="867" ht="15.75" customHeight="1">
      <c r="AK867" s="57"/>
    </row>
    <row r="868" ht="15.75" customHeight="1">
      <c r="AK868" s="57"/>
    </row>
    <row r="869" ht="15.75" customHeight="1">
      <c r="AK869" s="57"/>
    </row>
    <row r="870" ht="15.75" customHeight="1">
      <c r="AK870" s="57"/>
    </row>
    <row r="871" ht="15.75" customHeight="1">
      <c r="AK871" s="57"/>
    </row>
    <row r="872" ht="15.75" customHeight="1">
      <c r="AK872" s="57"/>
    </row>
    <row r="873" ht="15.75" customHeight="1">
      <c r="AK873" s="57"/>
    </row>
    <row r="874" ht="15.75" customHeight="1">
      <c r="AK874" s="57"/>
    </row>
    <row r="875" ht="15.75" customHeight="1">
      <c r="AK875" s="57"/>
    </row>
    <row r="876" ht="15.75" customHeight="1">
      <c r="AK876" s="57"/>
    </row>
    <row r="877" ht="15.75" customHeight="1">
      <c r="AK877" s="57"/>
    </row>
    <row r="878" ht="15.75" customHeight="1">
      <c r="AK878" s="57"/>
    </row>
    <row r="879" ht="15.75" customHeight="1">
      <c r="AK879" s="57"/>
    </row>
    <row r="880" ht="15.75" customHeight="1">
      <c r="AK880" s="57"/>
    </row>
    <row r="881" ht="15.75" customHeight="1">
      <c r="AK881" s="57"/>
    </row>
    <row r="882" ht="15.75" customHeight="1">
      <c r="AK882" s="57"/>
    </row>
    <row r="883" ht="15.75" customHeight="1">
      <c r="AK883" s="57"/>
    </row>
    <row r="884" ht="15.75" customHeight="1">
      <c r="AK884" s="57"/>
    </row>
    <row r="885" ht="15.75" customHeight="1">
      <c r="AK885" s="57"/>
    </row>
    <row r="886" ht="15.75" customHeight="1">
      <c r="AK886" s="57"/>
    </row>
    <row r="887" ht="15.75" customHeight="1">
      <c r="AK887" s="57"/>
    </row>
    <row r="888" ht="15.75" customHeight="1">
      <c r="AK888" s="57"/>
    </row>
    <row r="889" ht="15.75" customHeight="1">
      <c r="AK889" s="57"/>
    </row>
    <row r="890" ht="15.75" customHeight="1">
      <c r="AK890" s="57"/>
    </row>
    <row r="891" ht="15.75" customHeight="1">
      <c r="AK891" s="57"/>
    </row>
    <row r="892" ht="15.75" customHeight="1">
      <c r="AK892" s="57"/>
    </row>
    <row r="893" ht="15.75" customHeight="1">
      <c r="AK893" s="57"/>
    </row>
    <row r="894" ht="15.75" customHeight="1">
      <c r="AK894" s="57"/>
    </row>
    <row r="895" ht="15.75" customHeight="1">
      <c r="AK895" s="57"/>
    </row>
    <row r="896" ht="15.75" customHeight="1">
      <c r="AK896" s="57"/>
    </row>
    <row r="897" ht="15.75" customHeight="1">
      <c r="AK897" s="57"/>
    </row>
    <row r="898" ht="15.75" customHeight="1">
      <c r="AK898" s="57"/>
    </row>
    <row r="899" ht="15.75" customHeight="1">
      <c r="AK899" s="57"/>
    </row>
    <row r="900" ht="15.75" customHeight="1">
      <c r="AK900" s="57"/>
    </row>
    <row r="901" ht="15.75" customHeight="1">
      <c r="AK901" s="57"/>
    </row>
    <row r="902" ht="15.75" customHeight="1">
      <c r="AK902" s="57"/>
    </row>
    <row r="903" ht="15.75" customHeight="1">
      <c r="AK903" s="57"/>
    </row>
    <row r="904" ht="15.75" customHeight="1">
      <c r="AK904" s="57"/>
    </row>
    <row r="905" ht="15.75" customHeight="1">
      <c r="AK905" s="57"/>
    </row>
    <row r="906" ht="15.75" customHeight="1">
      <c r="AK906" s="57"/>
    </row>
    <row r="907" ht="15.75" customHeight="1">
      <c r="AK907" s="57"/>
    </row>
    <row r="908" ht="15.75" customHeight="1">
      <c r="AK908" s="57"/>
    </row>
    <row r="909" ht="15.75" customHeight="1">
      <c r="AK909" s="57"/>
    </row>
    <row r="910" ht="15.75" customHeight="1">
      <c r="AK910" s="57"/>
    </row>
    <row r="911" ht="15.75" customHeight="1">
      <c r="AK911" s="57"/>
    </row>
    <row r="912" ht="15.75" customHeight="1">
      <c r="AK912" s="57"/>
    </row>
    <row r="913" ht="15.75" customHeight="1">
      <c r="AK913" s="57"/>
    </row>
    <row r="914" ht="15.75" customHeight="1">
      <c r="AK914" s="57"/>
    </row>
    <row r="915" ht="15.75" customHeight="1">
      <c r="AK915" s="57"/>
    </row>
    <row r="916" ht="15.75" customHeight="1">
      <c r="AK916" s="57"/>
    </row>
    <row r="917" ht="15.75" customHeight="1">
      <c r="AK917" s="57"/>
    </row>
    <row r="918" ht="15.75" customHeight="1">
      <c r="AK918" s="57"/>
    </row>
    <row r="919" ht="15.75" customHeight="1">
      <c r="AK919" s="57"/>
    </row>
    <row r="920" ht="15.75" customHeight="1">
      <c r="AK920" s="57"/>
    </row>
    <row r="921" ht="15.75" customHeight="1">
      <c r="AK921" s="57"/>
    </row>
    <row r="922" ht="15.75" customHeight="1">
      <c r="AK922" s="57"/>
    </row>
    <row r="923" ht="15.75" customHeight="1">
      <c r="AK923" s="57"/>
    </row>
    <row r="924" ht="15.75" customHeight="1">
      <c r="AK924" s="57"/>
    </row>
    <row r="925" ht="15.75" customHeight="1">
      <c r="AK925" s="57"/>
    </row>
    <row r="926" ht="15.75" customHeight="1">
      <c r="AK926" s="57"/>
    </row>
    <row r="927" ht="15.75" customHeight="1">
      <c r="AK927" s="57"/>
    </row>
    <row r="928" ht="15.75" customHeight="1">
      <c r="AK928" s="57"/>
    </row>
    <row r="929" ht="15.75" customHeight="1">
      <c r="AK929" s="57"/>
    </row>
    <row r="930" ht="15.75" customHeight="1">
      <c r="AK930" s="57"/>
    </row>
    <row r="931" ht="15.75" customHeight="1">
      <c r="AK931" s="57"/>
    </row>
    <row r="932" ht="15.75" customHeight="1">
      <c r="AK932" s="57"/>
    </row>
    <row r="933" ht="15.75" customHeight="1">
      <c r="AK933" s="57"/>
    </row>
    <row r="934" ht="15.75" customHeight="1">
      <c r="AK934" s="57"/>
    </row>
    <row r="935" ht="15.75" customHeight="1">
      <c r="AK935" s="57"/>
    </row>
    <row r="936" ht="15.75" customHeight="1">
      <c r="AK936" s="57"/>
    </row>
    <row r="937" ht="15.75" customHeight="1">
      <c r="AK937" s="57"/>
    </row>
    <row r="938" ht="15.75" customHeight="1">
      <c r="AK938" s="57"/>
    </row>
    <row r="939" ht="15.75" customHeight="1">
      <c r="AK939" s="57"/>
    </row>
    <row r="940" ht="15.75" customHeight="1">
      <c r="AK940" s="57"/>
    </row>
    <row r="941" ht="15.75" customHeight="1">
      <c r="AK941" s="57"/>
    </row>
    <row r="942" ht="15.75" customHeight="1">
      <c r="AK942" s="57"/>
    </row>
    <row r="943" ht="15.75" customHeight="1">
      <c r="AK943" s="57"/>
    </row>
    <row r="944" ht="15.75" customHeight="1">
      <c r="AK944" s="57"/>
    </row>
    <row r="945" ht="15.75" customHeight="1">
      <c r="AK945" s="57"/>
    </row>
    <row r="946" ht="15.75" customHeight="1">
      <c r="AK946" s="57"/>
    </row>
    <row r="947" ht="15.75" customHeight="1">
      <c r="AK947" s="57"/>
    </row>
    <row r="948" ht="15.75" customHeight="1">
      <c r="AK948" s="57"/>
    </row>
    <row r="949" ht="15.75" customHeight="1">
      <c r="AK949" s="57"/>
    </row>
    <row r="950" ht="15.75" customHeight="1">
      <c r="AK950" s="57"/>
    </row>
    <row r="951" ht="15.75" customHeight="1">
      <c r="AK951" s="57"/>
    </row>
    <row r="952" ht="15.75" customHeight="1">
      <c r="AK952" s="57"/>
    </row>
    <row r="953" ht="15.75" customHeight="1">
      <c r="AK953" s="57"/>
    </row>
    <row r="954" ht="15.75" customHeight="1">
      <c r="AK954" s="57"/>
    </row>
    <row r="955" ht="15.75" customHeight="1">
      <c r="AK955" s="57"/>
    </row>
    <row r="956" ht="15.75" customHeight="1">
      <c r="AK956" s="57"/>
    </row>
    <row r="957" ht="15.75" customHeight="1">
      <c r="AK957" s="57"/>
    </row>
    <row r="958" ht="15.75" customHeight="1">
      <c r="AK958" s="57"/>
    </row>
    <row r="959" ht="15.75" customHeight="1">
      <c r="AK959" s="57"/>
    </row>
    <row r="960" ht="15.75" customHeight="1">
      <c r="AK960" s="57"/>
    </row>
    <row r="961" ht="15.75" customHeight="1">
      <c r="AK961" s="57"/>
    </row>
    <row r="962" ht="15.75" customHeight="1">
      <c r="AK962" s="57"/>
    </row>
    <row r="963" ht="15.75" customHeight="1">
      <c r="AK963" s="57"/>
    </row>
    <row r="964" ht="15.75" customHeight="1">
      <c r="AK964" s="57"/>
    </row>
    <row r="965" ht="15.75" customHeight="1">
      <c r="AK965" s="57"/>
    </row>
    <row r="966" ht="15.75" customHeight="1">
      <c r="AK966" s="57"/>
    </row>
    <row r="967" ht="15.75" customHeight="1">
      <c r="AK967" s="57"/>
    </row>
    <row r="968" ht="15.75" customHeight="1">
      <c r="AK968" s="57"/>
    </row>
    <row r="969" ht="15.75" customHeight="1">
      <c r="AK969" s="57"/>
    </row>
    <row r="970" ht="15.75" customHeight="1">
      <c r="AK970" s="57"/>
    </row>
    <row r="971" ht="15.75" customHeight="1">
      <c r="AK971" s="57"/>
    </row>
    <row r="972" ht="15.75" customHeight="1">
      <c r="AK972" s="57"/>
    </row>
    <row r="973" ht="15.75" customHeight="1">
      <c r="AK973" s="57"/>
    </row>
    <row r="974" ht="15.75" customHeight="1">
      <c r="AK974" s="57"/>
    </row>
    <row r="975" ht="15.75" customHeight="1">
      <c r="AK975" s="57"/>
    </row>
    <row r="976" ht="15.75" customHeight="1">
      <c r="AK976" s="57"/>
    </row>
    <row r="977" ht="15.75" customHeight="1">
      <c r="AK977" s="57"/>
    </row>
    <row r="978" ht="15.75" customHeight="1">
      <c r="AK978" s="57"/>
    </row>
    <row r="979" ht="15.75" customHeight="1">
      <c r="AK979" s="57"/>
    </row>
    <row r="980" ht="15.75" customHeight="1">
      <c r="AK980" s="57"/>
    </row>
    <row r="981" ht="15.75" customHeight="1">
      <c r="AK981" s="57"/>
    </row>
    <row r="982" ht="15.75" customHeight="1">
      <c r="AK982" s="57"/>
    </row>
    <row r="983" ht="15.75" customHeight="1">
      <c r="AK983" s="57"/>
    </row>
    <row r="984" ht="15.75" customHeight="1">
      <c r="AK984" s="57"/>
    </row>
    <row r="985" ht="15.75" customHeight="1">
      <c r="AK985" s="57"/>
    </row>
    <row r="986" ht="15.75" customHeight="1">
      <c r="AK986" s="57"/>
    </row>
    <row r="987" ht="15.75" customHeight="1">
      <c r="AK987" s="57"/>
    </row>
    <row r="988" ht="15.75" customHeight="1">
      <c r="AK988" s="57"/>
    </row>
    <row r="989" ht="15.75" customHeight="1">
      <c r="AK989" s="57"/>
    </row>
    <row r="990" ht="15.75" customHeight="1">
      <c r="AK990" s="57"/>
    </row>
    <row r="991" ht="15.75" customHeight="1">
      <c r="AK991" s="57"/>
    </row>
    <row r="992" ht="15.75" customHeight="1">
      <c r="AK992" s="57"/>
    </row>
    <row r="993" ht="15.75" customHeight="1">
      <c r="AK993" s="57"/>
    </row>
    <row r="994" ht="15.75" customHeight="1">
      <c r="AK994" s="57"/>
    </row>
    <row r="995" ht="15.75" customHeight="1">
      <c r="AK995" s="57"/>
    </row>
    <row r="996" ht="15.75" customHeight="1">
      <c r="AK996" s="57"/>
    </row>
    <row r="997" ht="15.75" customHeight="1">
      <c r="AK997" s="57"/>
    </row>
    <row r="998" ht="15.75" customHeight="1">
      <c r="AK998" s="57"/>
    </row>
    <row r="999" ht="15.75" customHeight="1">
      <c r="AK999" s="57"/>
    </row>
    <row r="1000" ht="15.75" customHeight="1">
      <c r="AK1000" s="57"/>
    </row>
  </sheetData>
  <mergeCells count="12">
    <mergeCell ref="V2:Z2"/>
    <mergeCell ref="AA2:AE2"/>
    <mergeCell ref="AF2:AJ2"/>
    <mergeCell ref="AL2:AP2"/>
    <mergeCell ref="AU12:AY12"/>
    <mergeCell ref="A1:AP1"/>
    <mergeCell ref="AS1:BJ1"/>
    <mergeCell ref="BN1:BW1"/>
    <mergeCell ref="B2:F2"/>
    <mergeCell ref="G2:K2"/>
    <mergeCell ref="L2:P2"/>
    <mergeCell ref="Q2:U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7.11"/>
    <col customWidth="1" min="2" max="2" width="8.78"/>
    <col customWidth="1" min="3" max="3" width="10.67"/>
    <col customWidth="1" min="4" max="8" width="9.44"/>
    <col customWidth="1" min="9" max="63" width="8.78"/>
    <col customWidth="1" min="64" max="64" width="11.78"/>
  </cols>
  <sheetData>
    <row r="1" ht="15.75" customHeight="1">
      <c r="A1" s="58">
        <f>SUMPRODUCT(BL4:BL152,BL4:BL152)</f>
        <v>8330256004</v>
      </c>
      <c r="I1" s="59" t="s">
        <v>187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1"/>
      <c r="BK1" s="62" t="s">
        <v>188</v>
      </c>
    </row>
    <row r="2" ht="15.75" customHeight="1">
      <c r="B2" s="34">
        <v>0.0</v>
      </c>
      <c r="C2" s="63">
        <v>0.0</v>
      </c>
      <c r="D2" s="34">
        <v>31.16803658279178</v>
      </c>
      <c r="E2" s="34">
        <v>4499.700200628191</v>
      </c>
      <c r="F2" s="34">
        <v>25018.236967634308</v>
      </c>
      <c r="G2" s="34">
        <v>0.003278745831314216</v>
      </c>
      <c r="H2" s="34">
        <v>6.4039317154411775</v>
      </c>
      <c r="I2" s="34">
        <v>0.0</v>
      </c>
      <c r="J2" s="34">
        <v>0.0</v>
      </c>
      <c r="K2" s="34">
        <v>0.023549233109398732</v>
      </c>
      <c r="L2" s="34">
        <v>0.0</v>
      </c>
      <c r="M2" s="34">
        <v>0.0</v>
      </c>
      <c r="N2" s="34">
        <v>9.824468857077627E-4</v>
      </c>
      <c r="O2" s="34">
        <v>0.0</v>
      </c>
      <c r="P2" s="34">
        <v>0.0</v>
      </c>
      <c r="Q2" s="34">
        <v>0.0</v>
      </c>
      <c r="R2" s="34">
        <v>50.17248925228585</v>
      </c>
      <c r="S2" s="34">
        <v>0.008715664030372315</v>
      </c>
      <c r="T2" s="34">
        <v>0.009217973060547887</v>
      </c>
      <c r="U2" s="34">
        <v>0.011077500887195849</v>
      </c>
      <c r="V2" s="34">
        <v>0.0</v>
      </c>
      <c r="W2" s="34">
        <v>0.0</v>
      </c>
      <c r="X2" s="34">
        <v>1.4437815349080404E-4</v>
      </c>
      <c r="Y2" s="34">
        <v>0.0</v>
      </c>
      <c r="Z2" s="34">
        <v>0.002694997193492907</v>
      </c>
      <c r="AA2" s="34">
        <v>0.0</v>
      </c>
      <c r="AB2" s="34">
        <v>0.0</v>
      </c>
      <c r="AC2" s="34">
        <v>0.017474976829238334</v>
      </c>
      <c r="AD2" s="34">
        <v>0.0</v>
      </c>
      <c r="AE2" s="34">
        <v>0.0</v>
      </c>
      <c r="AF2" s="34">
        <v>0.010071233039711946</v>
      </c>
      <c r="AG2" s="34">
        <v>0.013264626173371052</v>
      </c>
      <c r="AH2" s="34">
        <v>0.0</v>
      </c>
      <c r="AI2" s="34">
        <v>11340.49090681054</v>
      </c>
      <c r="AJ2" s="34">
        <v>0.0</v>
      </c>
      <c r="AK2" s="34">
        <v>0.0</v>
      </c>
      <c r="AL2" s="34">
        <v>1.9914510736367048</v>
      </c>
      <c r="AM2" s="34">
        <v>0.01738866045259211</v>
      </c>
      <c r="AN2" s="34">
        <v>0.0</v>
      </c>
      <c r="AO2" s="34">
        <v>4.785501471065099</v>
      </c>
      <c r="AP2" s="34">
        <v>0.0</v>
      </c>
      <c r="AQ2" s="34">
        <v>0.0</v>
      </c>
      <c r="AR2" s="34">
        <v>0.010270433907681389</v>
      </c>
      <c r="AS2" s="34">
        <v>0.002926654201769504</v>
      </c>
      <c r="AT2" s="34">
        <v>0.0</v>
      </c>
      <c r="AU2" s="34">
        <v>0.0</v>
      </c>
      <c r="AV2" s="34">
        <v>5.673260310792214</v>
      </c>
      <c r="AW2" s="34">
        <v>0.0</v>
      </c>
      <c r="AX2" s="34">
        <v>0.0</v>
      </c>
      <c r="AY2" s="34">
        <v>0.23144087471842445</v>
      </c>
      <c r="AZ2" s="34">
        <v>0.017885875452029545</v>
      </c>
      <c r="BA2" s="34">
        <v>0.014037720810278813</v>
      </c>
      <c r="BB2" s="34">
        <v>0.0</v>
      </c>
      <c r="BC2" s="34">
        <v>0.0</v>
      </c>
      <c r="BD2" s="34">
        <v>0.0</v>
      </c>
      <c r="BE2" s="34">
        <v>0.09300952000274558</v>
      </c>
      <c r="BF2" s="34">
        <v>0.0</v>
      </c>
      <c r="BG2" s="34">
        <v>0.0</v>
      </c>
      <c r="BH2" s="34">
        <v>0.02451336033829898</v>
      </c>
    </row>
    <row r="3" ht="15.75" customHeight="1">
      <c r="A3" s="4" t="s">
        <v>47</v>
      </c>
      <c r="B3" s="52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>
        <v>1.0</v>
      </c>
      <c r="J3" s="4">
        <f t="shared" ref="J3:AH3" si="1">I3+1</f>
        <v>2</v>
      </c>
      <c r="K3" s="4">
        <f t="shared" si="1"/>
        <v>3</v>
      </c>
      <c r="L3" s="4">
        <f t="shared" si="1"/>
        <v>4</v>
      </c>
      <c r="M3" s="4">
        <f t="shared" si="1"/>
        <v>5</v>
      </c>
      <c r="N3" s="4">
        <f t="shared" si="1"/>
        <v>6</v>
      </c>
      <c r="O3" s="4">
        <f t="shared" si="1"/>
        <v>7</v>
      </c>
      <c r="P3" s="4">
        <f t="shared" si="1"/>
        <v>8</v>
      </c>
      <c r="Q3" s="4">
        <f t="shared" si="1"/>
        <v>9</v>
      </c>
      <c r="R3" s="4">
        <f t="shared" si="1"/>
        <v>10</v>
      </c>
      <c r="S3" s="4">
        <f t="shared" si="1"/>
        <v>11</v>
      </c>
      <c r="T3" s="4">
        <f t="shared" si="1"/>
        <v>12</v>
      </c>
      <c r="U3" s="4">
        <f t="shared" si="1"/>
        <v>13</v>
      </c>
      <c r="V3" s="4">
        <f t="shared" si="1"/>
        <v>14</v>
      </c>
      <c r="W3" s="4">
        <f t="shared" si="1"/>
        <v>15</v>
      </c>
      <c r="X3" s="4">
        <f t="shared" si="1"/>
        <v>16</v>
      </c>
      <c r="Y3" s="4">
        <f t="shared" si="1"/>
        <v>17</v>
      </c>
      <c r="Z3" s="4">
        <f t="shared" si="1"/>
        <v>18</v>
      </c>
      <c r="AA3" s="4">
        <f t="shared" si="1"/>
        <v>19</v>
      </c>
      <c r="AB3" s="4">
        <f t="shared" si="1"/>
        <v>20</v>
      </c>
      <c r="AC3" s="4">
        <f t="shared" si="1"/>
        <v>21</v>
      </c>
      <c r="AD3" s="4">
        <f t="shared" si="1"/>
        <v>22</v>
      </c>
      <c r="AE3" s="4">
        <f t="shared" si="1"/>
        <v>23</v>
      </c>
      <c r="AF3" s="4">
        <f t="shared" si="1"/>
        <v>24</v>
      </c>
      <c r="AG3" s="4">
        <f t="shared" si="1"/>
        <v>25</v>
      </c>
      <c r="AH3" s="4">
        <f t="shared" si="1"/>
        <v>26</v>
      </c>
      <c r="AI3" s="37">
        <v>1.0</v>
      </c>
      <c r="AJ3" s="37">
        <f t="shared" ref="AJ3:BH3" si="2">AI3+1</f>
        <v>2</v>
      </c>
      <c r="AK3" s="37">
        <f t="shared" si="2"/>
        <v>3</v>
      </c>
      <c r="AL3" s="37">
        <f t="shared" si="2"/>
        <v>4</v>
      </c>
      <c r="AM3" s="37">
        <f t="shared" si="2"/>
        <v>5</v>
      </c>
      <c r="AN3" s="37">
        <f t="shared" si="2"/>
        <v>6</v>
      </c>
      <c r="AO3" s="37">
        <f t="shared" si="2"/>
        <v>7</v>
      </c>
      <c r="AP3" s="37">
        <f t="shared" si="2"/>
        <v>8</v>
      </c>
      <c r="AQ3" s="37">
        <f t="shared" si="2"/>
        <v>9</v>
      </c>
      <c r="AR3" s="37">
        <f t="shared" si="2"/>
        <v>10</v>
      </c>
      <c r="AS3" s="37">
        <f t="shared" si="2"/>
        <v>11</v>
      </c>
      <c r="AT3" s="37">
        <f t="shared" si="2"/>
        <v>12</v>
      </c>
      <c r="AU3" s="37">
        <f t="shared" si="2"/>
        <v>13</v>
      </c>
      <c r="AV3" s="37">
        <f t="shared" si="2"/>
        <v>14</v>
      </c>
      <c r="AW3" s="37">
        <f t="shared" si="2"/>
        <v>15</v>
      </c>
      <c r="AX3" s="37">
        <f t="shared" si="2"/>
        <v>16</v>
      </c>
      <c r="AY3" s="37">
        <f t="shared" si="2"/>
        <v>17</v>
      </c>
      <c r="AZ3" s="37">
        <f t="shared" si="2"/>
        <v>18</v>
      </c>
      <c r="BA3" s="37">
        <f t="shared" si="2"/>
        <v>19</v>
      </c>
      <c r="BB3" s="37">
        <f t="shared" si="2"/>
        <v>20</v>
      </c>
      <c r="BC3" s="37">
        <f t="shared" si="2"/>
        <v>21</v>
      </c>
      <c r="BD3" s="37">
        <f t="shared" si="2"/>
        <v>22</v>
      </c>
      <c r="BE3" s="37">
        <f t="shared" si="2"/>
        <v>23</v>
      </c>
      <c r="BF3" s="37">
        <f t="shared" si="2"/>
        <v>24</v>
      </c>
      <c r="BG3" s="37">
        <f t="shared" si="2"/>
        <v>25</v>
      </c>
      <c r="BH3" s="37">
        <f t="shared" si="2"/>
        <v>26</v>
      </c>
      <c r="BJ3" s="4" t="s">
        <v>33</v>
      </c>
      <c r="BK3" s="4" t="s">
        <v>32</v>
      </c>
      <c r="BL3" s="4" t="s">
        <v>189</v>
      </c>
    </row>
    <row r="4" ht="15.75" customHeight="1">
      <c r="A4" s="4" t="s">
        <v>34</v>
      </c>
      <c r="B4" s="53">
        <v>0.0</v>
      </c>
      <c r="C4" s="64">
        <f>SUMPRODUCT('Choice Model'!B4:F4,'Choice Model'!AL4:AP4)</f>
        <v>4.873428366</v>
      </c>
      <c r="D4" s="64">
        <f>SUMPRODUCT('Choice Model'!G4:K4,'Choice Model'!AL4:AP4)</f>
        <v>697.7630215</v>
      </c>
      <c r="E4" s="64">
        <f>SUMPRODUCT('Choice Model'!L4:P4,'Choice Model'!AL4:AP4)</f>
        <v>2.955314764</v>
      </c>
      <c r="F4" s="64">
        <f>SUMPRODUCT('Choice Model'!AL4:AP4,'Choice Model'!Q4:U4)</f>
        <v>0</v>
      </c>
      <c r="G4" s="64">
        <f>SUMPRODUCT('Choice Model'!V4:Z4,'Choice Model'!AL4:AP4)</f>
        <v>0.01583187609</v>
      </c>
      <c r="H4" s="4">
        <f>SUMPRODUCT('Choice Model'!AA4:AE4,'Choice Model'!AL4:AP4)</f>
        <v>0</v>
      </c>
      <c r="I4" s="4">
        <f t="shared" ref="I4:AH4" si="3">COS(2*PI()*I$3*$B4)</f>
        <v>1</v>
      </c>
      <c r="J4" s="4">
        <f t="shared" si="3"/>
        <v>1</v>
      </c>
      <c r="K4" s="4">
        <f t="shared" si="3"/>
        <v>1</v>
      </c>
      <c r="L4" s="4">
        <f t="shared" si="3"/>
        <v>1</v>
      </c>
      <c r="M4" s="4">
        <f t="shared" si="3"/>
        <v>1</v>
      </c>
      <c r="N4" s="4">
        <f t="shared" si="3"/>
        <v>1</v>
      </c>
      <c r="O4" s="4">
        <f t="shared" si="3"/>
        <v>1</v>
      </c>
      <c r="P4" s="4">
        <f t="shared" si="3"/>
        <v>1</v>
      </c>
      <c r="Q4" s="4">
        <f t="shared" si="3"/>
        <v>1</v>
      </c>
      <c r="R4" s="4">
        <f t="shared" si="3"/>
        <v>1</v>
      </c>
      <c r="S4" s="4">
        <f t="shared" si="3"/>
        <v>1</v>
      </c>
      <c r="T4" s="4">
        <f t="shared" si="3"/>
        <v>1</v>
      </c>
      <c r="U4" s="4">
        <f t="shared" si="3"/>
        <v>1</v>
      </c>
      <c r="V4" s="4">
        <f t="shared" si="3"/>
        <v>1</v>
      </c>
      <c r="W4" s="4">
        <f t="shared" si="3"/>
        <v>1</v>
      </c>
      <c r="X4" s="4">
        <f t="shared" si="3"/>
        <v>1</v>
      </c>
      <c r="Y4" s="4">
        <f t="shared" si="3"/>
        <v>1</v>
      </c>
      <c r="Z4" s="4">
        <f t="shared" si="3"/>
        <v>1</v>
      </c>
      <c r="AA4" s="4">
        <f t="shared" si="3"/>
        <v>1</v>
      </c>
      <c r="AB4" s="4">
        <f t="shared" si="3"/>
        <v>1</v>
      </c>
      <c r="AC4" s="4">
        <f t="shared" si="3"/>
        <v>1</v>
      </c>
      <c r="AD4" s="4">
        <f t="shared" si="3"/>
        <v>1</v>
      </c>
      <c r="AE4" s="4">
        <f t="shared" si="3"/>
        <v>1</v>
      </c>
      <c r="AF4" s="4">
        <f t="shared" si="3"/>
        <v>1</v>
      </c>
      <c r="AG4" s="4">
        <f t="shared" si="3"/>
        <v>1</v>
      </c>
      <c r="AH4" s="4">
        <f t="shared" si="3"/>
        <v>1</v>
      </c>
      <c r="AI4" s="4">
        <f t="shared" ref="AI4:BH4" si="4">SIN(2*PI()*AI$3*$B4)</f>
        <v>0</v>
      </c>
      <c r="AJ4" s="4">
        <f t="shared" si="4"/>
        <v>0</v>
      </c>
      <c r="AK4" s="4">
        <f t="shared" si="4"/>
        <v>0</v>
      </c>
      <c r="AL4" s="4">
        <f t="shared" si="4"/>
        <v>0</v>
      </c>
      <c r="AM4" s="4">
        <f t="shared" si="4"/>
        <v>0</v>
      </c>
      <c r="AN4" s="4">
        <f t="shared" si="4"/>
        <v>0</v>
      </c>
      <c r="AO4" s="4">
        <f t="shared" si="4"/>
        <v>0</v>
      </c>
      <c r="AP4" s="4">
        <f t="shared" si="4"/>
        <v>0</v>
      </c>
      <c r="AQ4" s="4">
        <f t="shared" si="4"/>
        <v>0</v>
      </c>
      <c r="AR4" s="4">
        <f t="shared" si="4"/>
        <v>0</v>
      </c>
      <c r="AS4" s="4">
        <f t="shared" si="4"/>
        <v>0</v>
      </c>
      <c r="AT4" s="4">
        <f t="shared" si="4"/>
        <v>0</v>
      </c>
      <c r="AU4" s="4">
        <f t="shared" si="4"/>
        <v>0</v>
      </c>
      <c r="AV4" s="4">
        <f t="shared" si="4"/>
        <v>0</v>
      </c>
      <c r="AW4" s="4">
        <f t="shared" si="4"/>
        <v>0</v>
      </c>
      <c r="AX4" s="4">
        <f t="shared" si="4"/>
        <v>0</v>
      </c>
      <c r="AY4" s="4">
        <f t="shared" si="4"/>
        <v>0</v>
      </c>
      <c r="AZ4" s="4">
        <f t="shared" si="4"/>
        <v>0</v>
      </c>
      <c r="BA4" s="4">
        <f t="shared" si="4"/>
        <v>0</v>
      </c>
      <c r="BB4" s="4">
        <f t="shared" si="4"/>
        <v>0</v>
      </c>
      <c r="BC4" s="4">
        <f t="shared" si="4"/>
        <v>0</v>
      </c>
      <c r="BD4" s="4">
        <f t="shared" si="4"/>
        <v>0</v>
      </c>
      <c r="BE4" s="4">
        <f t="shared" si="4"/>
        <v>0</v>
      </c>
      <c r="BF4" s="4">
        <f t="shared" si="4"/>
        <v>0</v>
      </c>
      <c r="BG4" s="4">
        <f t="shared" si="4"/>
        <v>0</v>
      </c>
      <c r="BH4" s="4">
        <f t="shared" si="4"/>
        <v>0</v>
      </c>
      <c r="BJ4" s="65">
        <f t="shared" ref="BJ4:BJ153" si="7">SUMPRODUCT(C4:BH4,$C$2:$BH$2)+$B$2</f>
        <v>35096.20355</v>
      </c>
      <c r="BK4" s="65">
        <f>SUM('Choice Model'!AF4:AJ4)</f>
        <v>32024</v>
      </c>
      <c r="BL4" s="65">
        <f t="shared" ref="BL4:BL152" si="8">BK4-BJ4</f>
        <v>-3072.20355</v>
      </c>
    </row>
    <row r="5" ht="15.75" customHeight="1">
      <c r="A5" s="4" t="s">
        <v>36</v>
      </c>
      <c r="B5" s="53">
        <f t="shared" ref="B5:B153" si="9">B4+(7/365.25)</f>
        <v>0.01916495551</v>
      </c>
      <c r="C5" s="64">
        <f>SUMPRODUCT('Choice Model'!B5:F5,'Choice Model'!AL5:AP5)</f>
        <v>4.909904644</v>
      </c>
      <c r="D5" s="64">
        <f>SUMPRODUCT('Choice Model'!G5:K5,'Choice Model'!AL5:AP5)</f>
        <v>727.4729963</v>
      </c>
      <c r="E5" s="64">
        <f>SUMPRODUCT('Choice Model'!L5:P5,'Choice Model'!AL5:AP5)</f>
        <v>3.409535553</v>
      </c>
      <c r="F5" s="64">
        <f>SUMPRODUCT('Choice Model'!AL5:AP5,'Choice Model'!Q5:U5)</f>
        <v>0</v>
      </c>
      <c r="G5" s="64">
        <f>SUMPRODUCT('Choice Model'!V5:Z5,'Choice Model'!AL5:AP5)</f>
        <v>0.008905329497</v>
      </c>
      <c r="H5" s="4">
        <f>SUMPRODUCT('Choice Model'!AA5:AE5,'Choice Model'!AL5:AP5)</f>
        <v>0</v>
      </c>
      <c r="I5" s="64">
        <f t="shared" ref="I5:AH5" si="5">COS(2*PI()*I$3*$B5)</f>
        <v>0.9927586335</v>
      </c>
      <c r="J5" s="64">
        <f t="shared" si="5"/>
        <v>0.9711394089</v>
      </c>
      <c r="K5" s="64">
        <f t="shared" si="5"/>
        <v>0.9354554315</v>
      </c>
      <c r="L5" s="64">
        <f t="shared" si="5"/>
        <v>0.8862235029</v>
      </c>
      <c r="M5" s="64">
        <f t="shared" si="5"/>
        <v>0.8241566361</v>
      </c>
      <c r="N5" s="64">
        <f t="shared" si="5"/>
        <v>0.7501537287</v>
      </c>
      <c r="O5" s="64">
        <f t="shared" si="5"/>
        <v>0.6652865452</v>
      </c>
      <c r="P5" s="64">
        <f t="shared" si="5"/>
        <v>0.5707841944</v>
      </c>
      <c r="Q5" s="64">
        <f t="shared" si="5"/>
        <v>0.4680153284</v>
      </c>
      <c r="R5" s="64">
        <f t="shared" si="5"/>
        <v>0.3584683215</v>
      </c>
      <c r="S5" s="64">
        <f t="shared" si="5"/>
        <v>0.2437297136</v>
      </c>
      <c r="T5" s="64">
        <f t="shared" si="5"/>
        <v>0.1254612334</v>
      </c>
      <c r="U5" s="64">
        <f t="shared" si="5"/>
        <v>0.005375731558</v>
      </c>
      <c r="V5" s="64">
        <f t="shared" si="5"/>
        <v>-0.1147876255</v>
      </c>
      <c r="W5" s="64">
        <f t="shared" si="5"/>
        <v>-0.2332885441</v>
      </c>
      <c r="X5" s="64">
        <f t="shared" si="5"/>
        <v>-0.3484108069</v>
      </c>
      <c r="Y5" s="64">
        <f t="shared" si="5"/>
        <v>-0.4584871291</v>
      </c>
      <c r="Z5" s="64">
        <f t="shared" si="5"/>
        <v>-0.5619233047</v>
      </c>
      <c r="AA5" s="64">
        <f t="shared" si="5"/>
        <v>-0.6572212951</v>
      </c>
      <c r="AB5" s="64">
        <f t="shared" si="5"/>
        <v>-0.7430009249</v>
      </c>
      <c r="AC5" s="64">
        <f t="shared" si="5"/>
        <v>-0.8180198708</v>
      </c>
      <c r="AD5" s="64">
        <f t="shared" si="5"/>
        <v>-0.8811916534</v>
      </c>
      <c r="AE5" s="64">
        <f t="shared" si="5"/>
        <v>-0.9316013726</v>
      </c>
      <c r="AF5" s="64">
        <f t="shared" si="5"/>
        <v>-0.9685189579</v>
      </c>
      <c r="AG5" s="64">
        <f t="shared" si="5"/>
        <v>-0.9914097417</v>
      </c>
      <c r="AH5" s="64">
        <f t="shared" si="5"/>
        <v>-0.999942203</v>
      </c>
      <c r="AI5" s="64">
        <f t="shared" ref="AI5:BH5" si="6">SIN(2*PI()*AI$3*$B5)</f>
        <v>0.1201261652</v>
      </c>
      <c r="AJ5" s="64">
        <f t="shared" si="6"/>
        <v>0.2385125752</v>
      </c>
      <c r="AK5" s="64">
        <f t="shared" si="6"/>
        <v>0.3534446713</v>
      </c>
      <c r="AL5" s="64">
        <f t="shared" si="6"/>
        <v>0.4632579226</v>
      </c>
      <c r="AM5" s="64">
        <f t="shared" si="6"/>
        <v>0.5663619331</v>
      </c>
      <c r="AN5" s="64">
        <f t="shared" si="6"/>
        <v>0.661263475</v>
      </c>
      <c r="AO5" s="64">
        <f t="shared" si="6"/>
        <v>0.7465881145</v>
      </c>
      <c r="AP5" s="64">
        <f t="shared" si="6"/>
        <v>0.8211001178</v>
      </c>
      <c r="AQ5" s="64">
        <f t="shared" si="6"/>
        <v>0.8837203474</v>
      </c>
      <c r="AR5" s="64">
        <f t="shared" si="6"/>
        <v>0.9335418911</v>
      </c>
      <c r="AS5" s="64">
        <f t="shared" si="6"/>
        <v>0.969843197</v>
      </c>
      <c r="AT5" s="64">
        <f t="shared" si="6"/>
        <v>0.9920985228</v>
      </c>
      <c r="AU5" s="64">
        <f t="shared" si="6"/>
        <v>0.9999855507</v>
      </c>
      <c r="AV5" s="64">
        <f t="shared" si="6"/>
        <v>0.9933900548</v>
      </c>
      <c r="AW5" s="64">
        <f t="shared" si="6"/>
        <v>0.9724075561</v>
      </c>
      <c r="AX5" s="64">
        <f t="shared" si="6"/>
        <v>0.9373419385</v>
      </c>
      <c r="AY5" s="64">
        <f t="shared" si="6"/>
        <v>0.8887010478</v>
      </c>
      <c r="AZ5" s="64">
        <f t="shared" si="6"/>
        <v>0.8271893372</v>
      </c>
      <c r="BA5" s="64">
        <f t="shared" si="6"/>
        <v>0.7536976644</v>
      </c>
      <c r="BB5" s="64">
        <f t="shared" si="6"/>
        <v>0.6692903895</v>
      </c>
      <c r="BC5" s="64">
        <f t="shared" si="6"/>
        <v>0.5751899607</v>
      </c>
      <c r="BD5" s="64">
        <f t="shared" si="6"/>
        <v>0.4727592093</v>
      </c>
      <c r="BE5" s="64">
        <f t="shared" si="6"/>
        <v>0.3634816125</v>
      </c>
      <c r="BF5" s="64">
        <f t="shared" si="6"/>
        <v>0.2489398086</v>
      </c>
      <c r="BG5" s="64">
        <f t="shared" si="6"/>
        <v>0.1307926759</v>
      </c>
      <c r="BH5" s="64">
        <f t="shared" si="6"/>
        <v>0.01075130776</v>
      </c>
      <c r="BJ5" s="65">
        <f t="shared" si="7"/>
        <v>39406.47359</v>
      </c>
      <c r="BK5" s="65">
        <f>SUM('Choice Model'!AF5:AJ5)</f>
        <v>36495</v>
      </c>
      <c r="BL5" s="65">
        <f t="shared" si="8"/>
        <v>-2911.473593</v>
      </c>
    </row>
    <row r="6" ht="15.75" customHeight="1">
      <c r="A6" s="4" t="s">
        <v>37</v>
      </c>
      <c r="B6" s="53">
        <f t="shared" si="9"/>
        <v>0.03832991102</v>
      </c>
      <c r="C6" s="64">
        <f>SUMPRODUCT('Choice Model'!B6:F6,'Choice Model'!AL6:AP6)</f>
        <v>4.894214596</v>
      </c>
      <c r="D6" s="64">
        <f>SUMPRODUCT('Choice Model'!G6:K6,'Choice Model'!AL6:AP6)</f>
        <v>627.6466515</v>
      </c>
      <c r="E6" s="64">
        <f>SUMPRODUCT('Choice Model'!L6:P6,'Choice Model'!AL6:AP6)</f>
        <v>3.831154745</v>
      </c>
      <c r="F6" s="64">
        <f>SUMPRODUCT('Choice Model'!AL6:AP6,'Choice Model'!Q6:U6)</f>
        <v>0</v>
      </c>
      <c r="G6" s="64">
        <f>SUMPRODUCT('Choice Model'!V6:Z6,'Choice Model'!AL6:AP6)</f>
        <v>0.009094448771</v>
      </c>
      <c r="H6" s="4">
        <f>SUMPRODUCT('Choice Model'!AA6:AE6,'Choice Model'!AL6:AP6)</f>
        <v>0</v>
      </c>
      <c r="I6" s="64">
        <f t="shared" ref="I6:AH6" si="10">COS(2*PI()*I$3*$B6)</f>
        <v>0.9711394089</v>
      </c>
      <c r="J6" s="64">
        <f t="shared" si="10"/>
        <v>0.8862235029</v>
      </c>
      <c r="K6" s="64">
        <f t="shared" si="10"/>
        <v>0.7501537287</v>
      </c>
      <c r="L6" s="64">
        <f t="shared" si="10"/>
        <v>0.5707841944</v>
      </c>
      <c r="M6" s="64">
        <f t="shared" si="10"/>
        <v>0.3584683215</v>
      </c>
      <c r="N6" s="64">
        <f t="shared" si="10"/>
        <v>0.1254612334</v>
      </c>
      <c r="O6" s="64">
        <f t="shared" si="10"/>
        <v>-0.1147876255</v>
      </c>
      <c r="P6" s="64">
        <f t="shared" si="10"/>
        <v>-0.3484108069</v>
      </c>
      <c r="Q6" s="64">
        <f t="shared" si="10"/>
        <v>-0.5619233047</v>
      </c>
      <c r="R6" s="64">
        <f t="shared" si="10"/>
        <v>-0.7430009249</v>
      </c>
      <c r="S6" s="64">
        <f t="shared" si="10"/>
        <v>-0.8811916534</v>
      </c>
      <c r="T6" s="64">
        <f t="shared" si="10"/>
        <v>-0.9685189579</v>
      </c>
      <c r="U6" s="64">
        <f t="shared" si="10"/>
        <v>-0.999942203</v>
      </c>
      <c r="V6" s="64">
        <f t="shared" si="10"/>
        <v>-0.9736476021</v>
      </c>
      <c r="W6" s="64">
        <f t="shared" si="10"/>
        <v>-0.8911529104</v>
      </c>
      <c r="X6" s="64">
        <f t="shared" si="10"/>
        <v>-0.7572198192</v>
      </c>
      <c r="Y6" s="64">
        <f t="shared" si="10"/>
        <v>-0.5795791048</v>
      </c>
      <c r="Z6" s="64">
        <f t="shared" si="10"/>
        <v>-0.3684843993</v>
      </c>
      <c r="AA6" s="64">
        <f t="shared" si="10"/>
        <v>-0.1361203386</v>
      </c>
      <c r="AB6" s="64">
        <f t="shared" si="10"/>
        <v>0.1041007489</v>
      </c>
      <c r="AC6" s="64">
        <f t="shared" si="10"/>
        <v>0.3383130182</v>
      </c>
      <c r="AD6" s="64">
        <f t="shared" si="10"/>
        <v>0.5529974601</v>
      </c>
      <c r="AE6" s="64">
        <f t="shared" si="10"/>
        <v>0.7357622348</v>
      </c>
      <c r="AF6" s="64">
        <f t="shared" si="10"/>
        <v>0.8760579434</v>
      </c>
      <c r="AG6" s="64">
        <f t="shared" si="10"/>
        <v>0.9657865519</v>
      </c>
      <c r="AH6" s="64">
        <f t="shared" si="10"/>
        <v>0.9997688188</v>
      </c>
      <c r="AI6" s="64">
        <f t="shared" ref="AI6:BH6" si="11">SIN(2*PI()*AI$3*$B6)</f>
        <v>0.2385125752</v>
      </c>
      <c r="AJ6" s="64">
        <f t="shared" si="11"/>
        <v>0.4632579226</v>
      </c>
      <c r="AK6" s="64">
        <f t="shared" si="11"/>
        <v>0.661263475</v>
      </c>
      <c r="AL6" s="64">
        <f t="shared" si="11"/>
        <v>0.8211001178</v>
      </c>
      <c r="AM6" s="64">
        <f t="shared" si="11"/>
        <v>0.9335418911</v>
      </c>
      <c r="AN6" s="64">
        <f t="shared" si="11"/>
        <v>0.9920985228</v>
      </c>
      <c r="AO6" s="64">
        <f t="shared" si="11"/>
        <v>0.9933900548</v>
      </c>
      <c r="AP6" s="64">
        <f t="shared" si="11"/>
        <v>0.9373419385</v>
      </c>
      <c r="AQ6" s="64">
        <f t="shared" si="11"/>
        <v>0.8271893372</v>
      </c>
      <c r="AR6" s="64">
        <f t="shared" si="11"/>
        <v>0.6692903895</v>
      </c>
      <c r="AS6" s="64">
        <f t="shared" si="11"/>
        <v>0.4727592093</v>
      </c>
      <c r="AT6" s="64">
        <f t="shared" si="11"/>
        <v>0.2489398086</v>
      </c>
      <c r="AU6" s="64">
        <f t="shared" si="11"/>
        <v>0.01075130776</v>
      </c>
      <c r="AV6" s="64">
        <f t="shared" si="11"/>
        <v>-0.2280577712</v>
      </c>
      <c r="AW6" s="64">
        <f t="shared" si="11"/>
        <v>-0.453703086</v>
      </c>
      <c r="AX6" s="64">
        <f t="shared" si="11"/>
        <v>-0.6531601223</v>
      </c>
      <c r="AY6" s="64">
        <f t="shared" si="11"/>
        <v>-0.8149159842</v>
      </c>
      <c r="AZ6" s="64">
        <f t="shared" si="11"/>
        <v>-0.929633932</v>
      </c>
      <c r="BA6" s="64">
        <f t="shared" si="11"/>
        <v>-0.9906923102</v>
      </c>
      <c r="BB6" s="64">
        <f t="shared" si="11"/>
        <v>-0.994566757</v>
      </c>
      <c r="BC6" s="64">
        <f t="shared" si="11"/>
        <v>-0.9410336347</v>
      </c>
      <c r="BD6" s="64">
        <f t="shared" si="11"/>
        <v>-0.8331829386</v>
      </c>
      <c r="BE6" s="64">
        <f t="shared" si="11"/>
        <v>-0.6772399382</v>
      </c>
      <c r="BF6" s="64">
        <f t="shared" si="11"/>
        <v>-0.4822058479</v>
      </c>
      <c r="BG6" s="64">
        <f t="shared" si="11"/>
        <v>-0.259338266</v>
      </c>
      <c r="BH6" s="64">
        <f t="shared" si="11"/>
        <v>-0.02150137274</v>
      </c>
      <c r="BJ6" s="65">
        <f t="shared" si="7"/>
        <v>39473.98668</v>
      </c>
      <c r="BK6" s="65">
        <f>SUM('Choice Model'!AF6:AJ6)</f>
        <v>35956</v>
      </c>
      <c r="BL6" s="65">
        <f t="shared" si="8"/>
        <v>-3517.986682</v>
      </c>
    </row>
    <row r="7" ht="15.75" customHeight="1">
      <c r="A7" s="4" t="s">
        <v>38</v>
      </c>
      <c r="B7" s="53">
        <f t="shared" si="9"/>
        <v>0.05749486653</v>
      </c>
      <c r="C7" s="64">
        <f>SUMPRODUCT('Choice Model'!B7:F7,'Choice Model'!AL7:AP7)</f>
        <v>4.926248013</v>
      </c>
      <c r="D7" s="64">
        <f>SUMPRODUCT('Choice Model'!G7:K7,'Choice Model'!AL7:AP7)</f>
        <v>674.3809267</v>
      </c>
      <c r="E7" s="64">
        <f>SUMPRODUCT('Choice Model'!L7:P7,'Choice Model'!AL7:AP7)</f>
        <v>3.859079322</v>
      </c>
      <c r="F7" s="64">
        <f>SUMPRODUCT('Choice Model'!AL7:AP7,'Choice Model'!Q7:U7)</f>
        <v>0</v>
      </c>
      <c r="G7" s="64">
        <f>SUMPRODUCT('Choice Model'!V7:Z7,'Choice Model'!AL7:AP7)</f>
        <v>0.03298845404</v>
      </c>
      <c r="H7" s="4">
        <f>SUMPRODUCT('Choice Model'!AA7:AE7,'Choice Model'!AL7:AP7)</f>
        <v>0</v>
      </c>
      <c r="I7" s="64">
        <f t="shared" ref="I7:AH7" si="12">COS(2*PI()*I$3*$B7)</f>
        <v>0.9354554315</v>
      </c>
      <c r="J7" s="64">
        <f t="shared" si="12"/>
        <v>0.7501537287</v>
      </c>
      <c r="K7" s="64">
        <f t="shared" si="12"/>
        <v>0.4680153284</v>
      </c>
      <c r="L7" s="64">
        <f t="shared" si="12"/>
        <v>0.1254612334</v>
      </c>
      <c r="M7" s="64">
        <f t="shared" si="12"/>
        <v>-0.2332885441</v>
      </c>
      <c r="N7" s="64">
        <f t="shared" si="12"/>
        <v>-0.5619233047</v>
      </c>
      <c r="O7" s="64">
        <f t="shared" si="12"/>
        <v>-0.8180198708</v>
      </c>
      <c r="P7" s="64">
        <f t="shared" si="12"/>
        <v>-0.9685189579</v>
      </c>
      <c r="Q7" s="64">
        <f t="shared" si="12"/>
        <v>-0.9939927684</v>
      </c>
      <c r="R7" s="64">
        <f t="shared" si="12"/>
        <v>-0.8911529104</v>
      </c>
      <c r="S7" s="64">
        <f t="shared" si="12"/>
        <v>-0.6732748923</v>
      </c>
      <c r="T7" s="64">
        <f t="shared" si="12"/>
        <v>-0.3684843993</v>
      </c>
      <c r="U7" s="64">
        <f t="shared" si="12"/>
        <v>-0.01612657327</v>
      </c>
      <c r="V7" s="64">
        <f t="shared" si="12"/>
        <v>0.3383130182</v>
      </c>
      <c r="W7" s="64">
        <f t="shared" si="12"/>
        <v>0.6490800741</v>
      </c>
      <c r="X7" s="64">
        <f t="shared" si="12"/>
        <v>0.8760579434</v>
      </c>
      <c r="Y7" s="64">
        <f t="shared" si="12"/>
        <v>0.9899462489</v>
      </c>
      <c r="Z7" s="64">
        <f t="shared" si="12"/>
        <v>0.9760432474</v>
      </c>
      <c r="AA7" s="64">
        <f t="shared" si="12"/>
        <v>0.8361436655</v>
      </c>
      <c r="AB7" s="64">
        <f t="shared" si="12"/>
        <v>0.5883070195</v>
      </c>
      <c r="AC7" s="64">
        <f t="shared" si="12"/>
        <v>0.264526328</v>
      </c>
      <c r="AD7" s="64">
        <f t="shared" si="12"/>
        <v>-0.09340183893</v>
      </c>
      <c r="AE7" s="64">
        <f t="shared" si="12"/>
        <v>-0.439272843</v>
      </c>
      <c r="AF7" s="64">
        <f t="shared" si="12"/>
        <v>-0.7284384949</v>
      </c>
      <c r="AG7" s="64">
        <f t="shared" si="12"/>
        <v>-0.9235706502</v>
      </c>
      <c r="AH7" s="64">
        <f t="shared" si="12"/>
        <v>-0.9994798673</v>
      </c>
      <c r="AI7" s="64">
        <f t="shared" ref="AI7:BH7" si="13">SIN(2*PI()*AI$3*$B7)</f>
        <v>0.3534446713</v>
      </c>
      <c r="AJ7" s="64">
        <f t="shared" si="13"/>
        <v>0.661263475</v>
      </c>
      <c r="AK7" s="64">
        <f t="shared" si="13"/>
        <v>0.8837203474</v>
      </c>
      <c r="AL7" s="64">
        <f t="shared" si="13"/>
        <v>0.9920985228</v>
      </c>
      <c r="AM7" s="64">
        <f t="shared" si="13"/>
        <v>0.9724075561</v>
      </c>
      <c r="AN7" s="64">
        <f t="shared" si="13"/>
        <v>0.8271893372</v>
      </c>
      <c r="AO7" s="64">
        <f t="shared" si="13"/>
        <v>0.5751899607</v>
      </c>
      <c r="AP7" s="64">
        <f t="shared" si="13"/>
        <v>0.2489398086</v>
      </c>
      <c r="AQ7" s="64">
        <f t="shared" si="13"/>
        <v>-0.1094457686</v>
      </c>
      <c r="AR7" s="64">
        <f t="shared" si="13"/>
        <v>-0.453703086</v>
      </c>
      <c r="AS7" s="64">
        <f t="shared" si="13"/>
        <v>-0.7393922636</v>
      </c>
      <c r="AT7" s="64">
        <f t="shared" si="13"/>
        <v>-0.929633932</v>
      </c>
      <c r="AU7" s="64">
        <f t="shared" si="13"/>
        <v>-0.9998699584</v>
      </c>
      <c r="AV7" s="64">
        <f t="shared" si="13"/>
        <v>-0.9410336347</v>
      </c>
      <c r="AW7" s="64">
        <f t="shared" si="13"/>
        <v>-0.7607200914</v>
      </c>
      <c r="AX7" s="64">
        <f t="shared" si="13"/>
        <v>-0.4822058479</v>
      </c>
      <c r="AY7" s="64">
        <f t="shared" si="13"/>
        <v>-0.1414440677</v>
      </c>
      <c r="AZ7" s="64">
        <f t="shared" si="13"/>
        <v>0.2175766051</v>
      </c>
      <c r="BA7" s="64">
        <f t="shared" si="13"/>
        <v>0.5485105018</v>
      </c>
      <c r="BB7" s="64">
        <f t="shared" si="13"/>
        <v>0.8086376512</v>
      </c>
      <c r="BC7" s="64">
        <f t="shared" si="13"/>
        <v>0.964378464</v>
      </c>
      <c r="BD7" s="64">
        <f t="shared" si="13"/>
        <v>0.9956284932</v>
      </c>
      <c r="BE7" s="64">
        <f t="shared" si="13"/>
        <v>0.8983536995</v>
      </c>
      <c r="BF7" s="64">
        <f t="shared" si="13"/>
        <v>0.685111202</v>
      </c>
      <c r="BG7" s="64">
        <f t="shared" si="13"/>
        <v>0.3834282907</v>
      </c>
      <c r="BH7" s="64">
        <f t="shared" si="13"/>
        <v>0.03224895229</v>
      </c>
      <c r="BJ7" s="65">
        <f t="shared" si="7"/>
        <v>42346.80589</v>
      </c>
      <c r="BK7" s="65">
        <f>SUM('Choice Model'!AF7:AJ7)</f>
        <v>33345</v>
      </c>
      <c r="BL7" s="65">
        <f t="shared" si="8"/>
        <v>-9001.805887</v>
      </c>
    </row>
    <row r="8" ht="15.75" customHeight="1">
      <c r="A8" s="4" t="s">
        <v>39</v>
      </c>
      <c r="B8" s="53">
        <f t="shared" si="9"/>
        <v>0.07665982204</v>
      </c>
      <c r="C8" s="64">
        <f>SUMPRODUCT('Choice Model'!B8:F8,'Choice Model'!AL8:AP8)</f>
        <v>4.952336268</v>
      </c>
      <c r="D8" s="64">
        <f>SUMPRODUCT('Choice Model'!G8:K8,'Choice Model'!AL8:AP8)</f>
        <v>716.6055366</v>
      </c>
      <c r="E8" s="64">
        <f>SUMPRODUCT('Choice Model'!L8:P8,'Choice Model'!AL8:AP8)</f>
        <v>3.861082467</v>
      </c>
      <c r="F8" s="64">
        <f>SUMPRODUCT('Choice Model'!AL8:AP8,'Choice Model'!Q8:U8)</f>
        <v>0</v>
      </c>
      <c r="G8" s="64">
        <f>SUMPRODUCT('Choice Model'!V8:Z8,'Choice Model'!AL8:AP8)</f>
        <v>0.03979270775</v>
      </c>
      <c r="H8" s="4">
        <f>SUMPRODUCT('Choice Model'!AA8:AE8,'Choice Model'!AL8:AP8)</f>
        <v>0</v>
      </c>
      <c r="I8" s="64">
        <f t="shared" ref="I8:AH8" si="14">COS(2*PI()*I$3*$B8)</f>
        <v>0.8862235029</v>
      </c>
      <c r="J8" s="64">
        <f t="shared" si="14"/>
        <v>0.5707841944</v>
      </c>
      <c r="K8" s="64">
        <f t="shared" si="14"/>
        <v>0.1254612334</v>
      </c>
      <c r="L8" s="64">
        <f t="shared" si="14"/>
        <v>-0.3484108069</v>
      </c>
      <c r="M8" s="64">
        <f t="shared" si="14"/>
        <v>-0.7430009249</v>
      </c>
      <c r="N8" s="64">
        <f t="shared" si="14"/>
        <v>-0.9685189579</v>
      </c>
      <c r="O8" s="64">
        <f t="shared" si="14"/>
        <v>-0.9736476021</v>
      </c>
      <c r="P8" s="64">
        <f t="shared" si="14"/>
        <v>-0.7572198192</v>
      </c>
      <c r="Q8" s="64">
        <f t="shared" si="14"/>
        <v>-0.3684843993</v>
      </c>
      <c r="R8" s="64">
        <f t="shared" si="14"/>
        <v>0.1041007489</v>
      </c>
      <c r="S8" s="64">
        <f t="shared" si="14"/>
        <v>0.5529974601</v>
      </c>
      <c r="T8" s="64">
        <f t="shared" si="14"/>
        <v>0.8760579434</v>
      </c>
      <c r="U8" s="64">
        <f t="shared" si="14"/>
        <v>0.9997688188</v>
      </c>
      <c r="V8" s="64">
        <f t="shared" si="14"/>
        <v>0.895979306</v>
      </c>
      <c r="W8" s="64">
        <f t="shared" si="14"/>
        <v>0.5883070195</v>
      </c>
      <c r="X8" s="64">
        <f t="shared" si="14"/>
        <v>0.1467637092</v>
      </c>
      <c r="Y8" s="64">
        <f t="shared" si="14"/>
        <v>-0.3281761225</v>
      </c>
      <c r="Z8" s="64">
        <f t="shared" si="14"/>
        <v>-0.7284384949</v>
      </c>
      <c r="AA8" s="64">
        <f t="shared" si="14"/>
        <v>-0.9629425068</v>
      </c>
      <c r="AB8" s="64">
        <f t="shared" si="14"/>
        <v>-0.9783260681</v>
      </c>
      <c r="AC8" s="64">
        <f t="shared" si="14"/>
        <v>-0.7710886034</v>
      </c>
      <c r="AD8" s="64">
        <f t="shared" si="14"/>
        <v>-0.3883876183</v>
      </c>
      <c r="AE8" s="64">
        <f t="shared" si="14"/>
        <v>0.08269213224</v>
      </c>
      <c r="AF8" s="64">
        <f t="shared" si="14"/>
        <v>0.5349550405</v>
      </c>
      <c r="AG8" s="64">
        <f t="shared" si="14"/>
        <v>0.8654873276</v>
      </c>
      <c r="AH8" s="64">
        <f t="shared" si="14"/>
        <v>0.9990753819</v>
      </c>
      <c r="AI8" s="64">
        <f t="shared" ref="AI8:BH8" si="15">SIN(2*PI()*AI$3*$B8)</f>
        <v>0.4632579226</v>
      </c>
      <c r="AJ8" s="64">
        <f t="shared" si="15"/>
        <v>0.8211001178</v>
      </c>
      <c r="AK8" s="64">
        <f t="shared" si="15"/>
        <v>0.9920985228</v>
      </c>
      <c r="AL8" s="64">
        <f t="shared" si="15"/>
        <v>0.9373419385</v>
      </c>
      <c r="AM8" s="64">
        <f t="shared" si="15"/>
        <v>0.6692903895</v>
      </c>
      <c r="AN8" s="64">
        <f t="shared" si="15"/>
        <v>0.2489398086</v>
      </c>
      <c r="AO8" s="64">
        <f t="shared" si="15"/>
        <v>-0.2280577712</v>
      </c>
      <c r="AP8" s="64">
        <f t="shared" si="15"/>
        <v>-0.6531601223</v>
      </c>
      <c r="AQ8" s="64">
        <f t="shared" si="15"/>
        <v>-0.929633932</v>
      </c>
      <c r="AR8" s="64">
        <f t="shared" si="15"/>
        <v>-0.994566757</v>
      </c>
      <c r="AS8" s="64">
        <f t="shared" si="15"/>
        <v>-0.8331829386</v>
      </c>
      <c r="AT8" s="64">
        <f t="shared" si="15"/>
        <v>-0.4822058479</v>
      </c>
      <c r="AU8" s="64">
        <f t="shared" si="15"/>
        <v>-0.02150137274</v>
      </c>
      <c r="AV8" s="64">
        <f t="shared" si="15"/>
        <v>0.4440958042</v>
      </c>
      <c r="AW8" s="64">
        <f t="shared" si="15"/>
        <v>0.8086376512</v>
      </c>
      <c r="AX8" s="64">
        <f t="shared" si="15"/>
        <v>0.9891715795</v>
      </c>
      <c r="AY8" s="64">
        <f t="shared" si="15"/>
        <v>0.9446165532</v>
      </c>
      <c r="AZ8" s="64">
        <f t="shared" si="15"/>
        <v>0.685111202</v>
      </c>
      <c r="BA8" s="64">
        <f t="shared" si="15"/>
        <v>0.2697067455</v>
      </c>
      <c r="BB8" s="64">
        <f t="shared" si="15"/>
        <v>-0.2070702885</v>
      </c>
      <c r="BC8" s="64">
        <f t="shared" si="15"/>
        <v>-0.6367278584</v>
      </c>
      <c r="BD8" s="64">
        <f t="shared" si="15"/>
        <v>-0.9214960976</v>
      </c>
      <c r="BE8" s="64">
        <f t="shared" si="15"/>
        <v>-0.9965751408</v>
      </c>
      <c r="BF8" s="64">
        <f t="shared" si="15"/>
        <v>-0.8448805268</v>
      </c>
      <c r="BG8" s="64">
        <f t="shared" si="15"/>
        <v>-0.5009308193</v>
      </c>
      <c r="BH8" s="64">
        <f t="shared" si="15"/>
        <v>-0.04299280405</v>
      </c>
      <c r="BJ8" s="65">
        <f t="shared" si="7"/>
        <v>44971.15861</v>
      </c>
      <c r="BK8" s="65">
        <f>SUM('Choice Model'!AF8:AJ8)</f>
        <v>37821</v>
      </c>
      <c r="BL8" s="65">
        <f t="shared" si="8"/>
        <v>-7150.158614</v>
      </c>
    </row>
    <row r="9" ht="15.75" customHeight="1">
      <c r="A9" s="4" t="s">
        <v>40</v>
      </c>
      <c r="B9" s="53">
        <f t="shared" si="9"/>
        <v>0.09582477755</v>
      </c>
      <c r="C9" s="64">
        <f>SUMPRODUCT('Choice Model'!B9:F9,'Choice Model'!AL9:AP9)</f>
        <v>4.59212892</v>
      </c>
      <c r="D9" s="64">
        <f>SUMPRODUCT('Choice Model'!G9:K9,'Choice Model'!AL9:AP9)</f>
        <v>756.8108028</v>
      </c>
      <c r="E9" s="64">
        <f>SUMPRODUCT('Choice Model'!L9:P9,'Choice Model'!AL9:AP9)</f>
        <v>4.313998174</v>
      </c>
      <c r="F9" s="64">
        <f>SUMPRODUCT('Choice Model'!AL9:AP9,'Choice Model'!Q9:U9)</f>
        <v>0.1974139578</v>
      </c>
      <c r="G9" s="64">
        <f>SUMPRODUCT('Choice Model'!V9:Z9,'Choice Model'!AL9:AP9)</f>
        <v>0.02053122147</v>
      </c>
      <c r="H9" s="4">
        <f>SUMPRODUCT('Choice Model'!AA9:AE9,'Choice Model'!AL9:AP9)</f>
        <v>0.003545722839</v>
      </c>
      <c r="I9" s="64">
        <f t="shared" ref="I9:AH9" si="16">COS(2*PI()*I$3*$B9)</f>
        <v>0.8241566361</v>
      </c>
      <c r="J9" s="64">
        <f t="shared" si="16"/>
        <v>0.3584683215</v>
      </c>
      <c r="K9" s="64">
        <f t="shared" si="16"/>
        <v>-0.2332885441</v>
      </c>
      <c r="L9" s="64">
        <f t="shared" si="16"/>
        <v>-0.7430009249</v>
      </c>
      <c r="M9" s="64">
        <f t="shared" si="16"/>
        <v>-0.9914097417</v>
      </c>
      <c r="N9" s="64">
        <f t="shared" si="16"/>
        <v>-0.8911529104</v>
      </c>
      <c r="O9" s="64">
        <f t="shared" si="16"/>
        <v>-0.477489428</v>
      </c>
      <c r="P9" s="64">
        <f t="shared" si="16"/>
        <v>0.1041007489</v>
      </c>
      <c r="Q9" s="64">
        <f t="shared" si="16"/>
        <v>0.6490800741</v>
      </c>
      <c r="R9" s="64">
        <f t="shared" si="16"/>
        <v>0.9657865519</v>
      </c>
      <c r="S9" s="64">
        <f t="shared" si="16"/>
        <v>0.9428387174</v>
      </c>
      <c r="T9" s="64">
        <f t="shared" si="16"/>
        <v>0.5883070195</v>
      </c>
      <c r="U9" s="64">
        <f t="shared" si="16"/>
        <v>0.02687555085</v>
      </c>
      <c r="V9" s="64">
        <f t="shared" si="16"/>
        <v>-0.5440076923</v>
      </c>
      <c r="W9" s="64">
        <f t="shared" si="16"/>
        <v>-0.9235706502</v>
      </c>
      <c r="X9" s="64">
        <f t="shared" si="16"/>
        <v>-0.9783260681</v>
      </c>
      <c r="Y9" s="64">
        <f t="shared" si="16"/>
        <v>-0.6890171924</v>
      </c>
      <c r="Z9" s="64">
        <f t="shared" si="16"/>
        <v>-0.1573901148</v>
      </c>
      <c r="AA9" s="64">
        <f t="shared" si="16"/>
        <v>0.4295889773</v>
      </c>
      <c r="AB9" s="64">
        <f t="shared" si="16"/>
        <v>0.8654873276</v>
      </c>
      <c r="AC9" s="64">
        <f t="shared" si="16"/>
        <v>0.9970052716</v>
      </c>
      <c r="AD9" s="64">
        <f t="shared" si="16"/>
        <v>0.777889694</v>
      </c>
      <c r="AE9" s="64">
        <f t="shared" si="16"/>
        <v>0.2852006352</v>
      </c>
      <c r="AF9" s="64">
        <f t="shared" si="16"/>
        <v>-0.3077897017</v>
      </c>
      <c r="AG9" s="64">
        <f t="shared" si="16"/>
        <v>-0.7925344856</v>
      </c>
      <c r="AH9" s="64">
        <f t="shared" si="16"/>
        <v>-0.9985554095</v>
      </c>
      <c r="AI9" s="64">
        <f t="shared" ref="AI9:BH9" si="17">SIN(2*PI()*AI$3*$B9)</f>
        <v>0.5663619331</v>
      </c>
      <c r="AJ9" s="64">
        <f t="shared" si="17"/>
        <v>0.9335418911</v>
      </c>
      <c r="AK9" s="64">
        <f t="shared" si="17"/>
        <v>0.9724075561</v>
      </c>
      <c r="AL9" s="64">
        <f t="shared" si="17"/>
        <v>0.6692903895</v>
      </c>
      <c r="AM9" s="64">
        <f t="shared" si="17"/>
        <v>0.1307926759</v>
      </c>
      <c r="AN9" s="64">
        <f t="shared" si="17"/>
        <v>-0.453703086</v>
      </c>
      <c r="AO9" s="64">
        <f t="shared" si="17"/>
        <v>-0.8786374942</v>
      </c>
      <c r="AP9" s="64">
        <f t="shared" si="17"/>
        <v>-0.994566757</v>
      </c>
      <c r="AQ9" s="64">
        <f t="shared" si="17"/>
        <v>-0.7607200914</v>
      </c>
      <c r="AR9" s="64">
        <f t="shared" si="17"/>
        <v>-0.259338266</v>
      </c>
      <c r="AS9" s="64">
        <f t="shared" si="17"/>
        <v>0.3332493856</v>
      </c>
      <c r="AT9" s="64">
        <f t="shared" si="17"/>
        <v>0.8086376512</v>
      </c>
      <c r="AU9" s="64">
        <f t="shared" si="17"/>
        <v>0.9996387871</v>
      </c>
      <c r="AV9" s="64">
        <f t="shared" si="17"/>
        <v>0.839080229</v>
      </c>
      <c r="AW9" s="64">
        <f t="shared" si="17"/>
        <v>0.3834282907</v>
      </c>
      <c r="AX9" s="64">
        <f t="shared" si="17"/>
        <v>-0.2070702885</v>
      </c>
      <c r="AY9" s="64">
        <f t="shared" si="17"/>
        <v>-0.7247449956</v>
      </c>
      <c r="AZ9" s="64">
        <f t="shared" si="17"/>
        <v>-0.9875365065</v>
      </c>
      <c r="BA9" s="64">
        <f t="shared" si="17"/>
        <v>-0.9030245349</v>
      </c>
      <c r="BB9" s="64">
        <f t="shared" si="17"/>
        <v>-0.5009308193</v>
      </c>
      <c r="BC9" s="64">
        <f t="shared" si="17"/>
        <v>0.07733361696</v>
      </c>
      <c r="BD9" s="64">
        <f t="shared" si="17"/>
        <v>0.6284008465</v>
      </c>
      <c r="BE9" s="64">
        <f t="shared" si="17"/>
        <v>0.9584678386</v>
      </c>
      <c r="BF9" s="64">
        <f t="shared" si="17"/>
        <v>0.9514544127</v>
      </c>
      <c r="BG9" s="64">
        <f t="shared" si="17"/>
        <v>0.6098270977</v>
      </c>
      <c r="BH9" s="64">
        <f t="shared" si="17"/>
        <v>0.05373168611</v>
      </c>
      <c r="BJ9" s="65">
        <f t="shared" si="7"/>
        <v>54412.0477</v>
      </c>
      <c r="BK9" s="65">
        <f>SUM('Choice Model'!AF9:AJ9)</f>
        <v>47099</v>
      </c>
      <c r="BL9" s="65">
        <f t="shared" si="8"/>
        <v>-7313.047703</v>
      </c>
    </row>
    <row r="10" ht="15.75" customHeight="1">
      <c r="A10" s="4" t="s">
        <v>41</v>
      </c>
      <c r="B10" s="53">
        <f t="shared" si="9"/>
        <v>0.1149897331</v>
      </c>
      <c r="C10" s="64">
        <f>SUMPRODUCT('Choice Model'!B10:F10,'Choice Model'!AL10:AP10)</f>
        <v>4.88684301</v>
      </c>
      <c r="D10" s="64">
        <f>SUMPRODUCT('Choice Model'!G10:K10,'Choice Model'!AL10:AP10)</f>
        <v>761.6682749</v>
      </c>
      <c r="E10" s="64">
        <f>SUMPRODUCT('Choice Model'!L10:P10,'Choice Model'!AL10:AP10)</f>
        <v>3.848121522</v>
      </c>
      <c r="F10" s="64">
        <f>SUMPRODUCT('Choice Model'!AL10:AP10,'Choice Model'!Q10:U10)</f>
        <v>0</v>
      </c>
      <c r="G10" s="64">
        <f>SUMPRODUCT('Choice Model'!V10:Z10,'Choice Model'!AL10:AP10)</f>
        <v>0.02827867874</v>
      </c>
      <c r="H10" s="4">
        <f>SUMPRODUCT('Choice Model'!AA10:AE10,'Choice Model'!AL10:AP10)</f>
        <v>0</v>
      </c>
      <c r="I10" s="64">
        <f t="shared" ref="I10:AH10" si="18">COS(2*PI()*I$3*$B10)</f>
        <v>0.7501537287</v>
      </c>
      <c r="J10" s="64">
        <f t="shared" si="18"/>
        <v>0.1254612334</v>
      </c>
      <c r="K10" s="64">
        <f t="shared" si="18"/>
        <v>-0.5619233047</v>
      </c>
      <c r="L10" s="64">
        <f t="shared" si="18"/>
        <v>-0.9685189579</v>
      </c>
      <c r="M10" s="64">
        <f t="shared" si="18"/>
        <v>-0.8911529104</v>
      </c>
      <c r="N10" s="64">
        <f t="shared" si="18"/>
        <v>-0.3684843993</v>
      </c>
      <c r="O10" s="64">
        <f t="shared" si="18"/>
        <v>0.3383130182</v>
      </c>
      <c r="P10" s="64">
        <f t="shared" si="18"/>
        <v>0.8760579434</v>
      </c>
      <c r="Q10" s="64">
        <f t="shared" si="18"/>
        <v>0.9760432474</v>
      </c>
      <c r="R10" s="64">
        <f t="shared" si="18"/>
        <v>0.5883070195</v>
      </c>
      <c r="S10" s="64">
        <f t="shared" si="18"/>
        <v>-0.09340183893</v>
      </c>
      <c r="T10" s="64">
        <f t="shared" si="18"/>
        <v>-0.7284384949</v>
      </c>
      <c r="U10" s="64">
        <f t="shared" si="18"/>
        <v>-0.9994798673</v>
      </c>
      <c r="V10" s="64">
        <f t="shared" si="18"/>
        <v>-0.7710886034</v>
      </c>
      <c r="W10" s="64">
        <f t="shared" si="18"/>
        <v>-0.1573901148</v>
      </c>
      <c r="X10" s="64">
        <f t="shared" si="18"/>
        <v>0.5349550405</v>
      </c>
      <c r="Y10" s="64">
        <f t="shared" si="18"/>
        <v>0.9599871514</v>
      </c>
      <c r="Z10" s="64">
        <f t="shared" si="18"/>
        <v>0.9053208418</v>
      </c>
      <c r="AA10" s="64">
        <f t="shared" si="18"/>
        <v>0.3982724588</v>
      </c>
      <c r="AB10" s="64">
        <f t="shared" si="18"/>
        <v>-0.3077897017</v>
      </c>
      <c r="AC10" s="64">
        <f t="shared" si="18"/>
        <v>-0.8600516436</v>
      </c>
      <c r="AD10" s="64">
        <f t="shared" si="18"/>
        <v>-0.982552193</v>
      </c>
      <c r="AE10" s="64">
        <f t="shared" si="18"/>
        <v>-0.6140787387</v>
      </c>
      <c r="AF10" s="64">
        <f t="shared" si="18"/>
        <v>0.0612452818</v>
      </c>
      <c r="AG10" s="64">
        <f t="shared" si="18"/>
        <v>0.7059654918</v>
      </c>
      <c r="AH10" s="64">
        <f t="shared" si="18"/>
        <v>0.9979200102</v>
      </c>
      <c r="AI10" s="64">
        <f t="shared" ref="AI10:BH10" si="19">SIN(2*PI()*AI$3*$B10)</f>
        <v>0.661263475</v>
      </c>
      <c r="AJ10" s="64">
        <f t="shared" si="19"/>
        <v>0.9920985228</v>
      </c>
      <c r="AK10" s="64">
        <f t="shared" si="19"/>
        <v>0.8271893372</v>
      </c>
      <c r="AL10" s="64">
        <f t="shared" si="19"/>
        <v>0.2489398086</v>
      </c>
      <c r="AM10" s="64">
        <f t="shared" si="19"/>
        <v>-0.453703086</v>
      </c>
      <c r="AN10" s="64">
        <f t="shared" si="19"/>
        <v>-0.929633932</v>
      </c>
      <c r="AO10" s="64">
        <f t="shared" si="19"/>
        <v>-0.9410336347</v>
      </c>
      <c r="AP10" s="64">
        <f t="shared" si="19"/>
        <v>-0.4822058479</v>
      </c>
      <c r="AQ10" s="64">
        <f t="shared" si="19"/>
        <v>0.2175766051</v>
      </c>
      <c r="AR10" s="64">
        <f t="shared" si="19"/>
        <v>0.8086376512</v>
      </c>
      <c r="AS10" s="64">
        <f t="shared" si="19"/>
        <v>0.9956284932</v>
      </c>
      <c r="AT10" s="64">
        <f t="shared" si="19"/>
        <v>0.685111202</v>
      </c>
      <c r="AU10" s="64">
        <f t="shared" si="19"/>
        <v>0.03224895229</v>
      </c>
      <c r="AV10" s="64">
        <f t="shared" si="19"/>
        <v>-0.6367278584</v>
      </c>
      <c r="AW10" s="64">
        <f t="shared" si="19"/>
        <v>-0.9875365065</v>
      </c>
      <c r="AX10" s="64">
        <f t="shared" si="19"/>
        <v>-0.8448805268</v>
      </c>
      <c r="AY10" s="64">
        <f t="shared" si="19"/>
        <v>-0.2800440485</v>
      </c>
      <c r="AZ10" s="64">
        <f t="shared" si="19"/>
        <v>0.4247283525</v>
      </c>
      <c r="BA10" s="64">
        <f t="shared" si="19"/>
        <v>0.9172671631</v>
      </c>
      <c r="BB10" s="64">
        <f t="shared" si="19"/>
        <v>0.9514544127</v>
      </c>
      <c r="BC10" s="64">
        <f t="shared" si="19"/>
        <v>0.5102069877</v>
      </c>
      <c r="BD10" s="64">
        <f t="shared" si="19"/>
        <v>-0.1859870643</v>
      </c>
      <c r="BE10" s="64">
        <f t="shared" si="19"/>
        <v>-0.7892447672</v>
      </c>
      <c r="BF10" s="64">
        <f t="shared" si="19"/>
        <v>-0.9981227457</v>
      </c>
      <c r="BG10" s="64">
        <f t="shared" si="19"/>
        <v>-0.7082462315</v>
      </c>
      <c r="BH10" s="64">
        <f t="shared" si="19"/>
        <v>-0.06446435711</v>
      </c>
      <c r="BJ10" s="65">
        <f t="shared" si="7"/>
        <v>48575.89657</v>
      </c>
      <c r="BK10" s="65">
        <f>SUM('Choice Model'!AF10:AJ10)</f>
        <v>41869</v>
      </c>
      <c r="BL10" s="65">
        <f t="shared" si="8"/>
        <v>-6706.89657</v>
      </c>
    </row>
    <row r="11" ht="15.75" customHeight="1">
      <c r="A11" s="4" t="s">
        <v>42</v>
      </c>
      <c r="B11" s="53">
        <f t="shared" si="9"/>
        <v>0.1341546886</v>
      </c>
      <c r="C11" s="64">
        <f>SUMPRODUCT('Choice Model'!B11:F11,'Choice Model'!AL11:AP11)</f>
        <v>4.631586695</v>
      </c>
      <c r="D11" s="64">
        <f>SUMPRODUCT('Choice Model'!G11:K11,'Choice Model'!AL11:AP11)</f>
        <v>746.1401066</v>
      </c>
      <c r="E11" s="64">
        <f>SUMPRODUCT('Choice Model'!L11:P11,'Choice Model'!AL11:AP11)</f>
        <v>3.801312353</v>
      </c>
      <c r="F11" s="64">
        <f>SUMPRODUCT('Choice Model'!AL11:AP11,'Choice Model'!Q11:U11)</f>
        <v>0.2354680654</v>
      </c>
      <c r="G11" s="64">
        <f>SUMPRODUCT('Choice Model'!V11:Z11,'Choice Model'!AL11:AP11)</f>
        <v>0.01275658875</v>
      </c>
      <c r="H11" s="4">
        <f>SUMPRODUCT('Choice Model'!AA11:AE11,'Choice Model'!AL11:AP11)</f>
        <v>0.01595113212</v>
      </c>
      <c r="I11" s="64">
        <f t="shared" ref="I11:AH11" si="20">COS(2*PI()*I$3*$B11)</f>
        <v>0.6652865452</v>
      </c>
      <c r="J11" s="64">
        <f t="shared" si="20"/>
        <v>-0.1147876255</v>
      </c>
      <c r="K11" s="64">
        <f t="shared" si="20"/>
        <v>-0.8180198708</v>
      </c>
      <c r="L11" s="64">
        <f t="shared" si="20"/>
        <v>-0.9736476021</v>
      </c>
      <c r="M11" s="64">
        <f t="shared" si="20"/>
        <v>-0.477489428</v>
      </c>
      <c r="N11" s="64">
        <f t="shared" si="20"/>
        <v>0.3383130182</v>
      </c>
      <c r="O11" s="64">
        <f t="shared" si="20"/>
        <v>0.9276396261</v>
      </c>
      <c r="P11" s="64">
        <f t="shared" si="20"/>
        <v>0.895979306</v>
      </c>
      <c r="Q11" s="64">
        <f t="shared" si="20"/>
        <v>0.264526328</v>
      </c>
      <c r="R11" s="64">
        <f t="shared" si="20"/>
        <v>-0.5440076923</v>
      </c>
      <c r="S11" s="64">
        <f t="shared" si="20"/>
        <v>-0.9883683243</v>
      </c>
      <c r="T11" s="64">
        <f t="shared" si="20"/>
        <v>-0.7710886034</v>
      </c>
      <c r="U11" s="64">
        <f t="shared" si="20"/>
        <v>-0.03762142178</v>
      </c>
      <c r="V11" s="64">
        <f t="shared" si="20"/>
        <v>0.721030552</v>
      </c>
      <c r="W11" s="64">
        <f t="shared" si="20"/>
        <v>0.9970052716</v>
      </c>
      <c r="X11" s="64">
        <f t="shared" si="20"/>
        <v>0.6055578335</v>
      </c>
      <c r="Y11" s="64">
        <f t="shared" si="20"/>
        <v>-0.1912663138</v>
      </c>
      <c r="Z11" s="64">
        <f t="shared" si="20"/>
        <v>-0.8600516436</v>
      </c>
      <c r="AA11" s="64">
        <f t="shared" si="20"/>
        <v>-0.9530952596</v>
      </c>
      <c r="AB11" s="64">
        <f t="shared" si="20"/>
        <v>-0.4081112615</v>
      </c>
      <c r="AC11" s="64">
        <f t="shared" si="20"/>
        <v>0.4100733973</v>
      </c>
      <c r="AD11" s="64">
        <f t="shared" si="20"/>
        <v>0.9537438889</v>
      </c>
      <c r="AE11" s="64">
        <f t="shared" si="20"/>
        <v>0.8589525565</v>
      </c>
      <c r="AF11" s="64">
        <f t="shared" si="20"/>
        <v>0.1891552687</v>
      </c>
      <c r="AG11" s="64">
        <f t="shared" si="20"/>
        <v>-0.6072676461</v>
      </c>
      <c r="AH11" s="64">
        <f t="shared" si="20"/>
        <v>-0.9971692572</v>
      </c>
      <c r="AI11" s="64">
        <f t="shared" ref="AI11:BH11" si="21">SIN(2*PI()*AI$3*$B11)</f>
        <v>0.7465881145</v>
      </c>
      <c r="AJ11" s="64">
        <f t="shared" si="21"/>
        <v>0.9933900548</v>
      </c>
      <c r="AK11" s="64">
        <f t="shared" si="21"/>
        <v>0.5751899607</v>
      </c>
      <c r="AL11" s="64">
        <f t="shared" si="21"/>
        <v>-0.2280577712</v>
      </c>
      <c r="AM11" s="64">
        <f t="shared" si="21"/>
        <v>-0.8786374942</v>
      </c>
      <c r="AN11" s="64">
        <f t="shared" si="21"/>
        <v>-0.9410336347</v>
      </c>
      <c r="AO11" s="64">
        <f t="shared" si="21"/>
        <v>-0.3734765374</v>
      </c>
      <c r="AP11" s="64">
        <f t="shared" si="21"/>
        <v>0.4440958042</v>
      </c>
      <c r="AQ11" s="64">
        <f t="shared" si="21"/>
        <v>0.964378464</v>
      </c>
      <c r="AR11" s="64">
        <f t="shared" si="21"/>
        <v>0.839080229</v>
      </c>
      <c r="AS11" s="64">
        <f t="shared" si="21"/>
        <v>0.1520791094</v>
      </c>
      <c r="AT11" s="64">
        <f t="shared" si="21"/>
        <v>-0.6367278584</v>
      </c>
      <c r="AU11" s="64">
        <f t="shared" si="21"/>
        <v>-0.9992920637</v>
      </c>
      <c r="AV11" s="64">
        <f t="shared" si="21"/>
        <v>-0.6929032711</v>
      </c>
      <c r="AW11" s="64">
        <f t="shared" si="21"/>
        <v>0.07733361696</v>
      </c>
      <c r="AX11" s="64">
        <f t="shared" si="21"/>
        <v>0.7958013008</v>
      </c>
      <c r="AY11" s="64">
        <f t="shared" si="21"/>
        <v>0.9815381792</v>
      </c>
      <c r="AZ11" s="64">
        <f t="shared" si="21"/>
        <v>0.5102069877</v>
      </c>
      <c r="BA11" s="64">
        <f t="shared" si="21"/>
        <v>-0.3026704909</v>
      </c>
      <c r="BB11" s="64">
        <f t="shared" si="21"/>
        <v>-0.9129321981</v>
      </c>
      <c r="BC11" s="64">
        <f t="shared" si="21"/>
        <v>-0.9120525253</v>
      </c>
      <c r="BD11" s="64">
        <f t="shared" si="21"/>
        <v>-0.3006203491</v>
      </c>
      <c r="BE11" s="64">
        <f t="shared" si="21"/>
        <v>0.5120551783</v>
      </c>
      <c r="BF11" s="64">
        <f t="shared" si="21"/>
        <v>0.9819471902</v>
      </c>
      <c r="BG11" s="64">
        <f t="shared" si="21"/>
        <v>0.7944973292</v>
      </c>
      <c r="BH11" s="64">
        <f t="shared" si="21"/>
        <v>0.07518957641</v>
      </c>
      <c r="BJ11" s="65">
        <f t="shared" si="7"/>
        <v>54685.0342</v>
      </c>
      <c r="BK11" s="65">
        <f>SUM('Choice Model'!AF11:AJ11)</f>
        <v>46329</v>
      </c>
      <c r="BL11" s="65">
        <f t="shared" si="8"/>
        <v>-8356.034204</v>
      </c>
    </row>
    <row r="12" ht="15.75" customHeight="1">
      <c r="A12" s="4" t="s">
        <v>43</v>
      </c>
      <c r="B12" s="53">
        <f t="shared" si="9"/>
        <v>0.1533196441</v>
      </c>
      <c r="C12" s="64">
        <f>SUMPRODUCT('Choice Model'!B12:F12,'Choice Model'!AL12:AP12)</f>
        <v>4.644388984</v>
      </c>
      <c r="D12" s="64">
        <f>SUMPRODUCT('Choice Model'!G12:K12,'Choice Model'!AL12:AP12)</f>
        <v>816.9182213</v>
      </c>
      <c r="E12" s="64">
        <f>SUMPRODUCT('Choice Model'!L12:P12,'Choice Model'!AL12:AP12)</f>
        <v>3.774162866</v>
      </c>
      <c r="F12" s="64">
        <f>SUMPRODUCT('Choice Model'!AL12:AP12,'Choice Model'!Q12:U12)</f>
        <v>0.2264208046</v>
      </c>
      <c r="G12" s="64">
        <f>SUMPRODUCT('Choice Model'!V12:Z12,'Choice Model'!AL12:AP12)</f>
        <v>0.01236516137</v>
      </c>
      <c r="H12" s="4">
        <f>SUMPRODUCT('Choice Model'!AA12:AE12,'Choice Model'!AL12:AP12)</f>
        <v>0.01469984219</v>
      </c>
      <c r="I12" s="64">
        <f t="shared" ref="I12:AH12" si="22">COS(2*PI()*I$3*$B12)</f>
        <v>0.5707841944</v>
      </c>
      <c r="J12" s="64">
        <f t="shared" si="22"/>
        <v>-0.3484108069</v>
      </c>
      <c r="K12" s="64">
        <f t="shared" si="22"/>
        <v>-0.9685189579</v>
      </c>
      <c r="L12" s="64">
        <f t="shared" si="22"/>
        <v>-0.7572198192</v>
      </c>
      <c r="M12" s="64">
        <f t="shared" si="22"/>
        <v>0.1041007489</v>
      </c>
      <c r="N12" s="64">
        <f t="shared" si="22"/>
        <v>0.8760579434</v>
      </c>
      <c r="O12" s="64">
        <f t="shared" si="22"/>
        <v>0.895979306</v>
      </c>
      <c r="P12" s="64">
        <f t="shared" si="22"/>
        <v>0.1467637092</v>
      </c>
      <c r="Q12" s="64">
        <f t="shared" si="22"/>
        <v>-0.7284384949</v>
      </c>
      <c r="R12" s="64">
        <f t="shared" si="22"/>
        <v>-0.9783260681</v>
      </c>
      <c r="S12" s="64">
        <f t="shared" si="22"/>
        <v>-0.3883876183</v>
      </c>
      <c r="T12" s="64">
        <f t="shared" si="22"/>
        <v>0.5349550405</v>
      </c>
      <c r="U12" s="64">
        <f t="shared" si="22"/>
        <v>0.9990753819</v>
      </c>
      <c r="V12" s="64">
        <f t="shared" si="22"/>
        <v>0.6055578335</v>
      </c>
      <c r="W12" s="64">
        <f t="shared" si="22"/>
        <v>-0.3077897017</v>
      </c>
      <c r="X12" s="64">
        <f t="shared" si="22"/>
        <v>-0.9569208273</v>
      </c>
      <c r="Y12" s="64">
        <f t="shared" si="22"/>
        <v>-0.7846008652</v>
      </c>
      <c r="Z12" s="64">
        <f t="shared" si="22"/>
        <v>0.0612452818</v>
      </c>
      <c r="AA12" s="64">
        <f t="shared" si="22"/>
        <v>0.8545165429</v>
      </c>
      <c r="AB12" s="64">
        <f t="shared" si="22"/>
        <v>0.9142437912</v>
      </c>
      <c r="AC12" s="64">
        <f t="shared" si="22"/>
        <v>0.1891552687</v>
      </c>
      <c r="AD12" s="64">
        <f t="shared" si="22"/>
        <v>-0.6983101159</v>
      </c>
      <c r="AE12" s="64">
        <f t="shared" si="22"/>
        <v>-0.9863240225</v>
      </c>
      <c r="AF12" s="64">
        <f t="shared" si="22"/>
        <v>-0.4276462093</v>
      </c>
      <c r="AG12" s="64">
        <f t="shared" si="22"/>
        <v>0.4981366285</v>
      </c>
      <c r="AH12" s="64">
        <f t="shared" si="22"/>
        <v>0.9963032376</v>
      </c>
      <c r="AI12" s="64">
        <f t="shared" ref="AI12:BH12" si="23">SIN(2*PI()*AI$3*$B12)</f>
        <v>0.8211001178</v>
      </c>
      <c r="AJ12" s="64">
        <f t="shared" si="23"/>
        <v>0.9373419385</v>
      </c>
      <c r="AK12" s="64">
        <f t="shared" si="23"/>
        <v>0.2489398086</v>
      </c>
      <c r="AL12" s="64">
        <f t="shared" si="23"/>
        <v>-0.6531601223</v>
      </c>
      <c r="AM12" s="64">
        <f t="shared" si="23"/>
        <v>-0.994566757</v>
      </c>
      <c r="AN12" s="64">
        <f t="shared" si="23"/>
        <v>-0.4822058479</v>
      </c>
      <c r="AO12" s="64">
        <f t="shared" si="23"/>
        <v>0.4440958042</v>
      </c>
      <c r="AP12" s="64">
        <f t="shared" si="23"/>
        <v>0.9891715795</v>
      </c>
      <c r="AQ12" s="64">
        <f t="shared" si="23"/>
        <v>0.685111202</v>
      </c>
      <c r="AR12" s="64">
        <f t="shared" si="23"/>
        <v>-0.2070702885</v>
      </c>
      <c r="AS12" s="64">
        <f t="shared" si="23"/>
        <v>-0.9214960976</v>
      </c>
      <c r="AT12" s="64">
        <f t="shared" si="23"/>
        <v>-0.8448805268</v>
      </c>
      <c r="AU12" s="64">
        <f t="shared" si="23"/>
        <v>-0.04299280405</v>
      </c>
      <c r="AV12" s="64">
        <f t="shared" si="23"/>
        <v>0.7958013008</v>
      </c>
      <c r="AW12" s="64">
        <f t="shared" si="23"/>
        <v>0.9514544127</v>
      </c>
      <c r="AX12" s="64">
        <f t="shared" si="23"/>
        <v>0.2903489801</v>
      </c>
      <c r="AY12" s="64">
        <f t="shared" si="23"/>
        <v>-0.6200011954</v>
      </c>
      <c r="AZ12" s="64">
        <f t="shared" si="23"/>
        <v>-0.9981227457</v>
      </c>
      <c r="BA12" s="64">
        <f t="shared" si="23"/>
        <v>-0.5194241792</v>
      </c>
      <c r="BB12" s="64">
        <f t="shared" si="23"/>
        <v>0.4051645224</v>
      </c>
      <c r="BC12" s="64">
        <f t="shared" si="23"/>
        <v>0.9819471902</v>
      </c>
      <c r="BD12" s="64">
        <f t="shared" si="23"/>
        <v>0.7157953493</v>
      </c>
      <c r="BE12" s="64">
        <f t="shared" si="23"/>
        <v>-0.1648178467</v>
      </c>
      <c r="BF12" s="64">
        <f t="shared" si="23"/>
        <v>-0.9039461929</v>
      </c>
      <c r="BG12" s="64">
        <f t="shared" si="23"/>
        <v>-0.8670985523</v>
      </c>
      <c r="BH12" s="64">
        <f t="shared" si="23"/>
        <v>-0.08590610426</v>
      </c>
      <c r="BJ12" s="65">
        <f t="shared" si="7"/>
        <v>57376.80268</v>
      </c>
      <c r="BK12" s="65">
        <f>SUM('Choice Model'!AF12:AJ12)</f>
        <v>46259</v>
      </c>
      <c r="BL12" s="65">
        <f t="shared" si="8"/>
        <v>-11117.80268</v>
      </c>
    </row>
    <row r="13" ht="15.75" customHeight="1">
      <c r="A13" s="4" t="s">
        <v>46</v>
      </c>
      <c r="B13" s="53">
        <f t="shared" si="9"/>
        <v>0.1724845996</v>
      </c>
      <c r="C13" s="64">
        <f>SUMPRODUCT('Choice Model'!B13:F13,'Choice Model'!AL13:AP13)</f>
        <v>4.594287625</v>
      </c>
      <c r="D13" s="64">
        <f>SUMPRODUCT('Choice Model'!G13:K13,'Choice Model'!AL13:AP13)</f>
        <v>957.1947304</v>
      </c>
      <c r="E13" s="64">
        <f>SUMPRODUCT('Choice Model'!L13:P13,'Choice Model'!AL13:AP13)</f>
        <v>4.478325657</v>
      </c>
      <c r="F13" s="64">
        <f>SUMPRODUCT('Choice Model'!AL13:AP13,'Choice Model'!Q13:U13)</f>
        <v>0.4826605256</v>
      </c>
      <c r="G13" s="64">
        <f>SUMPRODUCT('Choice Model'!V13:Z13,'Choice Model'!AL13:AP13)</f>
        <v>0.01430845299</v>
      </c>
      <c r="H13" s="4">
        <f>SUMPRODUCT('Choice Model'!AA13:AE13,'Choice Model'!AL13:AP13)</f>
        <v>0.1187347602</v>
      </c>
      <c r="I13" s="64">
        <f t="shared" ref="I13:AH13" si="24">COS(2*PI()*I$3*$B13)</f>
        <v>0.4680153284</v>
      </c>
      <c r="J13" s="64">
        <f t="shared" si="24"/>
        <v>-0.5619233047</v>
      </c>
      <c r="K13" s="64">
        <f t="shared" si="24"/>
        <v>-0.9939927684</v>
      </c>
      <c r="L13" s="64">
        <f t="shared" si="24"/>
        <v>-0.3684843993</v>
      </c>
      <c r="M13" s="64">
        <f t="shared" si="24"/>
        <v>0.6490800741</v>
      </c>
      <c r="N13" s="64">
        <f t="shared" si="24"/>
        <v>0.9760432474</v>
      </c>
      <c r="O13" s="64">
        <f t="shared" si="24"/>
        <v>0.264526328</v>
      </c>
      <c r="P13" s="64">
        <f t="shared" si="24"/>
        <v>-0.7284384949</v>
      </c>
      <c r="Q13" s="64">
        <f t="shared" si="24"/>
        <v>-0.9463670909</v>
      </c>
      <c r="R13" s="64">
        <f t="shared" si="24"/>
        <v>-0.1573901148</v>
      </c>
      <c r="S13" s="64">
        <f t="shared" si="24"/>
        <v>0.7990451183</v>
      </c>
      <c r="T13" s="64">
        <f t="shared" si="24"/>
        <v>0.9053208418</v>
      </c>
      <c r="U13" s="64">
        <f t="shared" si="24"/>
        <v>0.04836294389</v>
      </c>
      <c r="V13" s="64">
        <f t="shared" si="24"/>
        <v>-0.8600516436</v>
      </c>
      <c r="W13" s="64">
        <f t="shared" si="24"/>
        <v>-0.8533976488</v>
      </c>
      <c r="X13" s="64">
        <f t="shared" si="24"/>
        <v>0.0612452818</v>
      </c>
      <c r="Y13" s="64">
        <f t="shared" si="24"/>
        <v>0.9107251102</v>
      </c>
      <c r="Z13" s="64">
        <f t="shared" si="24"/>
        <v>0.7912213413</v>
      </c>
      <c r="AA13" s="64">
        <f t="shared" si="24"/>
        <v>-0.1701176783</v>
      </c>
      <c r="AB13" s="64">
        <f t="shared" si="24"/>
        <v>-0.9504567035</v>
      </c>
      <c r="AC13" s="64">
        <f t="shared" si="24"/>
        <v>-0.7195389342</v>
      </c>
      <c r="AD13" s="64">
        <f t="shared" si="24"/>
        <v>0.2769462023</v>
      </c>
      <c r="AE13" s="64">
        <f t="shared" si="24"/>
        <v>0.9787690699</v>
      </c>
      <c r="AF13" s="64">
        <f t="shared" si="24"/>
        <v>0.6392116531</v>
      </c>
      <c r="AG13" s="64">
        <f t="shared" si="24"/>
        <v>-0.3804473663</v>
      </c>
      <c r="AH13" s="64">
        <f t="shared" si="24"/>
        <v>-0.9953220513</v>
      </c>
      <c r="AI13" s="64">
        <f t="shared" ref="AI13:BH13" si="25">SIN(2*PI()*AI$3*$B13)</f>
        <v>0.8837203474</v>
      </c>
      <c r="AJ13" s="64">
        <f t="shared" si="25"/>
        <v>0.8271893372</v>
      </c>
      <c r="AK13" s="64">
        <f t="shared" si="25"/>
        <v>-0.1094457686</v>
      </c>
      <c r="AL13" s="64">
        <f t="shared" si="25"/>
        <v>-0.929633932</v>
      </c>
      <c r="AM13" s="64">
        <f t="shared" si="25"/>
        <v>-0.7607200914</v>
      </c>
      <c r="AN13" s="64">
        <f t="shared" si="25"/>
        <v>0.2175766051</v>
      </c>
      <c r="AO13" s="64">
        <f t="shared" si="25"/>
        <v>0.964378464</v>
      </c>
      <c r="AP13" s="64">
        <f t="shared" si="25"/>
        <v>0.685111202</v>
      </c>
      <c r="AQ13" s="64">
        <f t="shared" si="25"/>
        <v>-0.3230933756</v>
      </c>
      <c r="AR13" s="64">
        <f t="shared" si="25"/>
        <v>-0.9875365065</v>
      </c>
      <c r="AS13" s="64">
        <f t="shared" si="25"/>
        <v>-0.6012710694</v>
      </c>
      <c r="AT13" s="64">
        <f t="shared" si="25"/>
        <v>0.4247283525</v>
      </c>
      <c r="AU13" s="64">
        <f t="shared" si="25"/>
        <v>0.9988298282</v>
      </c>
      <c r="AV13" s="64">
        <f t="shared" si="25"/>
        <v>0.5102069877</v>
      </c>
      <c r="AW13" s="64">
        <f t="shared" si="25"/>
        <v>-0.5212604464</v>
      </c>
      <c r="AX13" s="64">
        <f t="shared" si="25"/>
        <v>-0.9981227457</v>
      </c>
      <c r="AY13" s="64">
        <f t="shared" si="25"/>
        <v>-0.4130130429</v>
      </c>
      <c r="AZ13" s="64">
        <f t="shared" si="25"/>
        <v>0.6115298758</v>
      </c>
      <c r="BA13" s="64">
        <f t="shared" si="25"/>
        <v>0.9854237543</v>
      </c>
      <c r="BB13" s="64">
        <f t="shared" si="25"/>
        <v>0.3108569682</v>
      </c>
      <c r="BC13" s="64">
        <f t="shared" si="25"/>
        <v>-0.6944521021</v>
      </c>
      <c r="BD13" s="64">
        <f t="shared" si="25"/>
        <v>-0.9608854256</v>
      </c>
      <c r="BE13" s="64">
        <f t="shared" si="25"/>
        <v>-0.204966114</v>
      </c>
      <c r="BF13" s="64">
        <f t="shared" si="25"/>
        <v>0.7690308593</v>
      </c>
      <c r="BG13" s="64">
        <f t="shared" si="25"/>
        <v>0.9248025743</v>
      </c>
      <c r="BH13" s="64">
        <f t="shared" si="25"/>
        <v>0.09661270188</v>
      </c>
      <c r="BJ13" s="65">
        <f t="shared" si="7"/>
        <v>72080.53493</v>
      </c>
      <c r="BK13" s="65">
        <f>SUM('Choice Model'!AF13:AJ13)</f>
        <v>59056</v>
      </c>
      <c r="BL13" s="65">
        <f t="shared" si="8"/>
        <v>-13024.53493</v>
      </c>
    </row>
    <row r="14" ht="15.75" customHeight="1">
      <c r="A14" s="4" t="s">
        <v>48</v>
      </c>
      <c r="B14" s="53">
        <f t="shared" si="9"/>
        <v>0.1916495551</v>
      </c>
      <c r="C14" s="64">
        <f>SUMPRODUCT('Choice Model'!B14:F14,'Choice Model'!AL14:AP14)</f>
        <v>4.898325912</v>
      </c>
      <c r="D14" s="64">
        <f>SUMPRODUCT('Choice Model'!G14:K14,'Choice Model'!AL14:AP14)</f>
        <v>939.3315093</v>
      </c>
      <c r="E14" s="64">
        <f>SUMPRODUCT('Choice Model'!L14:P14,'Choice Model'!AL14:AP14)</f>
        <v>3.885398028</v>
      </c>
      <c r="F14" s="64">
        <f>SUMPRODUCT('Choice Model'!AL14:AP14,'Choice Model'!Q14:U14)</f>
        <v>0</v>
      </c>
      <c r="G14" s="64">
        <f>SUMPRODUCT('Choice Model'!V14:Z14,'Choice Model'!AL14:AP14)</f>
        <v>0.04654404727</v>
      </c>
      <c r="H14" s="4">
        <f>SUMPRODUCT('Choice Model'!AA14:AE14,'Choice Model'!AL14:AP14)</f>
        <v>0</v>
      </c>
      <c r="I14" s="64">
        <f t="shared" ref="I14:AH14" si="26">COS(2*PI()*I$3*$B14)</f>
        <v>0.3584683215</v>
      </c>
      <c r="J14" s="64">
        <f t="shared" si="26"/>
        <v>-0.7430009249</v>
      </c>
      <c r="K14" s="64">
        <f t="shared" si="26"/>
        <v>-0.8911529104</v>
      </c>
      <c r="L14" s="64">
        <f t="shared" si="26"/>
        <v>0.1041007489</v>
      </c>
      <c r="M14" s="64">
        <f t="shared" si="26"/>
        <v>0.9657865519</v>
      </c>
      <c r="N14" s="64">
        <f t="shared" si="26"/>
        <v>0.5883070195</v>
      </c>
      <c r="O14" s="64">
        <f t="shared" si="26"/>
        <v>-0.5440076923</v>
      </c>
      <c r="P14" s="64">
        <f t="shared" si="26"/>
        <v>-0.9783260681</v>
      </c>
      <c r="Q14" s="64">
        <f t="shared" si="26"/>
        <v>-0.1573901148</v>
      </c>
      <c r="R14" s="64">
        <f t="shared" si="26"/>
        <v>0.8654873276</v>
      </c>
      <c r="S14" s="64">
        <f t="shared" si="26"/>
        <v>0.777889694</v>
      </c>
      <c r="T14" s="64">
        <f t="shared" si="26"/>
        <v>-0.3077897017</v>
      </c>
      <c r="U14" s="64">
        <f t="shared" si="26"/>
        <v>-0.9985554095</v>
      </c>
      <c r="V14" s="64">
        <f t="shared" si="26"/>
        <v>-0.4081112615</v>
      </c>
      <c r="W14" s="64">
        <f t="shared" si="26"/>
        <v>0.7059654918</v>
      </c>
      <c r="X14" s="64">
        <f t="shared" si="26"/>
        <v>0.9142437912</v>
      </c>
      <c r="Y14" s="64">
        <f t="shared" si="26"/>
        <v>-0.05051061719</v>
      </c>
      <c r="Z14" s="64">
        <f t="shared" si="26"/>
        <v>-0.9504567035</v>
      </c>
      <c r="AA14" s="64">
        <f t="shared" si="26"/>
        <v>-0.6309066212</v>
      </c>
      <c r="AB14" s="64">
        <f t="shared" si="26"/>
        <v>0.4981366285</v>
      </c>
      <c r="AC14" s="64">
        <f t="shared" si="26"/>
        <v>0.9880390234</v>
      </c>
      <c r="AD14" s="64">
        <f t="shared" si="26"/>
        <v>0.2102247521</v>
      </c>
      <c r="AE14" s="64">
        <f t="shared" si="26"/>
        <v>-0.8373211953</v>
      </c>
      <c r="AF14" s="64">
        <f t="shared" si="26"/>
        <v>-0.810530999</v>
      </c>
      <c r="AG14" s="64">
        <f t="shared" si="26"/>
        <v>0.2562218218</v>
      </c>
      <c r="AH14" s="64">
        <f t="shared" si="26"/>
        <v>0.9942258118</v>
      </c>
      <c r="AI14" s="64">
        <f t="shared" ref="AI14:BH14" si="27">SIN(2*PI()*AI$3*$B14)</f>
        <v>0.9335418911</v>
      </c>
      <c r="AJ14" s="64">
        <f t="shared" si="27"/>
        <v>0.6692903895</v>
      </c>
      <c r="AK14" s="64">
        <f t="shared" si="27"/>
        <v>-0.453703086</v>
      </c>
      <c r="AL14" s="64">
        <f t="shared" si="27"/>
        <v>-0.994566757</v>
      </c>
      <c r="AM14" s="64">
        <f t="shared" si="27"/>
        <v>-0.259338266</v>
      </c>
      <c r="AN14" s="64">
        <f t="shared" si="27"/>
        <v>0.8086376512</v>
      </c>
      <c r="AO14" s="64">
        <f t="shared" si="27"/>
        <v>0.839080229</v>
      </c>
      <c r="AP14" s="64">
        <f t="shared" si="27"/>
        <v>-0.2070702885</v>
      </c>
      <c r="AQ14" s="64">
        <f t="shared" si="27"/>
        <v>-0.9875365065</v>
      </c>
      <c r="AR14" s="64">
        <f t="shared" si="27"/>
        <v>-0.5009308193</v>
      </c>
      <c r="AS14" s="64">
        <f t="shared" si="27"/>
        <v>0.6284008465</v>
      </c>
      <c r="AT14" s="64">
        <f t="shared" si="27"/>
        <v>0.9514544127</v>
      </c>
      <c r="AU14" s="64">
        <f t="shared" si="27"/>
        <v>0.05373168611</v>
      </c>
      <c r="AV14" s="64">
        <f t="shared" si="27"/>
        <v>-0.9129321981</v>
      </c>
      <c r="AW14" s="64">
        <f t="shared" si="27"/>
        <v>-0.7082462315</v>
      </c>
      <c r="AX14" s="64">
        <f t="shared" si="27"/>
        <v>0.4051645224</v>
      </c>
      <c r="AY14" s="64">
        <f t="shared" si="27"/>
        <v>0.9987235241</v>
      </c>
      <c r="AZ14" s="64">
        <f t="shared" si="27"/>
        <v>0.3108569682</v>
      </c>
      <c r="BA14" s="64">
        <f t="shared" si="27"/>
        <v>-0.7758587728</v>
      </c>
      <c r="BB14" s="64">
        <f t="shared" si="27"/>
        <v>-0.8670985523</v>
      </c>
      <c r="BC14" s="64">
        <f t="shared" si="27"/>
        <v>0.1542040476</v>
      </c>
      <c r="BD14" s="64">
        <f t="shared" si="27"/>
        <v>0.9776530845</v>
      </c>
      <c r="BE14" s="64">
        <f t="shared" si="27"/>
        <v>0.5467112729</v>
      </c>
      <c r="BF14" s="64">
        <f t="shared" si="27"/>
        <v>-0.5856957398</v>
      </c>
      <c r="BG14" s="64">
        <f t="shared" si="27"/>
        <v>-0.9666180104</v>
      </c>
      <c r="BH14" s="64">
        <f t="shared" si="27"/>
        <v>-0.1073081317</v>
      </c>
      <c r="BJ14" s="65">
        <f t="shared" si="7"/>
        <v>57387.59651</v>
      </c>
      <c r="BK14" s="65">
        <f>SUM('Choice Model'!AF14:AJ14)</f>
        <v>48062</v>
      </c>
      <c r="BL14" s="65">
        <f t="shared" si="8"/>
        <v>-9325.596513</v>
      </c>
    </row>
    <row r="15" ht="15.75" customHeight="1">
      <c r="A15" s="4" t="s">
        <v>49</v>
      </c>
      <c r="B15" s="53">
        <f t="shared" si="9"/>
        <v>0.2108145106</v>
      </c>
      <c r="C15" s="64">
        <f>SUMPRODUCT('Choice Model'!B15:F15,'Choice Model'!AL15:AP15)</f>
        <v>4.611051217</v>
      </c>
      <c r="D15" s="64">
        <f>SUMPRODUCT('Choice Model'!G15:K15,'Choice Model'!AL15:AP15)</f>
        <v>960.2206382</v>
      </c>
      <c r="E15" s="64">
        <f>SUMPRODUCT('Choice Model'!L15:P15,'Choice Model'!AL15:AP15)</f>
        <v>4.523806459</v>
      </c>
      <c r="F15" s="64">
        <f>SUMPRODUCT('Choice Model'!AL15:AP15,'Choice Model'!Q15:U15)</f>
        <v>0.4099956555</v>
      </c>
      <c r="G15" s="64">
        <f>SUMPRODUCT('Choice Model'!V15:Z15,'Choice Model'!AL15:AP15)</f>
        <v>0.01826315027</v>
      </c>
      <c r="H15" s="4">
        <f>SUMPRODUCT('Choice Model'!AA15:AE15,'Choice Model'!AL15:AP15)</f>
        <v>0.2031634673</v>
      </c>
      <c r="I15" s="64">
        <f t="shared" ref="I15:AH15" si="28">COS(2*PI()*I$3*$B15)</f>
        <v>0.2437297136</v>
      </c>
      <c r="J15" s="64">
        <f t="shared" si="28"/>
        <v>-0.8811916534</v>
      </c>
      <c r="K15" s="64">
        <f t="shared" si="28"/>
        <v>-0.6732748923</v>
      </c>
      <c r="L15" s="64">
        <f t="shared" si="28"/>
        <v>0.5529974601</v>
      </c>
      <c r="M15" s="64">
        <f t="shared" si="28"/>
        <v>0.9428387174</v>
      </c>
      <c r="N15" s="64">
        <f t="shared" si="28"/>
        <v>-0.09340183893</v>
      </c>
      <c r="O15" s="64">
        <f t="shared" si="28"/>
        <v>-0.9883683243</v>
      </c>
      <c r="P15" s="64">
        <f t="shared" si="28"/>
        <v>-0.3883876183</v>
      </c>
      <c r="Q15" s="64">
        <f t="shared" si="28"/>
        <v>0.7990451183</v>
      </c>
      <c r="R15" s="64">
        <f t="shared" si="28"/>
        <v>0.777889694</v>
      </c>
      <c r="S15" s="64">
        <f t="shared" si="28"/>
        <v>-0.4198554536</v>
      </c>
      <c r="T15" s="64">
        <f t="shared" si="28"/>
        <v>-0.982552193</v>
      </c>
      <c r="U15" s="64">
        <f t="shared" si="28"/>
        <v>-0.05909887555</v>
      </c>
      <c r="V15" s="64">
        <f t="shared" si="28"/>
        <v>0.9537438889</v>
      </c>
      <c r="W15" s="64">
        <f t="shared" si="28"/>
        <v>0.5240103254</v>
      </c>
      <c r="X15" s="64">
        <f t="shared" si="28"/>
        <v>-0.6983101159</v>
      </c>
      <c r="Y15" s="64">
        <f t="shared" si="28"/>
        <v>-0.8644081745</v>
      </c>
      <c r="Z15" s="64">
        <f t="shared" si="28"/>
        <v>0.2769462023</v>
      </c>
      <c r="AA15" s="64">
        <f t="shared" si="28"/>
        <v>0.9994082116</v>
      </c>
      <c r="AB15" s="64">
        <f t="shared" si="28"/>
        <v>0.2102247521</v>
      </c>
      <c r="AC15" s="64">
        <f t="shared" si="28"/>
        <v>-0.8969321744</v>
      </c>
      <c r="AD15" s="64">
        <f t="shared" si="28"/>
        <v>-0.6474427961</v>
      </c>
      <c r="AE15" s="64">
        <f t="shared" si="28"/>
        <v>0.5813300798</v>
      </c>
      <c r="AF15" s="64">
        <f t="shared" si="28"/>
        <v>0.9308176238</v>
      </c>
      <c r="AG15" s="64">
        <f t="shared" si="28"/>
        <v>-0.1275942541</v>
      </c>
      <c r="AH15" s="64">
        <f t="shared" si="28"/>
        <v>-0.9930146458</v>
      </c>
      <c r="AI15" s="64">
        <f t="shared" ref="AI15:BH15" si="29">SIN(2*PI()*AI$3*$B15)</f>
        <v>0.969843197</v>
      </c>
      <c r="AJ15" s="64">
        <f t="shared" si="29"/>
        <v>0.4727592093</v>
      </c>
      <c r="AK15" s="64">
        <f t="shared" si="29"/>
        <v>-0.7393922636</v>
      </c>
      <c r="AL15" s="64">
        <f t="shared" si="29"/>
        <v>-0.8331829386</v>
      </c>
      <c r="AM15" s="64">
        <f t="shared" si="29"/>
        <v>0.3332493856</v>
      </c>
      <c r="AN15" s="64">
        <f t="shared" si="29"/>
        <v>0.9956284932</v>
      </c>
      <c r="AO15" s="64">
        <f t="shared" si="29"/>
        <v>0.1520791094</v>
      </c>
      <c r="AP15" s="64">
        <f t="shared" si="29"/>
        <v>-0.9214960976</v>
      </c>
      <c r="AQ15" s="64">
        <f t="shared" si="29"/>
        <v>-0.6012710694</v>
      </c>
      <c r="AR15" s="64">
        <f t="shared" si="29"/>
        <v>0.6284008465</v>
      </c>
      <c r="AS15" s="64">
        <f t="shared" si="29"/>
        <v>0.9075909861</v>
      </c>
      <c r="AT15" s="64">
        <f t="shared" si="29"/>
        <v>-0.1859870643</v>
      </c>
      <c r="AU15" s="64">
        <f t="shared" si="29"/>
        <v>-0.9982521339</v>
      </c>
      <c r="AV15" s="64">
        <f t="shared" si="29"/>
        <v>-0.3006203491</v>
      </c>
      <c r="AW15" s="64">
        <f t="shared" si="29"/>
        <v>0.8517119107</v>
      </c>
      <c r="AX15" s="64">
        <f t="shared" si="29"/>
        <v>0.7157953493</v>
      </c>
      <c r="AY15" s="64">
        <f t="shared" si="29"/>
        <v>-0.5027907198</v>
      </c>
      <c r="AZ15" s="64">
        <f t="shared" si="29"/>
        <v>-0.9608854256</v>
      </c>
      <c r="BA15" s="64">
        <f t="shared" si="29"/>
        <v>0.03439806061</v>
      </c>
      <c r="BB15" s="64">
        <f t="shared" si="29"/>
        <v>0.9776530845</v>
      </c>
      <c r="BC15" s="64">
        <f t="shared" si="29"/>
        <v>0.442168152</v>
      </c>
      <c r="BD15" s="64">
        <f t="shared" si="29"/>
        <v>-0.7621140504</v>
      </c>
      <c r="BE15" s="64">
        <f t="shared" si="29"/>
        <v>-0.8136678304</v>
      </c>
      <c r="BF15" s="64">
        <f t="shared" si="29"/>
        <v>0.3654839958</v>
      </c>
      <c r="BG15" s="64">
        <f t="shared" si="29"/>
        <v>0.9918264497</v>
      </c>
      <c r="BH15" s="64">
        <f t="shared" si="29"/>
        <v>0.1179911573</v>
      </c>
      <c r="BJ15" s="65">
        <f t="shared" si="7"/>
        <v>71577.29641</v>
      </c>
      <c r="BK15" s="65">
        <f>SUM('Choice Model'!AF15:AJ15)</f>
        <v>62147</v>
      </c>
      <c r="BL15" s="65">
        <f t="shared" si="8"/>
        <v>-9430.296415</v>
      </c>
    </row>
    <row r="16" ht="15.75" customHeight="1">
      <c r="A16" s="4" t="s">
        <v>50</v>
      </c>
      <c r="B16" s="53">
        <f t="shared" si="9"/>
        <v>0.2299794661</v>
      </c>
      <c r="C16" s="64">
        <f>SUMPRODUCT('Choice Model'!B16:F16,'Choice Model'!AL16:AP16)</f>
        <v>4.905421406</v>
      </c>
      <c r="D16" s="64">
        <f>SUMPRODUCT('Choice Model'!G16:K16,'Choice Model'!AL16:AP16)</f>
        <v>859.9779337</v>
      </c>
      <c r="E16" s="64">
        <f>SUMPRODUCT('Choice Model'!L16:P16,'Choice Model'!AL16:AP16)</f>
        <v>3.61312829</v>
      </c>
      <c r="F16" s="64">
        <f>SUMPRODUCT('Choice Model'!AL16:AP16,'Choice Model'!Q16:U16)</f>
        <v>0</v>
      </c>
      <c r="G16" s="64">
        <f>SUMPRODUCT('Choice Model'!V16:Z16,'Choice Model'!AL16:AP16)</f>
        <v>0.05298792445</v>
      </c>
      <c r="H16" s="4">
        <f>SUMPRODUCT('Choice Model'!AA16:AE16,'Choice Model'!AL16:AP16)</f>
        <v>0</v>
      </c>
      <c r="I16" s="64">
        <f t="shared" ref="I16:AH16" si="30">COS(2*PI()*I$3*$B16)</f>
        <v>0.1254612334</v>
      </c>
      <c r="J16" s="64">
        <f t="shared" si="30"/>
        <v>-0.9685189579</v>
      </c>
      <c r="K16" s="64">
        <f t="shared" si="30"/>
        <v>-0.3684843993</v>
      </c>
      <c r="L16" s="64">
        <f t="shared" si="30"/>
        <v>0.8760579434</v>
      </c>
      <c r="M16" s="64">
        <f t="shared" si="30"/>
        <v>0.5883070195</v>
      </c>
      <c r="N16" s="64">
        <f t="shared" si="30"/>
        <v>-0.7284384949</v>
      </c>
      <c r="O16" s="64">
        <f t="shared" si="30"/>
        <v>-0.7710886034</v>
      </c>
      <c r="P16" s="64">
        <f t="shared" si="30"/>
        <v>0.5349550405</v>
      </c>
      <c r="Q16" s="64">
        <f t="shared" si="30"/>
        <v>0.9053208418</v>
      </c>
      <c r="R16" s="64">
        <f t="shared" si="30"/>
        <v>-0.3077897017</v>
      </c>
      <c r="S16" s="64">
        <f t="shared" si="30"/>
        <v>-0.982552193</v>
      </c>
      <c r="T16" s="64">
        <f t="shared" si="30"/>
        <v>0.0612452818</v>
      </c>
      <c r="U16" s="64">
        <f t="shared" si="30"/>
        <v>0.9979200102</v>
      </c>
      <c r="V16" s="64">
        <f t="shared" si="30"/>
        <v>0.1891552687</v>
      </c>
      <c r="W16" s="64">
        <f t="shared" si="30"/>
        <v>-0.9504567035</v>
      </c>
      <c r="X16" s="64">
        <f t="shared" si="30"/>
        <v>-0.4276462093</v>
      </c>
      <c r="Y16" s="64">
        <f t="shared" si="30"/>
        <v>0.8431506618</v>
      </c>
      <c r="Z16" s="64">
        <f t="shared" si="30"/>
        <v>0.6392116531</v>
      </c>
      <c r="AA16" s="64">
        <f t="shared" si="30"/>
        <v>-0.6827580971</v>
      </c>
      <c r="AB16" s="64">
        <f t="shared" si="30"/>
        <v>-0.810530999</v>
      </c>
      <c r="AC16" s="64">
        <f t="shared" si="30"/>
        <v>0.4793776595</v>
      </c>
      <c r="AD16" s="64">
        <f t="shared" si="30"/>
        <v>0.9308176238</v>
      </c>
      <c r="AE16" s="64">
        <f t="shared" si="30"/>
        <v>-0.2458146052</v>
      </c>
      <c r="AF16" s="64">
        <f t="shared" si="30"/>
        <v>-0.9924980309</v>
      </c>
      <c r="AG16" s="64">
        <f t="shared" si="30"/>
        <v>-0.003225448877</v>
      </c>
      <c r="AH16" s="64">
        <f t="shared" si="30"/>
        <v>0.9916886933</v>
      </c>
      <c r="AI16" s="64">
        <f t="shared" ref="AI16:BH16" si="31">SIN(2*PI()*AI$3*$B16)</f>
        <v>0.9920985228</v>
      </c>
      <c r="AJ16" s="64">
        <f t="shared" si="31"/>
        <v>0.2489398086</v>
      </c>
      <c r="AK16" s="64">
        <f t="shared" si="31"/>
        <v>-0.929633932</v>
      </c>
      <c r="AL16" s="64">
        <f t="shared" si="31"/>
        <v>-0.4822058479</v>
      </c>
      <c r="AM16" s="64">
        <f t="shared" si="31"/>
        <v>0.8086376512</v>
      </c>
      <c r="AN16" s="64">
        <f t="shared" si="31"/>
        <v>0.685111202</v>
      </c>
      <c r="AO16" s="64">
        <f t="shared" si="31"/>
        <v>-0.6367278584</v>
      </c>
      <c r="AP16" s="64">
        <f t="shared" si="31"/>
        <v>-0.8448805268</v>
      </c>
      <c r="AQ16" s="64">
        <f t="shared" si="31"/>
        <v>0.4247283525</v>
      </c>
      <c r="AR16" s="64">
        <f t="shared" si="31"/>
        <v>0.9514544127</v>
      </c>
      <c r="AS16" s="64">
        <f t="shared" si="31"/>
        <v>-0.1859870643</v>
      </c>
      <c r="AT16" s="64">
        <f t="shared" si="31"/>
        <v>-0.9981227457</v>
      </c>
      <c r="AU16" s="64">
        <f t="shared" si="31"/>
        <v>-0.06446435711</v>
      </c>
      <c r="AV16" s="64">
        <f t="shared" si="31"/>
        <v>0.9819471902</v>
      </c>
      <c r="AW16" s="64">
        <f t="shared" si="31"/>
        <v>0.3108569682</v>
      </c>
      <c r="AX16" s="64">
        <f t="shared" si="31"/>
        <v>-0.9039461929</v>
      </c>
      <c r="AY16" s="64">
        <f t="shared" si="31"/>
        <v>-0.5376773767</v>
      </c>
      <c r="AZ16" s="64">
        <f t="shared" si="31"/>
        <v>0.7690308593</v>
      </c>
      <c r="BA16" s="64">
        <f t="shared" si="31"/>
        <v>0.7306444969</v>
      </c>
      <c r="BB16" s="64">
        <f t="shared" si="31"/>
        <v>-0.5856957398</v>
      </c>
      <c r="BC16" s="64">
        <f t="shared" si="31"/>
        <v>-0.8776087167</v>
      </c>
      <c r="BD16" s="64">
        <f t="shared" si="31"/>
        <v>0.3654839958</v>
      </c>
      <c r="BE16" s="64">
        <f t="shared" si="31"/>
        <v>0.9693168625</v>
      </c>
      <c r="BF16" s="64">
        <f t="shared" si="31"/>
        <v>-0.1222606177</v>
      </c>
      <c r="BG16" s="64">
        <f t="shared" si="31"/>
        <v>-0.9999947982</v>
      </c>
      <c r="BH16" s="64">
        <f t="shared" si="31"/>
        <v>-0.1286605438</v>
      </c>
      <c r="BJ16" s="65">
        <f t="shared" si="7"/>
        <v>54298.82668</v>
      </c>
      <c r="BK16" s="65">
        <f>SUM('Choice Model'!AF16:AJ16)</f>
        <v>48445</v>
      </c>
      <c r="BL16" s="65">
        <f t="shared" si="8"/>
        <v>-5853.826678</v>
      </c>
    </row>
    <row r="17" ht="15.75" customHeight="1">
      <c r="A17" s="4" t="s">
        <v>51</v>
      </c>
      <c r="B17" s="53">
        <f t="shared" si="9"/>
        <v>0.2491444216</v>
      </c>
      <c r="C17" s="64">
        <f>SUMPRODUCT('Choice Model'!B17:F17,'Choice Model'!AL17:AP17)</f>
        <v>4.901909134</v>
      </c>
      <c r="D17" s="64">
        <f>SUMPRODUCT('Choice Model'!G17:K17,'Choice Model'!AL17:AP17)</f>
        <v>939.8610724</v>
      </c>
      <c r="E17" s="64">
        <f>SUMPRODUCT('Choice Model'!L17:P17,'Choice Model'!AL17:AP17)</f>
        <v>3.607556866</v>
      </c>
      <c r="F17" s="64">
        <f>SUMPRODUCT('Choice Model'!AL17:AP17,'Choice Model'!Q17:U17)</f>
        <v>0</v>
      </c>
      <c r="G17" s="64">
        <f>SUMPRODUCT('Choice Model'!V17:Z17,'Choice Model'!AL17:AP17)</f>
        <v>0.03180894714</v>
      </c>
      <c r="H17" s="4">
        <f>SUMPRODUCT('Choice Model'!AA17:AE17,'Choice Model'!AL17:AP17)</f>
        <v>0</v>
      </c>
      <c r="I17" s="64">
        <f t="shared" ref="I17:AH17" si="32">COS(2*PI()*I$3*$B17)</f>
        <v>0.005375731558</v>
      </c>
      <c r="J17" s="64">
        <f t="shared" si="32"/>
        <v>-0.999942203</v>
      </c>
      <c r="K17" s="64">
        <f t="shared" si="32"/>
        <v>-0.01612657327</v>
      </c>
      <c r="L17" s="64">
        <f t="shared" si="32"/>
        <v>0.9997688188</v>
      </c>
      <c r="M17" s="64">
        <f t="shared" si="32"/>
        <v>0.02687555085</v>
      </c>
      <c r="N17" s="64">
        <f t="shared" si="32"/>
        <v>-0.9994798673</v>
      </c>
      <c r="O17" s="64">
        <f t="shared" si="32"/>
        <v>-0.03762142178</v>
      </c>
      <c r="P17" s="64">
        <f t="shared" si="32"/>
        <v>0.9990753819</v>
      </c>
      <c r="Q17" s="64">
        <f t="shared" si="32"/>
        <v>0.04836294389</v>
      </c>
      <c r="R17" s="64">
        <f t="shared" si="32"/>
        <v>-0.9985554095</v>
      </c>
      <c r="S17" s="64">
        <f t="shared" si="32"/>
        <v>-0.05909887555</v>
      </c>
      <c r="T17" s="64">
        <f t="shared" si="32"/>
        <v>0.9979200102</v>
      </c>
      <c r="U17" s="64">
        <f t="shared" si="32"/>
        <v>0.06982797573</v>
      </c>
      <c r="V17" s="64">
        <f t="shared" si="32"/>
        <v>-0.9971692572</v>
      </c>
      <c r="W17" s="64">
        <f t="shared" si="32"/>
        <v>-0.08054900422</v>
      </c>
      <c r="X17" s="64">
        <f t="shared" si="32"/>
        <v>0.9963032376</v>
      </c>
      <c r="Y17" s="64">
        <f t="shared" si="32"/>
        <v>0.09126072173</v>
      </c>
      <c r="Z17" s="64">
        <f t="shared" si="32"/>
        <v>-0.9953220513</v>
      </c>
      <c r="AA17" s="64">
        <f t="shared" si="32"/>
        <v>-0.1019618901</v>
      </c>
      <c r="AB17" s="64">
        <f t="shared" si="32"/>
        <v>0.9942258118</v>
      </c>
      <c r="AC17" s="64">
        <f t="shared" si="32"/>
        <v>0.1126512722</v>
      </c>
      <c r="AD17" s="64">
        <f t="shared" si="32"/>
        <v>-0.9930146458</v>
      </c>
      <c r="AE17" s="64">
        <f t="shared" si="32"/>
        <v>-0.1233276325</v>
      </c>
      <c r="AF17" s="64">
        <f t="shared" si="32"/>
        <v>0.9916886933</v>
      </c>
      <c r="AG17" s="64">
        <f t="shared" si="32"/>
        <v>0.1339897369</v>
      </c>
      <c r="AH17" s="64">
        <f t="shared" si="32"/>
        <v>-0.9902481076</v>
      </c>
      <c r="AI17" s="64">
        <f t="shared" ref="AI17:BH17" si="33">SIN(2*PI()*AI$3*$B17)</f>
        <v>0.9999855507</v>
      </c>
      <c r="AJ17" s="64">
        <f t="shared" si="33"/>
        <v>0.01075130776</v>
      </c>
      <c r="AK17" s="64">
        <f t="shared" si="33"/>
        <v>-0.9998699584</v>
      </c>
      <c r="AL17" s="64">
        <f t="shared" si="33"/>
        <v>-0.02150137274</v>
      </c>
      <c r="AM17" s="64">
        <f t="shared" si="33"/>
        <v>0.9996387871</v>
      </c>
      <c r="AN17" s="64">
        <f t="shared" si="33"/>
        <v>0.03224895229</v>
      </c>
      <c r="AO17" s="64">
        <f t="shared" si="33"/>
        <v>-0.9992920637</v>
      </c>
      <c r="AP17" s="64">
        <f t="shared" si="33"/>
        <v>-0.04299280405</v>
      </c>
      <c r="AQ17" s="64">
        <f t="shared" si="33"/>
        <v>0.9988298282</v>
      </c>
      <c r="AR17" s="64">
        <f t="shared" si="33"/>
        <v>0.05373168611</v>
      </c>
      <c r="AS17" s="64">
        <f t="shared" si="33"/>
        <v>-0.9982521339</v>
      </c>
      <c r="AT17" s="64">
        <f t="shared" si="33"/>
        <v>-0.06446435711</v>
      </c>
      <c r="AU17" s="64">
        <f t="shared" si="33"/>
        <v>0.9975590478</v>
      </c>
      <c r="AV17" s="64">
        <f t="shared" si="33"/>
        <v>0.07518957641</v>
      </c>
      <c r="AW17" s="64">
        <f t="shared" si="33"/>
        <v>-0.9967506498</v>
      </c>
      <c r="AX17" s="64">
        <f t="shared" si="33"/>
        <v>-0.08590610426</v>
      </c>
      <c r="AY17" s="64">
        <f t="shared" si="33"/>
        <v>0.9958270335</v>
      </c>
      <c r="AZ17" s="64">
        <f t="shared" si="33"/>
        <v>0.09661270188</v>
      </c>
      <c r="BA17" s="64">
        <f t="shared" si="33"/>
        <v>-0.9947883056</v>
      </c>
      <c r="BB17" s="64">
        <f t="shared" si="33"/>
        <v>-0.1073081317</v>
      </c>
      <c r="BC17" s="64">
        <f t="shared" si="33"/>
        <v>0.9936345862</v>
      </c>
      <c r="BD17" s="64">
        <f t="shared" si="33"/>
        <v>0.1179911573</v>
      </c>
      <c r="BE17" s="64">
        <f t="shared" si="33"/>
        <v>-0.9923660086</v>
      </c>
      <c r="BF17" s="64">
        <f t="shared" si="33"/>
        <v>-0.1286605438</v>
      </c>
      <c r="BG17" s="64">
        <f t="shared" si="33"/>
        <v>0.9909827195</v>
      </c>
      <c r="BH17" s="64">
        <f t="shared" si="33"/>
        <v>0.139315058</v>
      </c>
      <c r="BJ17" s="65">
        <f t="shared" si="7"/>
        <v>56812.54107</v>
      </c>
      <c r="BK17" s="65">
        <f>SUM('Choice Model'!AF17:AJ17)</f>
        <v>50206</v>
      </c>
      <c r="BL17" s="65">
        <f t="shared" si="8"/>
        <v>-6606.541072</v>
      </c>
    </row>
    <row r="18" ht="15.75" customHeight="1">
      <c r="A18" s="4" t="s">
        <v>52</v>
      </c>
      <c r="B18" s="53">
        <f t="shared" si="9"/>
        <v>0.2683093771</v>
      </c>
      <c r="C18" s="64">
        <f>SUMPRODUCT('Choice Model'!B18:F18,'Choice Model'!AL18:AP18)</f>
        <v>4.582162465</v>
      </c>
      <c r="D18" s="64">
        <f>SUMPRODUCT('Choice Model'!G18:K18,'Choice Model'!AL18:AP18)</f>
        <v>970.6135474</v>
      </c>
      <c r="E18" s="64">
        <f>SUMPRODUCT('Choice Model'!L18:P18,'Choice Model'!AL18:AP18)</f>
        <v>4.27989756</v>
      </c>
      <c r="F18" s="64">
        <f>SUMPRODUCT('Choice Model'!AL18:AP18,'Choice Model'!Q18:U18)</f>
        <v>0.1566240792</v>
      </c>
      <c r="G18" s="64">
        <f>SUMPRODUCT('Choice Model'!V18:Z18,'Choice Model'!AL18:AP18)</f>
        <v>0.1074614411</v>
      </c>
      <c r="H18" s="4">
        <f>SUMPRODUCT('Choice Model'!AA18:AE18,'Choice Model'!AL18:AP18)</f>
        <v>0.05170925414</v>
      </c>
      <c r="I18" s="64">
        <f t="shared" ref="I18:AH18" si="34">COS(2*PI()*I$3*$B18)</f>
        <v>-0.1147876255</v>
      </c>
      <c r="J18" s="64">
        <f t="shared" si="34"/>
        <v>-0.9736476021</v>
      </c>
      <c r="K18" s="64">
        <f t="shared" si="34"/>
        <v>0.3383130182</v>
      </c>
      <c r="L18" s="64">
        <f t="shared" si="34"/>
        <v>0.895979306</v>
      </c>
      <c r="M18" s="64">
        <f t="shared" si="34"/>
        <v>-0.5440076923</v>
      </c>
      <c r="N18" s="64">
        <f t="shared" si="34"/>
        <v>-0.7710886034</v>
      </c>
      <c r="O18" s="64">
        <f t="shared" si="34"/>
        <v>0.721030552</v>
      </c>
      <c r="P18" s="64">
        <f t="shared" si="34"/>
        <v>0.6055578335</v>
      </c>
      <c r="Q18" s="64">
        <f t="shared" si="34"/>
        <v>-0.8600516436</v>
      </c>
      <c r="R18" s="64">
        <f t="shared" si="34"/>
        <v>-0.4081112615</v>
      </c>
      <c r="S18" s="64">
        <f t="shared" si="34"/>
        <v>0.9537438889</v>
      </c>
      <c r="T18" s="64">
        <f t="shared" si="34"/>
        <v>0.1891552687</v>
      </c>
      <c r="U18" s="64">
        <f t="shared" si="34"/>
        <v>-0.9971692572</v>
      </c>
      <c r="V18" s="64">
        <f t="shared" si="34"/>
        <v>0.03977011385</v>
      </c>
      <c r="W18" s="64">
        <f t="shared" si="34"/>
        <v>0.9880390234</v>
      </c>
      <c r="X18" s="64">
        <f t="shared" si="34"/>
        <v>-0.2665994207</v>
      </c>
      <c r="Y18" s="64">
        <f t="shared" si="34"/>
        <v>-0.9268343944</v>
      </c>
      <c r="Z18" s="64">
        <f t="shared" si="34"/>
        <v>0.4793776595</v>
      </c>
      <c r="AA18" s="64">
        <f t="shared" si="34"/>
        <v>0.8167811479</v>
      </c>
      <c r="AB18" s="64">
        <f t="shared" si="34"/>
        <v>-0.6668903965</v>
      </c>
      <c r="AC18" s="64">
        <f t="shared" si="34"/>
        <v>-0.6636796177</v>
      </c>
      <c r="AD18" s="64">
        <f t="shared" si="34"/>
        <v>0.8192548114</v>
      </c>
      <c r="AE18" s="64">
        <f t="shared" si="34"/>
        <v>0.4755989887</v>
      </c>
      <c r="AF18" s="64">
        <f t="shared" si="34"/>
        <v>-0.9284405686</v>
      </c>
      <c r="AG18" s="64">
        <f t="shared" si="34"/>
        <v>-0.2624520121</v>
      </c>
      <c r="AH18" s="64">
        <f t="shared" si="34"/>
        <v>0.9886930552</v>
      </c>
      <c r="AI18" s="64">
        <f t="shared" ref="AI18:BH18" si="35">SIN(2*PI()*AI$3*$B18)</f>
        <v>0.9933900548</v>
      </c>
      <c r="AJ18" s="64">
        <f t="shared" si="35"/>
        <v>-0.2280577712</v>
      </c>
      <c r="AK18" s="64">
        <f t="shared" si="35"/>
        <v>-0.9410336347</v>
      </c>
      <c r="AL18" s="64">
        <f t="shared" si="35"/>
        <v>0.4440958042</v>
      </c>
      <c r="AM18" s="64">
        <f t="shared" si="35"/>
        <v>0.839080229</v>
      </c>
      <c r="AN18" s="64">
        <f t="shared" si="35"/>
        <v>-0.6367278584</v>
      </c>
      <c r="AO18" s="64">
        <f t="shared" si="35"/>
        <v>-0.6929032711</v>
      </c>
      <c r="AP18" s="64">
        <f t="shared" si="35"/>
        <v>0.7958013008</v>
      </c>
      <c r="AQ18" s="64">
        <f t="shared" si="35"/>
        <v>0.5102069877</v>
      </c>
      <c r="AR18" s="64">
        <f t="shared" si="35"/>
        <v>-0.9129321981</v>
      </c>
      <c r="AS18" s="64">
        <f t="shared" si="35"/>
        <v>-0.3006203491</v>
      </c>
      <c r="AT18" s="64">
        <f t="shared" si="35"/>
        <v>0.9819471902</v>
      </c>
      <c r="AU18" s="64">
        <f t="shared" si="35"/>
        <v>0.07518957641</v>
      </c>
      <c r="AV18" s="64">
        <f t="shared" si="35"/>
        <v>-0.9992088561</v>
      </c>
      <c r="AW18" s="64">
        <f t="shared" si="35"/>
        <v>0.1542040476</v>
      </c>
      <c r="AX18" s="64">
        <f t="shared" si="35"/>
        <v>0.9638074231</v>
      </c>
      <c r="AY18" s="64">
        <f t="shared" si="35"/>
        <v>-0.3754703787</v>
      </c>
      <c r="AZ18" s="64">
        <f t="shared" si="35"/>
        <v>-0.8776087167</v>
      </c>
      <c r="BA18" s="64">
        <f t="shared" si="35"/>
        <v>0.5769476201</v>
      </c>
      <c r="BB18" s="64">
        <f t="shared" si="35"/>
        <v>0.745155822</v>
      </c>
      <c r="BC18" s="64">
        <f t="shared" si="35"/>
        <v>-0.748016955</v>
      </c>
      <c r="BD18" s="64">
        <f t="shared" si="35"/>
        <v>-0.5734296417</v>
      </c>
      <c r="BE18" s="64">
        <f t="shared" si="35"/>
        <v>0.879662209</v>
      </c>
      <c r="BF18" s="64">
        <f t="shared" si="35"/>
        <v>0.3714809693</v>
      </c>
      <c r="BG18" s="64">
        <f t="shared" si="35"/>
        <v>-0.9649450458</v>
      </c>
      <c r="BH18" s="64">
        <f t="shared" si="35"/>
        <v>-0.1499534681</v>
      </c>
      <c r="BJ18" s="65">
        <f t="shared" si="7"/>
        <v>64666.08997</v>
      </c>
      <c r="BK18" s="65">
        <f>SUM('Choice Model'!AF18:AJ18)</f>
        <v>69504</v>
      </c>
      <c r="BL18" s="65">
        <f t="shared" si="8"/>
        <v>4837.910033</v>
      </c>
    </row>
    <row r="19" ht="15.75" customHeight="1">
      <c r="A19" s="4" t="s">
        <v>53</v>
      </c>
      <c r="B19" s="53">
        <f t="shared" si="9"/>
        <v>0.2874743326</v>
      </c>
      <c r="C19" s="64">
        <f>SUMPRODUCT('Choice Model'!B19:F19,'Choice Model'!AL19:AP19)</f>
        <v>4.487152513</v>
      </c>
      <c r="D19" s="64">
        <f>SUMPRODUCT('Choice Model'!G19:K19,'Choice Model'!AL19:AP19)</f>
        <v>946.1122767</v>
      </c>
      <c r="E19" s="64">
        <f>SUMPRODUCT('Choice Model'!L19:P19,'Choice Model'!AL19:AP19)</f>
        <v>3.009419126</v>
      </c>
      <c r="F19" s="64">
        <f>SUMPRODUCT('Choice Model'!AL19:AP19,'Choice Model'!Q19:U19)</f>
        <v>0.1603426353</v>
      </c>
      <c r="G19" s="64">
        <f>SUMPRODUCT('Choice Model'!V19:Z19,'Choice Model'!AL19:AP19)</f>
        <v>0.04639295991</v>
      </c>
      <c r="H19" s="4">
        <f>SUMPRODUCT('Choice Model'!AA19:AE19,'Choice Model'!AL19:AP19)</f>
        <v>0.00443351402</v>
      </c>
      <c r="I19" s="64">
        <f t="shared" ref="I19:AH19" si="36">COS(2*PI()*I$3*$B19)</f>
        <v>-0.2332885441</v>
      </c>
      <c r="J19" s="64">
        <f t="shared" si="36"/>
        <v>-0.8911529104</v>
      </c>
      <c r="K19" s="64">
        <f t="shared" si="36"/>
        <v>0.6490800741</v>
      </c>
      <c r="L19" s="64">
        <f t="shared" si="36"/>
        <v>0.5883070195</v>
      </c>
      <c r="M19" s="64">
        <f t="shared" si="36"/>
        <v>-0.9235706502</v>
      </c>
      <c r="N19" s="64">
        <f t="shared" si="36"/>
        <v>-0.1573901148</v>
      </c>
      <c r="O19" s="64">
        <f t="shared" si="36"/>
        <v>0.9970052716</v>
      </c>
      <c r="P19" s="64">
        <f t="shared" si="36"/>
        <v>-0.3077897017</v>
      </c>
      <c r="Q19" s="64">
        <f t="shared" si="36"/>
        <v>-0.8533976488</v>
      </c>
      <c r="R19" s="64">
        <f t="shared" si="36"/>
        <v>0.7059654918</v>
      </c>
      <c r="S19" s="64">
        <f t="shared" si="36"/>
        <v>0.5240103254</v>
      </c>
      <c r="T19" s="64">
        <f t="shared" si="36"/>
        <v>-0.9504567035</v>
      </c>
      <c r="U19" s="64">
        <f t="shared" si="36"/>
        <v>-0.08054900422</v>
      </c>
      <c r="V19" s="64">
        <f t="shared" si="36"/>
        <v>0.9880390234</v>
      </c>
      <c r="W19" s="64">
        <f t="shared" si="36"/>
        <v>-0.3804473663</v>
      </c>
      <c r="X19" s="64">
        <f t="shared" si="36"/>
        <v>-0.810530999</v>
      </c>
      <c r="Y19" s="64">
        <f t="shared" si="36"/>
        <v>0.7586225597</v>
      </c>
      <c r="Z19" s="64">
        <f t="shared" si="36"/>
        <v>0.4565750941</v>
      </c>
      <c r="AA19" s="64">
        <f t="shared" si="36"/>
        <v>-0.9716500376</v>
      </c>
      <c r="AB19" s="64">
        <f t="shared" si="36"/>
        <v>-0.003225448877</v>
      </c>
      <c r="AC19" s="64">
        <f t="shared" si="36"/>
        <v>0.9731549582</v>
      </c>
      <c r="AD19" s="64">
        <f t="shared" si="36"/>
        <v>-0.4508263578</v>
      </c>
      <c r="AE19" s="64">
        <f t="shared" si="36"/>
        <v>-0.7628097089</v>
      </c>
      <c r="AF19" s="64">
        <f t="shared" si="36"/>
        <v>0.8067358906</v>
      </c>
      <c r="AG19" s="64">
        <f t="shared" si="36"/>
        <v>0.3864052261</v>
      </c>
      <c r="AH19" s="64">
        <f t="shared" si="36"/>
        <v>-0.9870237158</v>
      </c>
      <c r="AI19" s="64">
        <f t="shared" ref="AI19:BH19" si="37">SIN(2*PI()*AI$3*$B19)</f>
        <v>0.9724075561</v>
      </c>
      <c r="AJ19" s="64">
        <f t="shared" si="37"/>
        <v>-0.453703086</v>
      </c>
      <c r="AK19" s="64">
        <f t="shared" si="37"/>
        <v>-0.7607200914</v>
      </c>
      <c r="AL19" s="64">
        <f t="shared" si="37"/>
        <v>0.8086376512</v>
      </c>
      <c r="AM19" s="64">
        <f t="shared" si="37"/>
        <v>0.3834282907</v>
      </c>
      <c r="AN19" s="64">
        <f t="shared" si="37"/>
        <v>-0.9875365065</v>
      </c>
      <c r="AO19" s="64">
        <f t="shared" si="37"/>
        <v>0.07733361696</v>
      </c>
      <c r="AP19" s="64">
        <f t="shared" si="37"/>
        <v>0.9514544127</v>
      </c>
      <c r="AQ19" s="64">
        <f t="shared" si="37"/>
        <v>-0.5212604464</v>
      </c>
      <c r="AR19" s="64">
        <f t="shared" si="37"/>
        <v>-0.7082462315</v>
      </c>
      <c r="AS19" s="64">
        <f t="shared" si="37"/>
        <v>0.8517119107</v>
      </c>
      <c r="AT19" s="64">
        <f t="shared" si="37"/>
        <v>0.3108569682</v>
      </c>
      <c r="AU19" s="64">
        <f t="shared" si="37"/>
        <v>-0.9967506498</v>
      </c>
      <c r="AV19" s="64">
        <f t="shared" si="37"/>
        <v>0.1542040476</v>
      </c>
      <c r="AW19" s="64">
        <f t="shared" si="37"/>
        <v>0.9248025743</v>
      </c>
      <c r="AX19" s="64">
        <f t="shared" si="37"/>
        <v>-0.5856957398</v>
      </c>
      <c r="AY19" s="64">
        <f t="shared" si="37"/>
        <v>-0.6515303615</v>
      </c>
      <c r="AZ19" s="64">
        <f t="shared" si="37"/>
        <v>0.8896848787</v>
      </c>
      <c r="BA19" s="64">
        <f t="shared" si="37"/>
        <v>0.2364237814</v>
      </c>
      <c r="BB19" s="64">
        <f t="shared" si="37"/>
        <v>-0.9999947982</v>
      </c>
      <c r="BC19" s="64">
        <f t="shared" si="37"/>
        <v>0.2301508797</v>
      </c>
      <c r="BD19" s="64">
        <f t="shared" si="37"/>
        <v>0.8926116709</v>
      </c>
      <c r="BE19" s="64">
        <f t="shared" si="37"/>
        <v>-0.646623034</v>
      </c>
      <c r="BF19" s="64">
        <f t="shared" si="37"/>
        <v>-0.5909121786</v>
      </c>
      <c r="BG19" s="64">
        <f t="shared" si="37"/>
        <v>0.9223291176</v>
      </c>
      <c r="BH19" s="64">
        <f t="shared" si="37"/>
        <v>0.1605745446</v>
      </c>
      <c r="BJ19" s="65">
        <f t="shared" si="7"/>
        <v>58107.1744</v>
      </c>
      <c r="BK19" s="65">
        <f>SUM('Choice Model'!AF19:AJ19)</f>
        <v>59772</v>
      </c>
      <c r="BL19" s="65">
        <f t="shared" si="8"/>
        <v>1664.825603</v>
      </c>
    </row>
    <row r="20" ht="15.75" customHeight="1">
      <c r="A20" s="4" t="s">
        <v>54</v>
      </c>
      <c r="B20" s="53">
        <f t="shared" si="9"/>
        <v>0.3066392882</v>
      </c>
      <c r="C20" s="64">
        <f>SUMPRODUCT('Choice Model'!B20:F20,'Choice Model'!AL20:AP20)</f>
        <v>4.371293052</v>
      </c>
      <c r="D20" s="64">
        <f>SUMPRODUCT('Choice Model'!G20:K20,'Choice Model'!AL20:AP20)</f>
        <v>946.6940785</v>
      </c>
      <c r="E20" s="64">
        <f>SUMPRODUCT('Choice Model'!L20:P20,'Choice Model'!AL20:AP20)</f>
        <v>2.89875006</v>
      </c>
      <c r="F20" s="64">
        <f>SUMPRODUCT('Choice Model'!AL20:AP20,'Choice Model'!Q20:U20)</f>
        <v>0.1854318485</v>
      </c>
      <c r="G20" s="64">
        <f>SUMPRODUCT('Choice Model'!V20:Z20,'Choice Model'!AL20:AP20)</f>
        <v>0.0288113508</v>
      </c>
      <c r="H20" s="4">
        <f>SUMPRODUCT('Choice Model'!AA20:AE20,'Choice Model'!AL20:AP20)</f>
        <v>0.06618084713</v>
      </c>
      <c r="I20" s="64">
        <f t="shared" ref="I20:AH20" si="38">COS(2*PI()*I$3*$B20)</f>
        <v>-0.3484108069</v>
      </c>
      <c r="J20" s="64">
        <f t="shared" si="38"/>
        <v>-0.7572198192</v>
      </c>
      <c r="K20" s="64">
        <f t="shared" si="38"/>
        <v>0.8760579434</v>
      </c>
      <c r="L20" s="64">
        <f t="shared" si="38"/>
        <v>0.1467637092</v>
      </c>
      <c r="M20" s="64">
        <f t="shared" si="38"/>
        <v>-0.9783260681</v>
      </c>
      <c r="N20" s="64">
        <f t="shared" si="38"/>
        <v>0.5349550405</v>
      </c>
      <c r="O20" s="64">
        <f t="shared" si="38"/>
        <v>0.6055578335</v>
      </c>
      <c r="P20" s="64">
        <f t="shared" si="38"/>
        <v>-0.9569208273</v>
      </c>
      <c r="Q20" s="64">
        <f t="shared" si="38"/>
        <v>0.0612452818</v>
      </c>
      <c r="R20" s="64">
        <f t="shared" si="38"/>
        <v>0.9142437912</v>
      </c>
      <c r="S20" s="64">
        <f t="shared" si="38"/>
        <v>-0.6983101159</v>
      </c>
      <c r="T20" s="64">
        <f t="shared" si="38"/>
        <v>-0.4276462093</v>
      </c>
      <c r="U20" s="64">
        <f t="shared" si="38"/>
        <v>0.9963032376</v>
      </c>
      <c r="V20" s="64">
        <f t="shared" si="38"/>
        <v>-0.2665994207</v>
      </c>
      <c r="W20" s="64">
        <f t="shared" si="38"/>
        <v>-0.810530999</v>
      </c>
      <c r="X20" s="64">
        <f t="shared" si="38"/>
        <v>0.8313949395</v>
      </c>
      <c r="Y20" s="64">
        <f t="shared" si="38"/>
        <v>0.2311970355</v>
      </c>
      <c r="Z20" s="64">
        <f t="shared" si="38"/>
        <v>-0.9924980309</v>
      </c>
      <c r="AA20" s="64">
        <f t="shared" si="38"/>
        <v>0.4603970442</v>
      </c>
      <c r="AB20" s="64">
        <f t="shared" si="38"/>
        <v>0.6716834195</v>
      </c>
      <c r="AC20" s="64">
        <f t="shared" si="38"/>
        <v>-0.9284405686</v>
      </c>
      <c r="AD20" s="64">
        <f t="shared" si="38"/>
        <v>-0.02472596411</v>
      </c>
      <c r="AE20" s="64">
        <f t="shared" si="38"/>
        <v>0.9456701548</v>
      </c>
      <c r="AF20" s="64">
        <f t="shared" si="38"/>
        <v>-0.6342374394</v>
      </c>
      <c r="AG20" s="64">
        <f t="shared" si="38"/>
        <v>-0.5037197987</v>
      </c>
      <c r="AH20" s="64">
        <f t="shared" si="38"/>
        <v>0.9852402825</v>
      </c>
      <c r="AI20" s="64">
        <f t="shared" ref="AI20:BH20" si="39">SIN(2*PI()*AI$3*$B20)</f>
        <v>0.9373419385</v>
      </c>
      <c r="AJ20" s="64">
        <f t="shared" si="39"/>
        <v>-0.6531601223</v>
      </c>
      <c r="AK20" s="64">
        <f t="shared" si="39"/>
        <v>-0.4822058479</v>
      </c>
      <c r="AL20" s="64">
        <f t="shared" si="39"/>
        <v>0.9891715795</v>
      </c>
      <c r="AM20" s="64">
        <f t="shared" si="39"/>
        <v>-0.2070702885</v>
      </c>
      <c r="AN20" s="64">
        <f t="shared" si="39"/>
        <v>-0.8448805268</v>
      </c>
      <c r="AO20" s="64">
        <f t="shared" si="39"/>
        <v>0.7958013008</v>
      </c>
      <c r="AP20" s="64">
        <f t="shared" si="39"/>
        <v>0.2903489801</v>
      </c>
      <c r="AQ20" s="64">
        <f t="shared" si="39"/>
        <v>-0.9981227457</v>
      </c>
      <c r="AR20" s="64">
        <f t="shared" si="39"/>
        <v>0.4051645224</v>
      </c>
      <c r="AS20" s="64">
        <f t="shared" si="39"/>
        <v>0.7157953493</v>
      </c>
      <c r="AT20" s="64">
        <f t="shared" si="39"/>
        <v>-0.9039461929</v>
      </c>
      <c r="AU20" s="64">
        <f t="shared" si="39"/>
        <v>-0.08590610426</v>
      </c>
      <c r="AV20" s="64">
        <f t="shared" si="39"/>
        <v>0.9638074231</v>
      </c>
      <c r="AW20" s="64">
        <f t="shared" si="39"/>
        <v>-0.5856957398</v>
      </c>
      <c r="AX20" s="64">
        <f t="shared" si="39"/>
        <v>-0.5556819725</v>
      </c>
      <c r="AY20" s="64">
        <f t="shared" si="39"/>
        <v>0.9729069487</v>
      </c>
      <c r="AZ20" s="64">
        <f t="shared" si="39"/>
        <v>-0.1222606177</v>
      </c>
      <c r="BA20" s="64">
        <f t="shared" si="39"/>
        <v>-0.8877131078</v>
      </c>
      <c r="BB20" s="64">
        <f t="shared" si="39"/>
        <v>0.7408382981</v>
      </c>
      <c r="BC20" s="64">
        <f t="shared" si="39"/>
        <v>0.3714809693</v>
      </c>
      <c r="BD20" s="64">
        <f t="shared" si="39"/>
        <v>-0.9996942666</v>
      </c>
      <c r="BE20" s="64">
        <f t="shared" si="39"/>
        <v>0.325127603</v>
      </c>
      <c r="BF20" s="64">
        <f t="shared" si="39"/>
        <v>0.7731383256</v>
      </c>
      <c r="BG20" s="64">
        <f t="shared" si="39"/>
        <v>-0.8638670988</v>
      </c>
      <c r="BH20" s="64">
        <f t="shared" si="39"/>
        <v>-0.1711770596</v>
      </c>
      <c r="BJ20" s="65">
        <f t="shared" si="7"/>
        <v>57876.96702</v>
      </c>
      <c r="BK20" s="65">
        <f>SUM('Choice Model'!AF20:AJ20)</f>
        <v>62163</v>
      </c>
      <c r="BL20" s="65">
        <f t="shared" si="8"/>
        <v>4286.032982</v>
      </c>
    </row>
    <row r="21" ht="15.75" customHeight="1">
      <c r="A21" s="4" t="s">
        <v>55</v>
      </c>
      <c r="B21" s="53">
        <f t="shared" si="9"/>
        <v>0.3258042437</v>
      </c>
      <c r="C21" s="64">
        <f>SUMPRODUCT('Choice Model'!B21:F21,'Choice Model'!AL21:AP21)</f>
        <v>4.394083527</v>
      </c>
      <c r="D21" s="64">
        <f>SUMPRODUCT('Choice Model'!G21:K21,'Choice Model'!AL21:AP21)</f>
        <v>970.0604629</v>
      </c>
      <c r="E21" s="64">
        <f>SUMPRODUCT('Choice Model'!L21:P21,'Choice Model'!AL21:AP21)</f>
        <v>3.495401061</v>
      </c>
      <c r="F21" s="64">
        <f>SUMPRODUCT('Choice Model'!AL21:AP21,'Choice Model'!Q21:U21)</f>
        <v>0.05622306927</v>
      </c>
      <c r="G21" s="64">
        <f>SUMPRODUCT('Choice Model'!V21:Z21,'Choice Model'!AL21:AP21)</f>
        <v>0.1370014363</v>
      </c>
      <c r="H21" s="4">
        <f>SUMPRODUCT('Choice Model'!AA21:AE21,'Choice Model'!AL21:AP21)</f>
        <v>0.04246768313</v>
      </c>
      <c r="I21" s="64">
        <f t="shared" ref="I21:AH21" si="40">COS(2*PI()*I$3*$B21)</f>
        <v>-0.4584871291</v>
      </c>
      <c r="J21" s="64">
        <f t="shared" si="40"/>
        <v>-0.5795791048</v>
      </c>
      <c r="K21" s="64">
        <f t="shared" si="40"/>
        <v>0.9899462489</v>
      </c>
      <c r="L21" s="64">
        <f t="shared" si="40"/>
        <v>-0.3281761225</v>
      </c>
      <c r="M21" s="64">
        <f t="shared" si="40"/>
        <v>-0.6890171924</v>
      </c>
      <c r="N21" s="64">
        <f t="shared" si="40"/>
        <v>0.9599871514</v>
      </c>
      <c r="O21" s="64">
        <f t="shared" si="40"/>
        <v>-0.1912663138</v>
      </c>
      <c r="P21" s="64">
        <f t="shared" si="40"/>
        <v>-0.7846008652</v>
      </c>
      <c r="Q21" s="64">
        <f t="shared" si="40"/>
        <v>0.9107251102</v>
      </c>
      <c r="R21" s="64">
        <f t="shared" si="40"/>
        <v>-0.05051061719</v>
      </c>
      <c r="S21" s="64">
        <f t="shared" si="40"/>
        <v>-0.8644081745</v>
      </c>
      <c r="T21" s="64">
        <f t="shared" si="40"/>
        <v>0.8431506618</v>
      </c>
      <c r="U21" s="64">
        <f t="shared" si="40"/>
        <v>0.09126072173</v>
      </c>
      <c r="V21" s="64">
        <f t="shared" si="40"/>
        <v>-0.9268343944</v>
      </c>
      <c r="W21" s="64">
        <f t="shared" si="40"/>
        <v>0.7586225597</v>
      </c>
      <c r="X21" s="64">
        <f t="shared" si="40"/>
        <v>0.2311970355</v>
      </c>
      <c r="Y21" s="64">
        <f t="shared" si="40"/>
        <v>-0.9706242898</v>
      </c>
      <c r="Z21" s="64">
        <f t="shared" si="40"/>
        <v>0.6588404527</v>
      </c>
      <c r="AA21" s="64">
        <f t="shared" si="40"/>
        <v>0.3664845543</v>
      </c>
      <c r="AB21" s="64">
        <f t="shared" si="40"/>
        <v>-0.9948973551</v>
      </c>
      <c r="AC21" s="64">
        <f t="shared" si="40"/>
        <v>0.5458107099</v>
      </c>
      <c r="AD21" s="64">
        <f t="shared" si="40"/>
        <v>0.4944029842</v>
      </c>
      <c r="AE21" s="64">
        <f t="shared" si="40"/>
        <v>-0.9991655197</v>
      </c>
      <c r="AF21" s="64">
        <f t="shared" si="40"/>
        <v>0.4218060771</v>
      </c>
      <c r="AG21" s="64">
        <f t="shared" si="40"/>
        <v>0.612380205</v>
      </c>
      <c r="AH21" s="64">
        <f t="shared" si="40"/>
        <v>-0.9833429613</v>
      </c>
      <c r="AI21" s="64">
        <f t="shared" ref="AI21:BH21" si="41">SIN(2*PI()*AI$3*$B21)</f>
        <v>0.8887010478</v>
      </c>
      <c r="AJ21" s="64">
        <f t="shared" si="41"/>
        <v>-0.8149159842</v>
      </c>
      <c r="AK21" s="64">
        <f t="shared" si="41"/>
        <v>-0.1414440677</v>
      </c>
      <c r="AL21" s="64">
        <f t="shared" si="41"/>
        <v>0.9446165532</v>
      </c>
      <c r="AM21" s="64">
        <f t="shared" si="41"/>
        <v>-0.7247449956</v>
      </c>
      <c r="AN21" s="64">
        <f t="shared" si="41"/>
        <v>-0.2800440485</v>
      </c>
      <c r="AO21" s="64">
        <f t="shared" si="41"/>
        <v>0.9815381792</v>
      </c>
      <c r="AP21" s="64">
        <f t="shared" si="41"/>
        <v>-0.6200011954</v>
      </c>
      <c r="AQ21" s="64">
        <f t="shared" si="41"/>
        <v>-0.4130130429</v>
      </c>
      <c r="AR21" s="64">
        <f t="shared" si="41"/>
        <v>0.9987235241</v>
      </c>
      <c r="AS21" s="64">
        <f t="shared" si="41"/>
        <v>-0.5027907198</v>
      </c>
      <c r="AT21" s="64">
        <f t="shared" si="41"/>
        <v>-0.5376773767</v>
      </c>
      <c r="AU21" s="64">
        <f t="shared" si="41"/>
        <v>0.9958270335</v>
      </c>
      <c r="AV21" s="64">
        <f t="shared" si="41"/>
        <v>-0.3754703787</v>
      </c>
      <c r="AW21" s="64">
        <f t="shared" si="41"/>
        <v>-0.6515303615</v>
      </c>
      <c r="AX21" s="64">
        <f t="shared" si="41"/>
        <v>0.9729069487</v>
      </c>
      <c r="AY21" s="64">
        <f t="shared" si="41"/>
        <v>-0.2406002661</v>
      </c>
      <c r="AZ21" s="64">
        <f t="shared" si="41"/>
        <v>-0.7522826981</v>
      </c>
      <c r="BA21" s="64">
        <f t="shared" si="41"/>
        <v>0.9304241352</v>
      </c>
      <c r="BB21" s="64">
        <f t="shared" si="41"/>
        <v>-0.1008922832</v>
      </c>
      <c r="BC21" s="64">
        <f t="shared" si="41"/>
        <v>-0.8379085087</v>
      </c>
      <c r="BD21" s="64">
        <f t="shared" si="41"/>
        <v>0.8692328165</v>
      </c>
      <c r="BE21" s="64">
        <f t="shared" si="41"/>
        <v>0.04084439154</v>
      </c>
      <c r="BF21" s="64">
        <f t="shared" si="41"/>
        <v>-0.9066860721</v>
      </c>
      <c r="BG21" s="64">
        <f t="shared" si="41"/>
        <v>0.7905633969</v>
      </c>
      <c r="BH21" s="64">
        <f t="shared" si="41"/>
        <v>0.1817597876</v>
      </c>
      <c r="BJ21" s="65">
        <f t="shared" si="7"/>
        <v>57450.22899</v>
      </c>
      <c r="BK21" s="65">
        <f>SUM('Choice Model'!AF21:AJ21)</f>
        <v>72408</v>
      </c>
      <c r="BL21" s="65">
        <f t="shared" si="8"/>
        <v>14957.77101</v>
      </c>
    </row>
    <row r="22" ht="15.75" customHeight="1">
      <c r="A22" s="4" t="s">
        <v>56</v>
      </c>
      <c r="B22" s="53">
        <f t="shared" si="9"/>
        <v>0.3449691992</v>
      </c>
      <c r="C22" s="64">
        <f>SUMPRODUCT('Choice Model'!B22:F22,'Choice Model'!AL22:AP22)</f>
        <v>4.298661229</v>
      </c>
      <c r="D22" s="64">
        <f>SUMPRODUCT('Choice Model'!G22:K22,'Choice Model'!AL22:AP22)</f>
        <v>959.3730827</v>
      </c>
      <c r="E22" s="64">
        <f>SUMPRODUCT('Choice Model'!L22:P22,'Choice Model'!AL22:AP22)</f>
        <v>2.875269675</v>
      </c>
      <c r="F22" s="64">
        <f>SUMPRODUCT('Choice Model'!AL22:AP22,'Choice Model'!Q22:U22)</f>
        <v>0.1866743506</v>
      </c>
      <c r="G22" s="64">
        <f>SUMPRODUCT('Choice Model'!V22:Z22,'Choice Model'!AL22:AP22)</f>
        <v>0.05810207761</v>
      </c>
      <c r="H22" s="4">
        <f>SUMPRODUCT('Choice Model'!AA22:AE22,'Choice Model'!AL22:AP22)</f>
        <v>0.02548984839</v>
      </c>
      <c r="I22" s="64">
        <f t="shared" ref="I22:AH22" si="42">COS(2*PI()*I$3*$B22)</f>
        <v>-0.5619233047</v>
      </c>
      <c r="J22" s="64">
        <f t="shared" si="42"/>
        <v>-0.3684843993</v>
      </c>
      <c r="K22" s="64">
        <f t="shared" si="42"/>
        <v>0.9760432474</v>
      </c>
      <c r="L22" s="64">
        <f t="shared" si="42"/>
        <v>-0.7284384949</v>
      </c>
      <c r="M22" s="64">
        <f t="shared" si="42"/>
        <v>-0.1573901148</v>
      </c>
      <c r="N22" s="64">
        <f t="shared" si="42"/>
        <v>0.9053208418</v>
      </c>
      <c r="O22" s="64">
        <f t="shared" si="42"/>
        <v>-0.8600516436</v>
      </c>
      <c r="P22" s="64">
        <f t="shared" si="42"/>
        <v>0.0612452818</v>
      </c>
      <c r="Q22" s="64">
        <f t="shared" si="42"/>
        <v>0.7912213413</v>
      </c>
      <c r="R22" s="64">
        <f t="shared" si="42"/>
        <v>-0.9504567035</v>
      </c>
      <c r="S22" s="64">
        <f t="shared" si="42"/>
        <v>0.2769462023</v>
      </c>
      <c r="T22" s="64">
        <f t="shared" si="42"/>
        <v>0.6392116531</v>
      </c>
      <c r="U22" s="64">
        <f t="shared" si="42"/>
        <v>-0.9953220513</v>
      </c>
      <c r="V22" s="64">
        <f t="shared" si="42"/>
        <v>0.4793776595</v>
      </c>
      <c r="W22" s="64">
        <f t="shared" si="42"/>
        <v>0.4565750941</v>
      </c>
      <c r="X22" s="64">
        <f t="shared" si="42"/>
        <v>-0.9924980309</v>
      </c>
      <c r="Y22" s="64">
        <f t="shared" si="42"/>
        <v>0.6588404527</v>
      </c>
      <c r="Z22" s="64">
        <f t="shared" si="42"/>
        <v>0.252062422</v>
      </c>
      <c r="AA22" s="64">
        <f t="shared" si="42"/>
        <v>-0.942119951</v>
      </c>
      <c r="AB22" s="64">
        <f t="shared" si="42"/>
        <v>0.8067358906</v>
      </c>
      <c r="AC22" s="64">
        <f t="shared" si="42"/>
        <v>0.03547255575</v>
      </c>
      <c r="AD22" s="64">
        <f t="shared" si="42"/>
        <v>-0.8466016021</v>
      </c>
      <c r="AE22" s="64">
        <f t="shared" si="42"/>
        <v>0.9159777842</v>
      </c>
      <c r="AF22" s="64">
        <f t="shared" si="42"/>
        <v>-0.182816925</v>
      </c>
      <c r="AG22" s="64">
        <f t="shared" si="42"/>
        <v>-0.710519603</v>
      </c>
      <c r="AH22" s="64">
        <f t="shared" si="42"/>
        <v>0.9813319717</v>
      </c>
      <c r="AI22" s="64">
        <f t="shared" ref="AI22:BH22" si="43">SIN(2*PI()*AI$3*$B22)</f>
        <v>0.8271893372</v>
      </c>
      <c r="AJ22" s="64">
        <f t="shared" si="43"/>
        <v>-0.929633932</v>
      </c>
      <c r="AK22" s="64">
        <f t="shared" si="43"/>
        <v>0.2175766051</v>
      </c>
      <c r="AL22" s="64">
        <f t="shared" si="43"/>
        <v>0.685111202</v>
      </c>
      <c r="AM22" s="64">
        <f t="shared" si="43"/>
        <v>-0.9875365065</v>
      </c>
      <c r="AN22" s="64">
        <f t="shared" si="43"/>
        <v>0.4247283525</v>
      </c>
      <c r="AO22" s="64">
        <f t="shared" si="43"/>
        <v>0.5102069877</v>
      </c>
      <c r="AP22" s="64">
        <f t="shared" si="43"/>
        <v>-0.9981227457</v>
      </c>
      <c r="AQ22" s="64">
        <f t="shared" si="43"/>
        <v>0.6115298758</v>
      </c>
      <c r="AR22" s="64">
        <f t="shared" si="43"/>
        <v>0.3108569682</v>
      </c>
      <c r="AS22" s="64">
        <f t="shared" si="43"/>
        <v>-0.9608854256</v>
      </c>
      <c r="AT22" s="64">
        <f t="shared" si="43"/>
        <v>0.7690308593</v>
      </c>
      <c r="AU22" s="64">
        <f t="shared" si="43"/>
        <v>0.09661270188</v>
      </c>
      <c r="AV22" s="64">
        <f t="shared" si="43"/>
        <v>-0.8776087167</v>
      </c>
      <c r="AW22" s="64">
        <f t="shared" si="43"/>
        <v>0.8896848787</v>
      </c>
      <c r="AX22" s="64">
        <f t="shared" si="43"/>
        <v>-0.1222606177</v>
      </c>
      <c r="AY22" s="64">
        <f t="shared" si="43"/>
        <v>-0.7522826981</v>
      </c>
      <c r="AZ22" s="64">
        <f t="shared" si="43"/>
        <v>0.9677109772</v>
      </c>
      <c r="BA22" s="64">
        <f t="shared" si="43"/>
        <v>-0.3352760025</v>
      </c>
      <c r="BB22" s="64">
        <f t="shared" si="43"/>
        <v>-0.5909121786</v>
      </c>
      <c r="BC22" s="64">
        <f t="shared" si="43"/>
        <v>0.9993706509</v>
      </c>
      <c r="BD22" s="64">
        <f t="shared" si="43"/>
        <v>-0.5322271388</v>
      </c>
      <c r="BE22" s="64">
        <f t="shared" si="43"/>
        <v>-0.4012289854</v>
      </c>
      <c r="BF22" s="64">
        <f t="shared" si="43"/>
        <v>0.9831469737</v>
      </c>
      <c r="BG22" s="64">
        <f t="shared" si="43"/>
        <v>-0.7036774075</v>
      </c>
      <c r="BH22" s="64">
        <f t="shared" si="43"/>
        <v>-0.1923215052</v>
      </c>
      <c r="BJ22" s="65">
        <f t="shared" si="7"/>
        <v>56841.71759</v>
      </c>
      <c r="BK22" s="65">
        <f>SUM('Choice Model'!AF22:AJ22)</f>
        <v>67674</v>
      </c>
      <c r="BL22" s="65">
        <f t="shared" si="8"/>
        <v>10832.28241</v>
      </c>
    </row>
    <row r="23" ht="15.75" customHeight="1">
      <c r="A23" s="4" t="s">
        <v>57</v>
      </c>
      <c r="B23" s="53">
        <f t="shared" si="9"/>
        <v>0.3641341547</v>
      </c>
      <c r="C23" s="64">
        <f>SUMPRODUCT('Choice Model'!B23:F23,'Choice Model'!AL23:AP23)</f>
        <v>4.508094939</v>
      </c>
      <c r="D23" s="64">
        <f>SUMPRODUCT('Choice Model'!G23:K23,'Choice Model'!AL23:AP23)</f>
        <v>950.335832</v>
      </c>
      <c r="E23" s="64">
        <f>SUMPRODUCT('Choice Model'!L23:P23,'Choice Model'!AL23:AP23)</f>
        <v>2.978325758</v>
      </c>
      <c r="F23" s="64">
        <f>SUMPRODUCT('Choice Model'!AL23:AP23,'Choice Model'!Q23:U23)</f>
        <v>0</v>
      </c>
      <c r="G23" s="64">
        <f>SUMPRODUCT('Choice Model'!V23:Z23,'Choice Model'!AL23:AP23)</f>
        <v>0.06415779119</v>
      </c>
      <c r="H23" s="4">
        <f>SUMPRODUCT('Choice Model'!AA23:AE23,'Choice Model'!AL23:AP23)</f>
        <v>0</v>
      </c>
      <c r="I23" s="64">
        <f t="shared" ref="I23:AH23" si="44">COS(2*PI()*I$3*$B23)</f>
        <v>-0.6572212951</v>
      </c>
      <c r="J23" s="64">
        <f t="shared" si="44"/>
        <v>-0.1361203386</v>
      </c>
      <c r="K23" s="64">
        <f t="shared" si="44"/>
        <v>0.8361436655</v>
      </c>
      <c r="L23" s="64">
        <f t="shared" si="44"/>
        <v>-0.9629425068</v>
      </c>
      <c r="M23" s="64">
        <f t="shared" si="44"/>
        <v>0.4295889773</v>
      </c>
      <c r="N23" s="64">
        <f t="shared" si="44"/>
        <v>0.3982724588</v>
      </c>
      <c r="O23" s="64">
        <f t="shared" si="44"/>
        <v>-0.9530952596</v>
      </c>
      <c r="P23" s="64">
        <f t="shared" si="44"/>
        <v>0.8545165429</v>
      </c>
      <c r="Q23" s="64">
        <f t="shared" si="44"/>
        <v>-0.1701176783</v>
      </c>
      <c r="R23" s="64">
        <f t="shared" si="44"/>
        <v>-0.6309066212</v>
      </c>
      <c r="S23" s="64">
        <f t="shared" si="44"/>
        <v>0.9994082116</v>
      </c>
      <c r="T23" s="64">
        <f t="shared" si="44"/>
        <v>-0.6827580971</v>
      </c>
      <c r="U23" s="64">
        <f t="shared" si="44"/>
        <v>-0.1019618901</v>
      </c>
      <c r="V23" s="64">
        <f t="shared" si="44"/>
        <v>0.8167811479</v>
      </c>
      <c r="W23" s="64">
        <f t="shared" si="44"/>
        <v>-0.9716500376</v>
      </c>
      <c r="X23" s="64">
        <f t="shared" si="44"/>
        <v>0.4603970442</v>
      </c>
      <c r="Y23" s="64">
        <f t="shared" si="44"/>
        <v>0.3664845543</v>
      </c>
      <c r="Z23" s="64">
        <f t="shared" si="44"/>
        <v>-0.942119951</v>
      </c>
      <c r="AA23" s="64">
        <f t="shared" si="44"/>
        <v>0.8718780343</v>
      </c>
      <c r="AB23" s="64">
        <f t="shared" si="44"/>
        <v>-0.2039136707</v>
      </c>
      <c r="AC23" s="64">
        <f t="shared" si="44"/>
        <v>-0.6038452209</v>
      </c>
      <c r="AD23" s="64">
        <f t="shared" si="44"/>
        <v>0.9976335469</v>
      </c>
      <c r="AE23" s="64">
        <f t="shared" si="44"/>
        <v>-0.7074868025</v>
      </c>
      <c r="AF23" s="64">
        <f t="shared" si="44"/>
        <v>-0.06768276175</v>
      </c>
      <c r="AG23" s="64">
        <f t="shared" si="44"/>
        <v>0.7964519071</v>
      </c>
      <c r="AH23" s="64">
        <f t="shared" si="44"/>
        <v>-0.979207546</v>
      </c>
      <c r="AI23" s="64">
        <f t="shared" ref="AI23:BH23" si="45">SIN(2*PI()*AI$3*$B23)</f>
        <v>0.7536976644</v>
      </c>
      <c r="AJ23" s="64">
        <f t="shared" si="45"/>
        <v>-0.9906923102</v>
      </c>
      <c r="AK23" s="64">
        <f t="shared" si="45"/>
        <v>0.5485105018</v>
      </c>
      <c r="AL23" s="64">
        <f t="shared" si="45"/>
        <v>0.2697067455</v>
      </c>
      <c r="AM23" s="64">
        <f t="shared" si="45"/>
        <v>-0.9030245349</v>
      </c>
      <c r="AN23" s="64">
        <f t="shared" si="45"/>
        <v>0.9172671631</v>
      </c>
      <c r="AO23" s="64">
        <f t="shared" si="45"/>
        <v>-0.3026704909</v>
      </c>
      <c r="AP23" s="64">
        <f t="shared" si="45"/>
        <v>-0.5194241792</v>
      </c>
      <c r="AQ23" s="64">
        <f t="shared" si="45"/>
        <v>0.9854237543</v>
      </c>
      <c r="AR23" s="64">
        <f t="shared" si="45"/>
        <v>-0.7758587728</v>
      </c>
      <c r="AS23" s="64">
        <f t="shared" si="45"/>
        <v>0.03439806061</v>
      </c>
      <c r="AT23" s="64">
        <f t="shared" si="45"/>
        <v>0.7306444969</v>
      </c>
      <c r="AU23" s="64">
        <f t="shared" si="45"/>
        <v>-0.9947883056</v>
      </c>
      <c r="AV23" s="64">
        <f t="shared" si="45"/>
        <v>0.5769476201</v>
      </c>
      <c r="AW23" s="64">
        <f t="shared" si="45"/>
        <v>0.2364237814</v>
      </c>
      <c r="AX23" s="64">
        <f t="shared" si="45"/>
        <v>-0.8877131078</v>
      </c>
      <c r="AY23" s="64">
        <f t="shared" si="45"/>
        <v>0.9304241352</v>
      </c>
      <c r="AZ23" s="64">
        <f t="shared" si="45"/>
        <v>-0.3352760025</v>
      </c>
      <c r="BA23" s="64">
        <f t="shared" si="45"/>
        <v>-0.4897230781</v>
      </c>
      <c r="BB23" s="64">
        <f t="shared" si="45"/>
        <v>0.9789888737</v>
      </c>
      <c r="BC23" s="64">
        <f t="shared" si="45"/>
        <v>-0.7971015928</v>
      </c>
      <c r="BD23" s="64">
        <f t="shared" si="45"/>
        <v>0.06875540848</v>
      </c>
      <c r="BE23" s="64">
        <f t="shared" si="45"/>
        <v>0.7067265556</v>
      </c>
      <c r="BF23" s="64">
        <f t="shared" si="45"/>
        <v>-0.9977068927</v>
      </c>
      <c r="BG23" s="64">
        <f t="shared" si="45"/>
        <v>0.6047018767</v>
      </c>
      <c r="BH23" s="64">
        <f t="shared" si="45"/>
        <v>0.2028609917</v>
      </c>
      <c r="BJ23" s="65">
        <f t="shared" si="7"/>
        <v>51539.95224</v>
      </c>
      <c r="BK23" s="65">
        <f>SUM('Choice Model'!AF23:AJ23)</f>
        <v>58964</v>
      </c>
      <c r="BL23" s="65">
        <f t="shared" si="8"/>
        <v>7424.047765</v>
      </c>
    </row>
    <row r="24" ht="15.75" customHeight="1">
      <c r="A24" s="4" t="s">
        <v>58</v>
      </c>
      <c r="B24" s="53">
        <f t="shared" si="9"/>
        <v>0.3832991102</v>
      </c>
      <c r="C24" s="64">
        <f>SUMPRODUCT('Choice Model'!B24:F24,'Choice Model'!AL24:AP24)</f>
        <v>4.452372236</v>
      </c>
      <c r="D24" s="64">
        <f>SUMPRODUCT('Choice Model'!G24:K24,'Choice Model'!AL24:AP24)</f>
        <v>969.5838265</v>
      </c>
      <c r="E24" s="64">
        <f>SUMPRODUCT('Choice Model'!L24:P24,'Choice Model'!AL24:AP24)</f>
        <v>3.601336812</v>
      </c>
      <c r="F24" s="64">
        <f>SUMPRODUCT('Choice Model'!AL24:AP24,'Choice Model'!Q24:U24)</f>
        <v>0.1725617301</v>
      </c>
      <c r="G24" s="64">
        <f>SUMPRODUCT('Choice Model'!V24:Z24,'Choice Model'!AL24:AP24)</f>
        <v>0.09162676852</v>
      </c>
      <c r="H24" s="4">
        <f>SUMPRODUCT('Choice Model'!AA24:AE24,'Choice Model'!AL24:AP24)</f>
        <v>0.07638926247</v>
      </c>
      <c r="I24" s="64">
        <f t="shared" ref="I24:AH24" si="46">COS(2*PI()*I$3*$B24)</f>
        <v>-0.7430009249</v>
      </c>
      <c r="J24" s="64">
        <f t="shared" si="46"/>
        <v>0.1041007489</v>
      </c>
      <c r="K24" s="64">
        <f t="shared" si="46"/>
        <v>0.5883070195</v>
      </c>
      <c r="L24" s="64">
        <f t="shared" si="46"/>
        <v>-0.9783260681</v>
      </c>
      <c r="M24" s="64">
        <f t="shared" si="46"/>
        <v>0.8654873276</v>
      </c>
      <c r="N24" s="64">
        <f t="shared" si="46"/>
        <v>-0.3077897017</v>
      </c>
      <c r="O24" s="64">
        <f t="shared" si="46"/>
        <v>-0.4081112615</v>
      </c>
      <c r="P24" s="64">
        <f t="shared" si="46"/>
        <v>0.9142437912</v>
      </c>
      <c r="Q24" s="64">
        <f t="shared" si="46"/>
        <v>-0.9504567035</v>
      </c>
      <c r="R24" s="64">
        <f t="shared" si="46"/>
        <v>0.4981366285</v>
      </c>
      <c r="S24" s="64">
        <f t="shared" si="46"/>
        <v>0.2102247521</v>
      </c>
      <c r="T24" s="64">
        <f t="shared" si="46"/>
        <v>-0.810530999</v>
      </c>
      <c r="U24" s="64">
        <f t="shared" si="46"/>
        <v>0.9942258118</v>
      </c>
      <c r="V24" s="64">
        <f t="shared" si="46"/>
        <v>-0.6668903965</v>
      </c>
      <c r="W24" s="64">
        <f t="shared" si="46"/>
        <v>-0.003225448877</v>
      </c>
      <c r="X24" s="64">
        <f t="shared" si="46"/>
        <v>0.6716834195</v>
      </c>
      <c r="Y24" s="64">
        <f t="shared" si="46"/>
        <v>-0.9948973551</v>
      </c>
      <c r="Z24" s="64">
        <f t="shared" si="46"/>
        <v>0.8067358906</v>
      </c>
      <c r="AA24" s="64">
        <f t="shared" si="46"/>
        <v>-0.2039136707</v>
      </c>
      <c r="AB24" s="64">
        <f t="shared" si="46"/>
        <v>-0.5037197987</v>
      </c>
      <c r="AC24" s="64">
        <f t="shared" si="46"/>
        <v>0.9524422234</v>
      </c>
      <c r="AD24" s="64">
        <f t="shared" si="46"/>
        <v>-0.9116111072</v>
      </c>
      <c r="AE24" s="64">
        <f t="shared" si="46"/>
        <v>0.4022135682</v>
      </c>
      <c r="AF24" s="64">
        <f t="shared" si="46"/>
        <v>0.3139210007</v>
      </c>
      <c r="AG24" s="64">
        <f t="shared" si="46"/>
        <v>-0.8687007561</v>
      </c>
      <c r="AH24" s="64">
        <f t="shared" si="46"/>
        <v>0.9769699298</v>
      </c>
      <c r="AI24" s="64">
        <f t="shared" ref="AI24:BH24" si="47">SIN(2*PI()*AI$3*$B24)</f>
        <v>0.6692903895</v>
      </c>
      <c r="AJ24" s="64">
        <f t="shared" si="47"/>
        <v>-0.994566757</v>
      </c>
      <c r="AK24" s="64">
        <f t="shared" si="47"/>
        <v>0.8086376512</v>
      </c>
      <c r="AL24" s="64">
        <f t="shared" si="47"/>
        <v>-0.2070702885</v>
      </c>
      <c r="AM24" s="64">
        <f t="shared" si="47"/>
        <v>-0.5009308193</v>
      </c>
      <c r="AN24" s="64">
        <f t="shared" si="47"/>
        <v>0.9514544127</v>
      </c>
      <c r="AO24" s="64">
        <f t="shared" si="47"/>
        <v>-0.9129321981</v>
      </c>
      <c r="AP24" s="64">
        <f t="shared" si="47"/>
        <v>0.4051645224</v>
      </c>
      <c r="AQ24" s="64">
        <f t="shared" si="47"/>
        <v>0.3108569682</v>
      </c>
      <c r="AR24" s="64">
        <f t="shared" si="47"/>
        <v>-0.8670985523</v>
      </c>
      <c r="AS24" s="64">
        <f t="shared" si="47"/>
        <v>0.9776530845</v>
      </c>
      <c r="AT24" s="64">
        <f t="shared" si="47"/>
        <v>-0.5856957398</v>
      </c>
      <c r="AU24" s="64">
        <f t="shared" si="47"/>
        <v>-0.1073081317</v>
      </c>
      <c r="AV24" s="64">
        <f t="shared" si="47"/>
        <v>0.745155822</v>
      </c>
      <c r="AW24" s="64">
        <f t="shared" si="47"/>
        <v>-0.9999947982</v>
      </c>
      <c r="AX24" s="64">
        <f t="shared" si="47"/>
        <v>0.7408382981</v>
      </c>
      <c r="AY24" s="64">
        <f t="shared" si="47"/>
        <v>-0.1008922832</v>
      </c>
      <c r="AZ24" s="64">
        <f t="shared" si="47"/>
        <v>-0.5909121786</v>
      </c>
      <c r="BA24" s="64">
        <f t="shared" si="47"/>
        <v>0.9789888737</v>
      </c>
      <c r="BB24" s="64">
        <f t="shared" si="47"/>
        <v>-0.8638670988</v>
      </c>
      <c r="BC24" s="64">
        <f t="shared" si="47"/>
        <v>0.3047192331</v>
      </c>
      <c r="BD24" s="64">
        <f t="shared" si="47"/>
        <v>0.4110537547</v>
      </c>
      <c r="BE24" s="64">
        <f t="shared" si="47"/>
        <v>-0.915545873</v>
      </c>
      <c r="BF24" s="64">
        <f t="shared" si="47"/>
        <v>0.9494491062</v>
      </c>
      <c r="BG24" s="64">
        <f t="shared" si="47"/>
        <v>-0.4953372552</v>
      </c>
      <c r="BH24" s="64">
        <f t="shared" si="47"/>
        <v>-0.2133770286</v>
      </c>
      <c r="BJ24" s="65">
        <f t="shared" si="7"/>
        <v>58357.06464</v>
      </c>
      <c r="BK24" s="65">
        <f>SUM('Choice Model'!AF24:AJ24)</f>
        <v>74356</v>
      </c>
      <c r="BL24" s="65">
        <f t="shared" si="8"/>
        <v>15998.93536</v>
      </c>
    </row>
    <row r="25" ht="15.75" customHeight="1">
      <c r="A25" s="4" t="s">
        <v>59</v>
      </c>
      <c r="B25" s="53">
        <f t="shared" si="9"/>
        <v>0.4024640657</v>
      </c>
      <c r="C25" s="64">
        <f>SUMPRODUCT('Choice Model'!B25:F25,'Choice Model'!AL25:AP25)</f>
        <v>4.921295497</v>
      </c>
      <c r="D25" s="64">
        <f>SUMPRODUCT('Choice Model'!G25:K25,'Choice Model'!AL25:AP25)</f>
        <v>931.1871295</v>
      </c>
      <c r="E25" s="64">
        <f>SUMPRODUCT('Choice Model'!L25:P25,'Choice Model'!AL25:AP25)</f>
        <v>3.1804908</v>
      </c>
      <c r="F25" s="64">
        <f>SUMPRODUCT('Choice Model'!AL25:AP25,'Choice Model'!Q25:U25)</f>
        <v>0</v>
      </c>
      <c r="G25" s="64">
        <f>SUMPRODUCT('Choice Model'!V25:Z25,'Choice Model'!AL25:AP25)</f>
        <v>0.08361633953</v>
      </c>
      <c r="H25" s="4">
        <f>SUMPRODUCT('Choice Model'!AA25:AE25,'Choice Model'!AL25:AP25)</f>
        <v>0</v>
      </c>
      <c r="I25" s="64">
        <f t="shared" ref="I25:AH25" si="48">COS(2*PI()*I$3*$B25)</f>
        <v>-0.8180198708</v>
      </c>
      <c r="J25" s="64">
        <f t="shared" si="48"/>
        <v>0.3383130182</v>
      </c>
      <c r="K25" s="64">
        <f t="shared" si="48"/>
        <v>0.264526328</v>
      </c>
      <c r="L25" s="64">
        <f t="shared" si="48"/>
        <v>-0.7710886034</v>
      </c>
      <c r="M25" s="64">
        <f t="shared" si="48"/>
        <v>0.9970052716</v>
      </c>
      <c r="N25" s="64">
        <f t="shared" si="48"/>
        <v>-0.8600516436</v>
      </c>
      <c r="O25" s="64">
        <f t="shared" si="48"/>
        <v>0.4100733973</v>
      </c>
      <c r="P25" s="64">
        <f t="shared" si="48"/>
        <v>0.1891552687</v>
      </c>
      <c r="Q25" s="64">
        <f t="shared" si="48"/>
        <v>-0.7195389342</v>
      </c>
      <c r="R25" s="64">
        <f t="shared" si="48"/>
        <v>0.9880390234</v>
      </c>
      <c r="S25" s="64">
        <f t="shared" si="48"/>
        <v>-0.8969321744</v>
      </c>
      <c r="T25" s="64">
        <f t="shared" si="48"/>
        <v>0.4793776595</v>
      </c>
      <c r="U25" s="64">
        <f t="shared" si="48"/>
        <v>0.1126512722</v>
      </c>
      <c r="V25" s="64">
        <f t="shared" si="48"/>
        <v>-0.6636796177</v>
      </c>
      <c r="W25" s="64">
        <f t="shared" si="48"/>
        <v>0.9731549582</v>
      </c>
      <c r="X25" s="64">
        <f t="shared" si="48"/>
        <v>-0.9284405686</v>
      </c>
      <c r="Y25" s="64">
        <f t="shared" si="48"/>
        <v>0.5458107099</v>
      </c>
      <c r="Z25" s="64">
        <f t="shared" si="48"/>
        <v>0.03547255575</v>
      </c>
      <c r="AA25" s="64">
        <f t="shared" si="48"/>
        <v>-0.6038452209</v>
      </c>
      <c r="AB25" s="64">
        <f t="shared" si="48"/>
        <v>0.9524422234</v>
      </c>
      <c r="AC25" s="64">
        <f t="shared" si="48"/>
        <v>-0.9543881083</v>
      </c>
      <c r="AD25" s="64">
        <f t="shared" si="48"/>
        <v>0.6089746508</v>
      </c>
      <c r="AE25" s="64">
        <f t="shared" si="48"/>
        <v>-0.04191862203</v>
      </c>
      <c r="AF25" s="64">
        <f t="shared" si="48"/>
        <v>-0.5403941192</v>
      </c>
      <c r="AG25" s="64">
        <f t="shared" si="48"/>
        <v>0.9260248772</v>
      </c>
      <c r="AH25" s="64">
        <f t="shared" si="48"/>
        <v>-0.9746193817</v>
      </c>
      <c r="AI25" s="64">
        <f t="shared" ref="AI25:BH25" si="49">SIN(2*PI()*AI$3*$B25)</f>
        <v>0.5751899607</v>
      </c>
      <c r="AJ25" s="64">
        <f t="shared" si="49"/>
        <v>-0.9410336347</v>
      </c>
      <c r="AK25" s="64">
        <f t="shared" si="49"/>
        <v>0.964378464</v>
      </c>
      <c r="AL25" s="64">
        <f t="shared" si="49"/>
        <v>-0.6367278584</v>
      </c>
      <c r="AM25" s="64">
        <f t="shared" si="49"/>
        <v>0.07733361696</v>
      </c>
      <c r="AN25" s="64">
        <f t="shared" si="49"/>
        <v>0.5102069877</v>
      </c>
      <c r="AO25" s="64">
        <f t="shared" si="49"/>
        <v>-0.9120525253</v>
      </c>
      <c r="AP25" s="64">
        <f t="shared" si="49"/>
        <v>0.9819471902</v>
      </c>
      <c r="AQ25" s="64">
        <f t="shared" si="49"/>
        <v>-0.6944521021</v>
      </c>
      <c r="AR25" s="64">
        <f t="shared" si="49"/>
        <v>0.1542040476</v>
      </c>
      <c r="AS25" s="64">
        <f t="shared" si="49"/>
        <v>0.442168152</v>
      </c>
      <c r="AT25" s="64">
        <f t="shared" si="49"/>
        <v>-0.8776087167</v>
      </c>
      <c r="AU25" s="64">
        <f t="shared" si="49"/>
        <v>0.9936345862</v>
      </c>
      <c r="AV25" s="64">
        <f t="shared" si="49"/>
        <v>-0.748016955</v>
      </c>
      <c r="AW25" s="64">
        <f t="shared" si="49"/>
        <v>0.2301508797</v>
      </c>
      <c r="AX25" s="64">
        <f t="shared" si="49"/>
        <v>0.3714809693</v>
      </c>
      <c r="AY25" s="64">
        <f t="shared" si="49"/>
        <v>-0.8379085087</v>
      </c>
      <c r="AZ25" s="64">
        <f t="shared" si="49"/>
        <v>0.9993706509</v>
      </c>
      <c r="BA25" s="64">
        <f t="shared" si="49"/>
        <v>-0.7971015928</v>
      </c>
      <c r="BB25" s="64">
        <f t="shared" si="49"/>
        <v>0.3047192331</v>
      </c>
      <c r="BC25" s="64">
        <f t="shared" si="49"/>
        <v>0.2985688174</v>
      </c>
      <c r="BD25" s="64">
        <f t="shared" si="49"/>
        <v>-0.7931896839</v>
      </c>
      <c r="BE25" s="64">
        <f t="shared" si="49"/>
        <v>0.9991210283</v>
      </c>
      <c r="BF25" s="64">
        <f t="shared" si="49"/>
        <v>-0.8414120251</v>
      </c>
      <c r="BG25" s="64">
        <f t="shared" si="49"/>
        <v>0.3774624839</v>
      </c>
      <c r="BH25" s="64">
        <f t="shared" si="49"/>
        <v>0.2238684005</v>
      </c>
      <c r="BJ25" s="65">
        <f t="shared" si="7"/>
        <v>49897.0712</v>
      </c>
      <c r="BK25" s="65">
        <f>SUM('Choice Model'!AF25:AJ25)</f>
        <v>52119</v>
      </c>
      <c r="BL25" s="65">
        <f t="shared" si="8"/>
        <v>2221.928803</v>
      </c>
    </row>
    <row r="26" ht="15.75" customHeight="1">
      <c r="A26" s="4" t="s">
        <v>60</v>
      </c>
      <c r="B26" s="53">
        <f t="shared" si="9"/>
        <v>0.4216290212</v>
      </c>
      <c r="C26" s="64">
        <f>SUMPRODUCT('Choice Model'!B26:F26,'Choice Model'!AL26:AP26)</f>
        <v>4.607856002</v>
      </c>
      <c r="D26" s="64">
        <f>SUMPRODUCT('Choice Model'!G26:K26,'Choice Model'!AL26:AP26)</f>
        <v>964.6187313</v>
      </c>
      <c r="E26" s="64">
        <f>SUMPRODUCT('Choice Model'!L26:P26,'Choice Model'!AL26:AP26)</f>
        <v>3.652548892</v>
      </c>
      <c r="F26" s="64">
        <f>SUMPRODUCT('Choice Model'!AL26:AP26,'Choice Model'!Q26:U26)</f>
        <v>0.1290126927</v>
      </c>
      <c r="G26" s="64">
        <f>SUMPRODUCT('Choice Model'!V26:Z26,'Choice Model'!AL26:AP26)</f>
        <v>0.1589544069</v>
      </c>
      <c r="H26" s="4">
        <f>SUMPRODUCT('Choice Model'!AA26:AE26,'Choice Model'!AL26:AP26)</f>
        <v>0.07979526021</v>
      </c>
      <c r="I26" s="64">
        <f t="shared" ref="I26:AH26" si="50">COS(2*PI()*I$3*$B26)</f>
        <v>-0.8811916534</v>
      </c>
      <c r="J26" s="64">
        <f t="shared" si="50"/>
        <v>0.5529974601</v>
      </c>
      <c r="K26" s="64">
        <f t="shared" si="50"/>
        <v>-0.09340183893</v>
      </c>
      <c r="L26" s="64">
        <f t="shared" si="50"/>
        <v>-0.3883876183</v>
      </c>
      <c r="M26" s="64">
        <f t="shared" si="50"/>
        <v>0.777889694</v>
      </c>
      <c r="N26" s="64">
        <f t="shared" si="50"/>
        <v>-0.982552193</v>
      </c>
      <c r="O26" s="64">
        <f t="shared" si="50"/>
        <v>0.9537438889</v>
      </c>
      <c r="P26" s="64">
        <f t="shared" si="50"/>
        <v>-0.6983101159</v>
      </c>
      <c r="Q26" s="64">
        <f t="shared" si="50"/>
        <v>0.2769462023</v>
      </c>
      <c r="R26" s="64">
        <f t="shared" si="50"/>
        <v>0.2102247521</v>
      </c>
      <c r="S26" s="64">
        <f t="shared" si="50"/>
        <v>-0.6474427961</v>
      </c>
      <c r="T26" s="64">
        <f t="shared" si="50"/>
        <v>0.9308176238</v>
      </c>
      <c r="U26" s="64">
        <f t="shared" si="50"/>
        <v>-0.9930146458</v>
      </c>
      <c r="V26" s="64">
        <f t="shared" si="50"/>
        <v>0.8192548114</v>
      </c>
      <c r="W26" s="64">
        <f t="shared" si="50"/>
        <v>-0.4508263578</v>
      </c>
      <c r="X26" s="64">
        <f t="shared" si="50"/>
        <v>-0.02472596411</v>
      </c>
      <c r="Y26" s="64">
        <f t="shared" si="50"/>
        <v>0.4944029842</v>
      </c>
      <c r="Z26" s="64">
        <f t="shared" si="50"/>
        <v>-0.8466016021</v>
      </c>
      <c r="AA26" s="64">
        <f t="shared" si="50"/>
        <v>0.9976335469</v>
      </c>
      <c r="AB26" s="64">
        <f t="shared" si="50"/>
        <v>-0.9116111072</v>
      </c>
      <c r="AC26" s="64">
        <f t="shared" si="50"/>
        <v>0.6089746508</v>
      </c>
      <c r="AD26" s="64">
        <f t="shared" si="50"/>
        <v>-0.1616356516</v>
      </c>
      <c r="AE26" s="64">
        <f t="shared" si="50"/>
        <v>-0.3241106766</v>
      </c>
      <c r="AF26" s="64">
        <f t="shared" si="50"/>
        <v>0.7328428976</v>
      </c>
      <c r="AG26" s="64">
        <f t="shared" si="50"/>
        <v>-0.9674394127</v>
      </c>
      <c r="AH26" s="64">
        <f t="shared" si="50"/>
        <v>0.9721561736</v>
      </c>
      <c r="AI26" s="64">
        <f t="shared" ref="AI26:BH26" si="51">SIN(2*PI()*AI$3*$B26)</f>
        <v>0.4727592093</v>
      </c>
      <c r="AJ26" s="64">
        <f t="shared" si="51"/>
        <v>-0.8331829386</v>
      </c>
      <c r="AK26" s="64">
        <f t="shared" si="51"/>
        <v>0.9956284932</v>
      </c>
      <c r="AL26" s="64">
        <f t="shared" si="51"/>
        <v>-0.9214960976</v>
      </c>
      <c r="AM26" s="64">
        <f t="shared" si="51"/>
        <v>0.6284008465</v>
      </c>
      <c r="AN26" s="64">
        <f t="shared" si="51"/>
        <v>-0.1859870643</v>
      </c>
      <c r="AO26" s="64">
        <f t="shared" si="51"/>
        <v>-0.3006203491</v>
      </c>
      <c r="AP26" s="64">
        <f t="shared" si="51"/>
        <v>0.7157953493</v>
      </c>
      <c r="AQ26" s="64">
        <f t="shared" si="51"/>
        <v>-0.9608854256</v>
      </c>
      <c r="AR26" s="64">
        <f t="shared" si="51"/>
        <v>0.9776530845</v>
      </c>
      <c r="AS26" s="64">
        <f t="shared" si="51"/>
        <v>-0.7621140504</v>
      </c>
      <c r="AT26" s="64">
        <f t="shared" si="51"/>
        <v>0.3654839958</v>
      </c>
      <c r="AU26" s="64">
        <f t="shared" si="51"/>
        <v>0.1179911573</v>
      </c>
      <c r="AV26" s="64">
        <f t="shared" si="51"/>
        <v>-0.5734296417</v>
      </c>
      <c r="AW26" s="64">
        <f t="shared" si="51"/>
        <v>0.8926116709</v>
      </c>
      <c r="AX26" s="64">
        <f t="shared" si="51"/>
        <v>-0.9996942666</v>
      </c>
      <c r="AY26" s="64">
        <f t="shared" si="51"/>
        <v>0.8692328165</v>
      </c>
      <c r="AZ26" s="64">
        <f t="shared" si="51"/>
        <v>-0.5322271388</v>
      </c>
      <c r="BA26" s="64">
        <f t="shared" si="51"/>
        <v>0.06875540848</v>
      </c>
      <c r="BB26" s="64">
        <f t="shared" si="51"/>
        <v>0.4110537547</v>
      </c>
      <c r="BC26" s="64">
        <f t="shared" si="51"/>
        <v>-0.7931896839</v>
      </c>
      <c r="BD26" s="64">
        <f t="shared" si="51"/>
        <v>0.9868505034</v>
      </c>
      <c r="BE26" s="64">
        <f t="shared" si="51"/>
        <v>-0.9460191696</v>
      </c>
      <c r="BF26" s="64">
        <f t="shared" si="51"/>
        <v>0.6803978891</v>
      </c>
      <c r="BG26" s="64">
        <f t="shared" si="51"/>
        <v>-0.253102712</v>
      </c>
      <c r="BH26" s="64">
        <f t="shared" si="51"/>
        <v>-0.2343338945</v>
      </c>
      <c r="BJ26" s="65">
        <f t="shared" si="7"/>
        <v>55094.2799</v>
      </c>
      <c r="BK26" s="65">
        <f>SUM('Choice Model'!AF26:AJ26)</f>
        <v>67598</v>
      </c>
      <c r="BL26" s="65">
        <f t="shared" si="8"/>
        <v>12503.7201</v>
      </c>
    </row>
    <row r="27" ht="15.75" customHeight="1">
      <c r="A27" s="4" t="s">
        <v>61</v>
      </c>
      <c r="B27" s="53">
        <f t="shared" si="9"/>
        <v>0.4407939767</v>
      </c>
      <c r="C27" s="64">
        <f>SUMPRODUCT('Choice Model'!B27:F27,'Choice Model'!AL27:AP27)</f>
        <v>4.920510708</v>
      </c>
      <c r="D27" s="64">
        <f>SUMPRODUCT('Choice Model'!G27:K27,'Choice Model'!AL27:AP27)</f>
        <v>935.7887103</v>
      </c>
      <c r="E27" s="64">
        <f>SUMPRODUCT('Choice Model'!L27:P27,'Choice Model'!AL27:AP27)</f>
        <v>3.173493155</v>
      </c>
      <c r="F27" s="64">
        <f>SUMPRODUCT('Choice Model'!AL27:AP27,'Choice Model'!Q27:U27)</f>
        <v>0</v>
      </c>
      <c r="G27" s="64">
        <f>SUMPRODUCT('Choice Model'!V27:Z27,'Choice Model'!AL27:AP27)</f>
        <v>0.07871764283</v>
      </c>
      <c r="H27" s="4">
        <f>SUMPRODUCT('Choice Model'!AA27:AE27,'Choice Model'!AL27:AP27)</f>
        <v>0</v>
      </c>
      <c r="I27" s="64">
        <f t="shared" ref="I27:AH27" si="52">COS(2*PI()*I$3*$B27)</f>
        <v>-0.9316013726</v>
      </c>
      <c r="J27" s="64">
        <f t="shared" si="52"/>
        <v>0.7357622348</v>
      </c>
      <c r="K27" s="64">
        <f t="shared" si="52"/>
        <v>-0.439272843</v>
      </c>
      <c r="L27" s="64">
        <f t="shared" si="52"/>
        <v>0.08269213224</v>
      </c>
      <c r="M27" s="64">
        <f t="shared" si="52"/>
        <v>0.2852006352</v>
      </c>
      <c r="N27" s="64">
        <f t="shared" si="52"/>
        <v>-0.6140787387</v>
      </c>
      <c r="O27" s="64">
        <f t="shared" si="52"/>
        <v>0.8589525565</v>
      </c>
      <c r="P27" s="64">
        <f t="shared" si="52"/>
        <v>-0.9863240225</v>
      </c>
      <c r="Q27" s="64">
        <f t="shared" si="52"/>
        <v>0.9787690699</v>
      </c>
      <c r="R27" s="64">
        <f t="shared" si="52"/>
        <v>-0.8373211953</v>
      </c>
      <c r="S27" s="64">
        <f t="shared" si="52"/>
        <v>0.5813300798</v>
      </c>
      <c r="T27" s="64">
        <f t="shared" si="52"/>
        <v>-0.2458146052</v>
      </c>
      <c r="U27" s="64">
        <f t="shared" si="52"/>
        <v>-0.1233276325</v>
      </c>
      <c r="V27" s="64">
        <f t="shared" si="52"/>
        <v>0.4755989887</v>
      </c>
      <c r="W27" s="64">
        <f t="shared" si="52"/>
        <v>-0.7628097089</v>
      </c>
      <c r="X27" s="64">
        <f t="shared" si="52"/>
        <v>0.9456701548</v>
      </c>
      <c r="Y27" s="64">
        <f t="shared" si="52"/>
        <v>-0.9991655197</v>
      </c>
      <c r="Z27" s="64">
        <f t="shared" si="52"/>
        <v>0.9159777842</v>
      </c>
      <c r="AA27" s="64">
        <f t="shared" si="52"/>
        <v>-0.7074868025</v>
      </c>
      <c r="AB27" s="64">
        <f t="shared" si="52"/>
        <v>0.4022135682</v>
      </c>
      <c r="AC27" s="64">
        <f t="shared" si="52"/>
        <v>-0.04191862203</v>
      </c>
      <c r="AD27" s="64">
        <f t="shared" si="52"/>
        <v>-0.3241106766</v>
      </c>
      <c r="AE27" s="64">
        <f t="shared" si="52"/>
        <v>0.6458025244</v>
      </c>
      <c r="AF27" s="64">
        <f t="shared" si="52"/>
        <v>-0.8791503597</v>
      </c>
      <c r="AG27" s="64">
        <f t="shared" si="52"/>
        <v>0.9922328392</v>
      </c>
      <c r="AH27" s="64">
        <f t="shared" si="52"/>
        <v>-0.9695805901</v>
      </c>
      <c r="AI27" s="64">
        <f t="shared" ref="AI27:BH27" si="53">SIN(2*PI()*AI$3*$B27)</f>
        <v>0.3634816125</v>
      </c>
      <c r="AJ27" s="64">
        <f t="shared" si="53"/>
        <v>-0.6772399382</v>
      </c>
      <c r="AK27" s="64">
        <f t="shared" si="53"/>
        <v>0.8983536995</v>
      </c>
      <c r="AL27" s="64">
        <f t="shared" si="53"/>
        <v>-0.9965751408</v>
      </c>
      <c r="AM27" s="64">
        <f t="shared" si="53"/>
        <v>0.9584678386</v>
      </c>
      <c r="AN27" s="64">
        <f t="shared" si="53"/>
        <v>-0.7892447672</v>
      </c>
      <c r="AO27" s="64">
        <f t="shared" si="53"/>
        <v>0.5120551783</v>
      </c>
      <c r="AP27" s="64">
        <f t="shared" si="53"/>
        <v>-0.1648178467</v>
      </c>
      <c r="AQ27" s="64">
        <f t="shared" si="53"/>
        <v>-0.204966114</v>
      </c>
      <c r="AR27" s="64">
        <f t="shared" si="53"/>
        <v>0.5467112729</v>
      </c>
      <c r="AS27" s="64">
        <f t="shared" si="53"/>
        <v>-0.8136678304</v>
      </c>
      <c r="AT27" s="64">
        <f t="shared" si="53"/>
        <v>0.9693168625</v>
      </c>
      <c r="AU27" s="64">
        <f t="shared" si="53"/>
        <v>-0.9923660086</v>
      </c>
      <c r="AV27" s="64">
        <f t="shared" si="53"/>
        <v>0.879662209</v>
      </c>
      <c r="AW27" s="64">
        <f t="shared" si="53"/>
        <v>-0.646623034</v>
      </c>
      <c r="AX27" s="64">
        <f t="shared" si="53"/>
        <v>0.325127603</v>
      </c>
      <c r="AY27" s="64">
        <f t="shared" si="53"/>
        <v>0.04084439154</v>
      </c>
      <c r="AZ27" s="64">
        <f t="shared" si="53"/>
        <v>-0.4012289854</v>
      </c>
      <c r="BA27" s="64">
        <f t="shared" si="53"/>
        <v>0.7067265556</v>
      </c>
      <c r="BB27" s="64">
        <f t="shared" si="53"/>
        <v>-0.915545873</v>
      </c>
      <c r="BC27" s="64">
        <f t="shared" si="53"/>
        <v>0.9991210283</v>
      </c>
      <c r="BD27" s="64">
        <f t="shared" si="53"/>
        <v>-0.9460191696</v>
      </c>
      <c r="BE27" s="64">
        <f t="shared" si="53"/>
        <v>0.7635044856</v>
      </c>
      <c r="BF27" s="64">
        <f t="shared" si="53"/>
        <v>-0.4765444838</v>
      </c>
      <c r="BG27" s="64">
        <f t="shared" si="53"/>
        <v>0.1243945048</v>
      </c>
      <c r="BH27" s="64">
        <f t="shared" si="53"/>
        <v>0.2447723009</v>
      </c>
      <c r="BJ27" s="65">
        <f t="shared" si="7"/>
        <v>47532.07637</v>
      </c>
      <c r="BK27" s="65">
        <f>SUM('Choice Model'!AF27:AJ27)</f>
        <v>52809</v>
      </c>
      <c r="BL27" s="65">
        <f t="shared" si="8"/>
        <v>5276.923629</v>
      </c>
    </row>
    <row r="28" ht="15.75" customHeight="1">
      <c r="A28" s="4" t="s">
        <v>62</v>
      </c>
      <c r="B28" s="53">
        <f t="shared" si="9"/>
        <v>0.4599589322</v>
      </c>
      <c r="C28" s="64">
        <f>SUMPRODUCT('Choice Model'!B28:F28,'Choice Model'!AL28:AP28)</f>
        <v>4.89865452</v>
      </c>
      <c r="D28" s="64">
        <f>SUMPRODUCT('Choice Model'!G28:K28,'Choice Model'!AL28:AP28)</f>
        <v>917.4609268</v>
      </c>
      <c r="E28" s="64">
        <f>SUMPRODUCT('Choice Model'!L28:P28,'Choice Model'!AL28:AP28)</f>
        <v>3.141803127</v>
      </c>
      <c r="F28" s="64">
        <f>SUMPRODUCT('Choice Model'!AL28:AP28,'Choice Model'!Q28:U28)</f>
        <v>0</v>
      </c>
      <c r="G28" s="64">
        <f>SUMPRODUCT('Choice Model'!V28:Z28,'Choice Model'!AL28:AP28)</f>
        <v>0.05347078474</v>
      </c>
      <c r="H28" s="4">
        <f>SUMPRODUCT('Choice Model'!AA28:AE28,'Choice Model'!AL28:AP28)</f>
        <v>0</v>
      </c>
      <c r="I28" s="64">
        <f t="shared" ref="I28:AH28" si="54">COS(2*PI()*I$3*$B28)</f>
        <v>-0.9685189579</v>
      </c>
      <c r="J28" s="64">
        <f t="shared" si="54"/>
        <v>0.8760579434</v>
      </c>
      <c r="K28" s="64">
        <f t="shared" si="54"/>
        <v>-0.7284384949</v>
      </c>
      <c r="L28" s="64">
        <f t="shared" si="54"/>
        <v>0.5349550405</v>
      </c>
      <c r="M28" s="64">
        <f t="shared" si="54"/>
        <v>-0.3077897017</v>
      </c>
      <c r="N28" s="64">
        <f t="shared" si="54"/>
        <v>0.0612452818</v>
      </c>
      <c r="O28" s="64">
        <f t="shared" si="54"/>
        <v>0.1891552687</v>
      </c>
      <c r="P28" s="64">
        <f t="shared" si="54"/>
        <v>-0.4276462093</v>
      </c>
      <c r="Q28" s="64">
        <f t="shared" si="54"/>
        <v>0.6392116531</v>
      </c>
      <c r="R28" s="64">
        <f t="shared" si="54"/>
        <v>-0.810530999</v>
      </c>
      <c r="S28" s="64">
        <f t="shared" si="54"/>
        <v>0.9308176238</v>
      </c>
      <c r="T28" s="64">
        <f t="shared" si="54"/>
        <v>-0.9924980309</v>
      </c>
      <c r="U28" s="64">
        <f t="shared" si="54"/>
        <v>0.9916886933</v>
      </c>
      <c r="V28" s="64">
        <f t="shared" si="54"/>
        <v>-0.9284405686</v>
      </c>
      <c r="W28" s="64">
        <f t="shared" si="54"/>
        <v>0.8067358906</v>
      </c>
      <c r="X28" s="64">
        <f t="shared" si="54"/>
        <v>-0.6342374394</v>
      </c>
      <c r="Y28" s="64">
        <f t="shared" si="54"/>
        <v>0.4218060771</v>
      </c>
      <c r="Z28" s="64">
        <f t="shared" si="54"/>
        <v>-0.182816925</v>
      </c>
      <c r="AA28" s="64">
        <f t="shared" si="54"/>
        <v>-0.06768276175</v>
      </c>
      <c r="AB28" s="64">
        <f t="shared" si="54"/>
        <v>0.3139210007</v>
      </c>
      <c r="AC28" s="64">
        <f t="shared" si="54"/>
        <v>-0.5403941192</v>
      </c>
      <c r="AD28" s="64">
        <f t="shared" si="54"/>
        <v>0.7328428976</v>
      </c>
      <c r="AE28" s="64">
        <f t="shared" si="54"/>
        <v>-0.8791503597</v>
      </c>
      <c r="AF28" s="64">
        <f t="shared" si="54"/>
        <v>0.9701046827</v>
      </c>
      <c r="AG28" s="64">
        <f t="shared" si="54"/>
        <v>-0.999979193</v>
      </c>
      <c r="AH28" s="64">
        <f t="shared" si="54"/>
        <v>0.9668929289</v>
      </c>
      <c r="AI28" s="64">
        <f t="shared" ref="AI28:BH28" si="55">SIN(2*PI()*AI$3*$B28)</f>
        <v>0.2489398086</v>
      </c>
      <c r="AJ28" s="64">
        <f t="shared" si="55"/>
        <v>-0.4822058479</v>
      </c>
      <c r="AK28" s="64">
        <f t="shared" si="55"/>
        <v>0.685111202</v>
      </c>
      <c r="AL28" s="64">
        <f t="shared" si="55"/>
        <v>-0.8448805268</v>
      </c>
      <c r="AM28" s="64">
        <f t="shared" si="55"/>
        <v>0.9514544127</v>
      </c>
      <c r="AN28" s="64">
        <f t="shared" si="55"/>
        <v>-0.9981227457</v>
      </c>
      <c r="AO28" s="64">
        <f t="shared" si="55"/>
        <v>0.9819471902</v>
      </c>
      <c r="AP28" s="64">
        <f t="shared" si="55"/>
        <v>-0.9039461929</v>
      </c>
      <c r="AQ28" s="64">
        <f t="shared" si="55"/>
        <v>0.7690308593</v>
      </c>
      <c r="AR28" s="64">
        <f t="shared" si="55"/>
        <v>-0.5856957398</v>
      </c>
      <c r="AS28" s="64">
        <f t="shared" si="55"/>
        <v>0.3654839958</v>
      </c>
      <c r="AT28" s="64">
        <f t="shared" si="55"/>
        <v>-0.1222606177</v>
      </c>
      <c r="AU28" s="64">
        <f t="shared" si="55"/>
        <v>-0.1286605438</v>
      </c>
      <c r="AV28" s="64">
        <f t="shared" si="55"/>
        <v>0.3714809693</v>
      </c>
      <c r="AW28" s="64">
        <f t="shared" si="55"/>
        <v>-0.5909121786</v>
      </c>
      <c r="AX28" s="64">
        <f t="shared" si="55"/>
        <v>0.7731383256</v>
      </c>
      <c r="AY28" s="64">
        <f t="shared" si="55"/>
        <v>-0.9066860721</v>
      </c>
      <c r="AZ28" s="64">
        <f t="shared" si="55"/>
        <v>0.9831469737</v>
      </c>
      <c r="BA28" s="64">
        <f t="shared" si="55"/>
        <v>-0.9977068927</v>
      </c>
      <c r="BB28" s="64">
        <f t="shared" si="55"/>
        <v>0.9494491062</v>
      </c>
      <c r="BC28" s="64">
        <f t="shared" si="55"/>
        <v>-0.8414120251</v>
      </c>
      <c r="BD28" s="64">
        <f t="shared" si="55"/>
        <v>0.6803978891</v>
      </c>
      <c r="BE28" s="64">
        <f t="shared" si="55"/>
        <v>-0.4765444838</v>
      </c>
      <c r="BF28" s="64">
        <f t="shared" si="55"/>
        <v>0.2426868446</v>
      </c>
      <c r="BG28" s="64">
        <f t="shared" si="55"/>
        <v>0.006450864198</v>
      </c>
      <c r="BH28" s="64">
        <f t="shared" si="55"/>
        <v>-0.2551824131</v>
      </c>
      <c r="BJ28" s="65">
        <f t="shared" si="7"/>
        <v>45519.91951</v>
      </c>
      <c r="BK28" s="65">
        <f>SUM('Choice Model'!AF28:AJ28)</f>
        <v>48793</v>
      </c>
      <c r="BL28" s="65">
        <f t="shared" si="8"/>
        <v>3273.080487</v>
      </c>
    </row>
    <row r="29" ht="15.75" customHeight="1">
      <c r="A29" s="4" t="s">
        <v>63</v>
      </c>
      <c r="B29" s="53">
        <f t="shared" si="9"/>
        <v>0.4791238877</v>
      </c>
      <c r="C29" s="64">
        <f>SUMPRODUCT('Choice Model'!B29:F29,'Choice Model'!AL29:AP29)</f>
        <v>4.615468576</v>
      </c>
      <c r="D29" s="64">
        <f>SUMPRODUCT('Choice Model'!G29:K29,'Choice Model'!AL29:AP29)</f>
        <v>945.133667</v>
      </c>
      <c r="E29" s="64">
        <f>SUMPRODUCT('Choice Model'!L29:P29,'Choice Model'!AL29:AP29)</f>
        <v>3.669625419</v>
      </c>
      <c r="F29" s="64">
        <f>SUMPRODUCT('Choice Model'!AL29:AP29,'Choice Model'!Q29:U29)</f>
        <v>0.0703125</v>
      </c>
      <c r="G29" s="64">
        <f>SUMPRODUCT('Choice Model'!V29:Z29,'Choice Model'!AL29:AP29)</f>
        <v>0.1745256696</v>
      </c>
      <c r="H29" s="4">
        <f>SUMPRODUCT('Choice Model'!AA29:AE29,'Choice Model'!AL29:AP29)</f>
        <v>0.05303083147</v>
      </c>
      <c r="I29" s="64">
        <f t="shared" ref="I29:AH29" si="56">COS(2*PI()*I$3*$B29)</f>
        <v>-0.9914097417</v>
      </c>
      <c r="J29" s="64">
        <f t="shared" si="56"/>
        <v>0.9657865519</v>
      </c>
      <c r="K29" s="64">
        <f t="shared" si="56"/>
        <v>-0.9235706502</v>
      </c>
      <c r="L29" s="64">
        <f t="shared" si="56"/>
        <v>0.8654873276</v>
      </c>
      <c r="M29" s="64">
        <f t="shared" si="56"/>
        <v>-0.7925344856</v>
      </c>
      <c r="N29" s="64">
        <f t="shared" si="56"/>
        <v>0.7059654918</v>
      </c>
      <c r="O29" s="64">
        <f t="shared" si="56"/>
        <v>-0.6072676461</v>
      </c>
      <c r="P29" s="64">
        <f t="shared" si="56"/>
        <v>0.4981366285</v>
      </c>
      <c r="Q29" s="64">
        <f t="shared" si="56"/>
        <v>-0.3804473663</v>
      </c>
      <c r="R29" s="64">
        <f t="shared" si="56"/>
        <v>0.2562218218</v>
      </c>
      <c r="S29" s="64">
        <f t="shared" si="56"/>
        <v>-0.1275942541</v>
      </c>
      <c r="T29" s="64">
        <f t="shared" si="56"/>
        <v>-0.003225448877</v>
      </c>
      <c r="U29" s="64">
        <f t="shared" si="56"/>
        <v>0.1339897369</v>
      </c>
      <c r="V29" s="64">
        <f t="shared" si="56"/>
        <v>-0.2624520121</v>
      </c>
      <c r="W29" s="64">
        <f t="shared" si="56"/>
        <v>0.3864052261</v>
      </c>
      <c r="X29" s="64">
        <f t="shared" si="56"/>
        <v>-0.5037197987</v>
      </c>
      <c r="Y29" s="64">
        <f t="shared" si="56"/>
        <v>0.612380205</v>
      </c>
      <c r="Z29" s="64">
        <f t="shared" si="56"/>
        <v>-0.710519603</v>
      </c>
      <c r="AA29" s="64">
        <f t="shared" si="56"/>
        <v>0.7964519071</v>
      </c>
      <c r="AB29" s="64">
        <f t="shared" si="56"/>
        <v>-0.8687007561</v>
      </c>
      <c r="AC29" s="64">
        <f t="shared" si="56"/>
        <v>0.9260248772</v>
      </c>
      <c r="AD29" s="64">
        <f t="shared" si="56"/>
        <v>-0.9674394127</v>
      </c>
      <c r="AE29" s="64">
        <f t="shared" si="56"/>
        <v>0.9922328392</v>
      </c>
      <c r="AF29" s="64">
        <f t="shared" si="56"/>
        <v>-0.999979193</v>
      </c>
      <c r="AG29" s="64">
        <f t="shared" si="56"/>
        <v>0.9905453876</v>
      </c>
      <c r="AH29" s="64">
        <f t="shared" si="56"/>
        <v>-0.9640935008</v>
      </c>
      <c r="AI29" s="64">
        <f t="shared" ref="AI29:BH29" si="57">SIN(2*PI()*AI$3*$B29)</f>
        <v>0.1307926759</v>
      </c>
      <c r="AJ29" s="64">
        <f t="shared" si="57"/>
        <v>-0.259338266</v>
      </c>
      <c r="AK29" s="64">
        <f t="shared" si="57"/>
        <v>0.3834282907</v>
      </c>
      <c r="AL29" s="64">
        <f t="shared" si="57"/>
        <v>-0.5009308193</v>
      </c>
      <c r="AM29" s="64">
        <f t="shared" si="57"/>
        <v>0.6098270977</v>
      </c>
      <c r="AN29" s="64">
        <f t="shared" si="57"/>
        <v>-0.7082462315</v>
      </c>
      <c r="AO29" s="64">
        <f t="shared" si="57"/>
        <v>0.7944973292</v>
      </c>
      <c r="AP29" s="64">
        <f t="shared" si="57"/>
        <v>-0.8670985523</v>
      </c>
      <c r="AQ29" s="64">
        <f t="shared" si="57"/>
        <v>0.9248025743</v>
      </c>
      <c r="AR29" s="64">
        <f t="shared" si="57"/>
        <v>-0.9666180104</v>
      </c>
      <c r="AS29" s="64">
        <f t="shared" si="57"/>
        <v>0.9918264497</v>
      </c>
      <c r="AT29" s="64">
        <f t="shared" si="57"/>
        <v>-0.9999947982</v>
      </c>
      <c r="AU29" s="64">
        <f t="shared" si="57"/>
        <v>0.9909827195</v>
      </c>
      <c r="AV29" s="64">
        <f t="shared" si="57"/>
        <v>-0.9649450458</v>
      </c>
      <c r="AW29" s="64">
        <f t="shared" si="57"/>
        <v>0.9223291176</v>
      </c>
      <c r="AX29" s="64">
        <f t="shared" si="57"/>
        <v>-0.8638670988</v>
      </c>
      <c r="AY29" s="64">
        <f t="shared" si="57"/>
        <v>0.7905633969</v>
      </c>
      <c r="AZ29" s="64">
        <f t="shared" si="57"/>
        <v>-0.7036774075</v>
      </c>
      <c r="BA29" s="64">
        <f t="shared" si="57"/>
        <v>0.6047018767</v>
      </c>
      <c r="BB29" s="64">
        <f t="shared" si="57"/>
        <v>-0.4953372552</v>
      </c>
      <c r="BC29" s="64">
        <f t="shared" si="57"/>
        <v>0.3774624839</v>
      </c>
      <c r="BD29" s="64">
        <f t="shared" si="57"/>
        <v>-0.253102712</v>
      </c>
      <c r="BE29" s="64">
        <f t="shared" si="57"/>
        <v>0.1243945048</v>
      </c>
      <c r="BF29" s="64">
        <f t="shared" si="57"/>
        <v>0.006450864198</v>
      </c>
      <c r="BG29" s="64">
        <f t="shared" si="57"/>
        <v>-0.1371854041</v>
      </c>
      <c r="BH29" s="64">
        <f t="shared" si="57"/>
        <v>0.2655630278</v>
      </c>
      <c r="BJ29" s="65">
        <f t="shared" si="7"/>
        <v>49223.24553</v>
      </c>
      <c r="BK29" s="65">
        <f>SUM('Choice Model'!AF29:AJ29)</f>
        <v>57344</v>
      </c>
      <c r="BL29" s="65">
        <f t="shared" si="8"/>
        <v>8120.754473</v>
      </c>
    </row>
    <row r="30" ht="15.75" customHeight="1">
      <c r="A30" s="4" t="s">
        <v>64</v>
      </c>
      <c r="B30" s="53">
        <f t="shared" si="9"/>
        <v>0.4982888433</v>
      </c>
      <c r="C30" s="64">
        <f>SUMPRODUCT('Choice Model'!B30:F30,'Choice Model'!AL30:AP30)</f>
        <v>4.892299223</v>
      </c>
      <c r="D30" s="64">
        <f>SUMPRODUCT('Choice Model'!G30:K30,'Choice Model'!AL30:AP30)</f>
        <v>854.5219985</v>
      </c>
      <c r="E30" s="64">
        <f>SUMPRODUCT('Choice Model'!L30:P30,'Choice Model'!AL30:AP30)</f>
        <v>3.581426793</v>
      </c>
      <c r="F30" s="64">
        <f>SUMPRODUCT('Choice Model'!AL30:AP30,'Choice Model'!Q30:U30)</f>
        <v>0</v>
      </c>
      <c r="G30" s="64">
        <f>SUMPRODUCT('Choice Model'!V30:Z30,'Choice Model'!AL30:AP30)</f>
        <v>0.09209340258</v>
      </c>
      <c r="H30" s="4">
        <f>SUMPRODUCT('Choice Model'!AA30:AE30,'Choice Model'!AL30:AP30)</f>
        <v>0</v>
      </c>
      <c r="I30" s="64">
        <f t="shared" ref="I30:AH30" si="58">COS(2*PI()*I$3*$B30)</f>
        <v>-0.999942203</v>
      </c>
      <c r="J30" s="64">
        <f t="shared" si="58"/>
        <v>0.9997688188</v>
      </c>
      <c r="K30" s="64">
        <f t="shared" si="58"/>
        <v>-0.9994798673</v>
      </c>
      <c r="L30" s="64">
        <f t="shared" si="58"/>
        <v>0.9990753819</v>
      </c>
      <c r="M30" s="64">
        <f t="shared" si="58"/>
        <v>-0.9985554095</v>
      </c>
      <c r="N30" s="64">
        <f t="shared" si="58"/>
        <v>0.9979200102</v>
      </c>
      <c r="O30" s="64">
        <f t="shared" si="58"/>
        <v>-0.9971692572</v>
      </c>
      <c r="P30" s="64">
        <f t="shared" si="58"/>
        <v>0.9963032376</v>
      </c>
      <c r="Q30" s="64">
        <f t="shared" si="58"/>
        <v>-0.9953220513</v>
      </c>
      <c r="R30" s="64">
        <f t="shared" si="58"/>
        <v>0.9942258118</v>
      </c>
      <c r="S30" s="64">
        <f t="shared" si="58"/>
        <v>-0.9930146458</v>
      </c>
      <c r="T30" s="64">
        <f t="shared" si="58"/>
        <v>0.9916886933</v>
      </c>
      <c r="U30" s="64">
        <f t="shared" si="58"/>
        <v>-0.9902481076</v>
      </c>
      <c r="V30" s="64">
        <f t="shared" si="58"/>
        <v>0.9886930552</v>
      </c>
      <c r="W30" s="64">
        <f t="shared" si="58"/>
        <v>-0.9870237158</v>
      </c>
      <c r="X30" s="64">
        <f t="shared" si="58"/>
        <v>0.9852402825</v>
      </c>
      <c r="Y30" s="64">
        <f t="shared" si="58"/>
        <v>-0.9833429613</v>
      </c>
      <c r="Z30" s="64">
        <f t="shared" si="58"/>
        <v>0.9813319717</v>
      </c>
      <c r="AA30" s="64">
        <f t="shared" si="58"/>
        <v>-0.979207546</v>
      </c>
      <c r="AB30" s="64">
        <f t="shared" si="58"/>
        <v>0.9769699298</v>
      </c>
      <c r="AC30" s="64">
        <f t="shared" si="58"/>
        <v>-0.9746193817</v>
      </c>
      <c r="AD30" s="64">
        <f t="shared" si="58"/>
        <v>0.9721561736</v>
      </c>
      <c r="AE30" s="64">
        <f t="shared" si="58"/>
        <v>-0.9695805901</v>
      </c>
      <c r="AF30" s="64">
        <f t="shared" si="58"/>
        <v>0.9668929289</v>
      </c>
      <c r="AG30" s="64">
        <f t="shared" si="58"/>
        <v>-0.9640935008</v>
      </c>
      <c r="AH30" s="64">
        <f t="shared" si="58"/>
        <v>0.9611826293</v>
      </c>
      <c r="AI30" s="64">
        <f t="shared" ref="AI30:BH30" si="59">SIN(2*PI()*AI$3*$B30)</f>
        <v>0.01075130776</v>
      </c>
      <c r="AJ30" s="64">
        <f t="shared" si="59"/>
        <v>-0.02150137274</v>
      </c>
      <c r="AK30" s="64">
        <f t="shared" si="59"/>
        <v>0.03224895229</v>
      </c>
      <c r="AL30" s="64">
        <f t="shared" si="59"/>
        <v>-0.04299280405</v>
      </c>
      <c r="AM30" s="64">
        <f t="shared" si="59"/>
        <v>0.05373168611</v>
      </c>
      <c r="AN30" s="64">
        <f t="shared" si="59"/>
        <v>-0.06446435711</v>
      </c>
      <c r="AO30" s="64">
        <f t="shared" si="59"/>
        <v>0.07518957641</v>
      </c>
      <c r="AP30" s="64">
        <f t="shared" si="59"/>
        <v>-0.08590610426</v>
      </c>
      <c r="AQ30" s="64">
        <f t="shared" si="59"/>
        <v>0.09661270188</v>
      </c>
      <c r="AR30" s="64">
        <f t="shared" si="59"/>
        <v>-0.1073081317</v>
      </c>
      <c r="AS30" s="64">
        <f t="shared" si="59"/>
        <v>0.1179911573</v>
      </c>
      <c r="AT30" s="64">
        <f t="shared" si="59"/>
        <v>-0.1286605438</v>
      </c>
      <c r="AU30" s="64">
        <f t="shared" si="59"/>
        <v>0.139315058</v>
      </c>
      <c r="AV30" s="64">
        <f t="shared" si="59"/>
        <v>-0.1499534681</v>
      </c>
      <c r="AW30" s="64">
        <f t="shared" si="59"/>
        <v>0.1605745446</v>
      </c>
      <c r="AX30" s="64">
        <f t="shared" si="59"/>
        <v>-0.1711770596</v>
      </c>
      <c r="AY30" s="64">
        <f t="shared" si="59"/>
        <v>0.1817597876</v>
      </c>
      <c r="AZ30" s="64">
        <f t="shared" si="59"/>
        <v>-0.1923215052</v>
      </c>
      <c r="BA30" s="64">
        <f t="shared" si="59"/>
        <v>0.2028609917</v>
      </c>
      <c r="BB30" s="64">
        <f t="shared" si="59"/>
        <v>-0.2133770286</v>
      </c>
      <c r="BC30" s="64">
        <f t="shared" si="59"/>
        <v>0.2238684005</v>
      </c>
      <c r="BD30" s="64">
        <f t="shared" si="59"/>
        <v>-0.2343338945</v>
      </c>
      <c r="BE30" s="64">
        <f t="shared" si="59"/>
        <v>0.2447723009</v>
      </c>
      <c r="BF30" s="64">
        <f t="shared" si="59"/>
        <v>-0.2551824131</v>
      </c>
      <c r="BG30" s="64">
        <f t="shared" si="59"/>
        <v>0.2655630278</v>
      </c>
      <c r="BH30" s="64">
        <f t="shared" si="59"/>
        <v>-0.275912945</v>
      </c>
      <c r="BJ30" s="65">
        <f t="shared" si="7"/>
        <v>42920.35876</v>
      </c>
      <c r="BK30" s="65">
        <f>SUM('Choice Model'!AF30:AJ30)</f>
        <v>46594</v>
      </c>
      <c r="BL30" s="65">
        <f t="shared" si="8"/>
        <v>3673.641238</v>
      </c>
    </row>
    <row r="31" ht="15.75" customHeight="1">
      <c r="A31" s="4" t="s">
        <v>65</v>
      </c>
      <c r="B31" s="53">
        <f t="shared" si="9"/>
        <v>0.5174537988</v>
      </c>
      <c r="C31" s="64">
        <f>SUMPRODUCT('Choice Model'!B31:F31,'Choice Model'!AL31:AP31)</f>
        <v>4.909457452</v>
      </c>
      <c r="D31" s="64">
        <f>SUMPRODUCT('Choice Model'!G31:K31,'Choice Model'!AL31:AP31)</f>
        <v>845.2185237</v>
      </c>
      <c r="E31" s="64">
        <f>SUMPRODUCT('Choice Model'!L31:P31,'Choice Model'!AL31:AP31)</f>
        <v>3.611448049</v>
      </c>
      <c r="F31" s="64">
        <f>SUMPRODUCT('Choice Model'!AL31:AP31,'Choice Model'!Q31:U31)</f>
        <v>0</v>
      </c>
      <c r="G31" s="64">
        <f>SUMPRODUCT('Choice Model'!V31:Z31,'Choice Model'!AL31:AP31)</f>
        <v>0.0398448519</v>
      </c>
      <c r="H31" s="4">
        <f>SUMPRODUCT('Choice Model'!AA31:AE31,'Choice Model'!AL31:AP31)</f>
        <v>0</v>
      </c>
      <c r="I31" s="64">
        <f t="shared" ref="I31:AH31" si="60">COS(2*PI()*I$3*$B31)</f>
        <v>-0.9939927684</v>
      </c>
      <c r="J31" s="64">
        <f t="shared" si="60"/>
        <v>0.9760432474</v>
      </c>
      <c r="K31" s="64">
        <f t="shared" si="60"/>
        <v>-0.9463670909</v>
      </c>
      <c r="L31" s="64">
        <f t="shared" si="60"/>
        <v>0.9053208418</v>
      </c>
      <c r="M31" s="64">
        <f t="shared" si="60"/>
        <v>-0.8533976488</v>
      </c>
      <c r="N31" s="64">
        <f t="shared" si="60"/>
        <v>0.7912213413</v>
      </c>
      <c r="O31" s="64">
        <f t="shared" si="60"/>
        <v>-0.7195389342</v>
      </c>
      <c r="P31" s="64">
        <f t="shared" si="60"/>
        <v>0.6392116531</v>
      </c>
      <c r="Q31" s="64">
        <f t="shared" si="60"/>
        <v>-0.5512045872</v>
      </c>
      <c r="R31" s="64">
        <f t="shared" si="60"/>
        <v>0.4565750941</v>
      </c>
      <c r="S31" s="64">
        <f t="shared" si="60"/>
        <v>-0.3564600964</v>
      </c>
      <c r="T31" s="64">
        <f t="shared" si="60"/>
        <v>0.252062422</v>
      </c>
      <c r="U31" s="64">
        <f t="shared" si="60"/>
        <v>-0.1446363529</v>
      </c>
      <c r="V31" s="64">
        <f t="shared" si="60"/>
        <v>0.03547255575</v>
      </c>
      <c r="W31" s="64">
        <f t="shared" si="60"/>
        <v>0.07411742515</v>
      </c>
      <c r="X31" s="64">
        <f t="shared" si="60"/>
        <v>-0.182816925</v>
      </c>
      <c r="Y31" s="64">
        <f t="shared" si="60"/>
        <v>0.2893199776</v>
      </c>
      <c r="Z31" s="64">
        <f t="shared" si="60"/>
        <v>-0.3923470061</v>
      </c>
      <c r="AA31" s="64">
        <f t="shared" si="60"/>
        <v>0.4906601959</v>
      </c>
      <c r="AB31" s="64">
        <f t="shared" si="60"/>
        <v>-0.5830783668</v>
      </c>
      <c r="AC31" s="64">
        <f t="shared" si="60"/>
        <v>0.6684911643</v>
      </c>
      <c r="AD31" s="64">
        <f t="shared" si="60"/>
        <v>-0.7458723993</v>
      </c>
      <c r="AE31" s="64">
        <f t="shared" si="60"/>
        <v>0.8142923779</v>
      </c>
      <c r="AF31" s="64">
        <f t="shared" si="60"/>
        <v>-0.8729290708</v>
      </c>
      <c r="AG31" s="64">
        <f t="shared" si="60"/>
        <v>0.9210779896</v>
      </c>
      <c r="AH31" s="64">
        <f t="shared" si="60"/>
        <v>-0.9581606508</v>
      </c>
      <c r="AI31" s="64">
        <f t="shared" ref="AI31:BH31" si="61">SIN(2*PI()*AI$3*$B31)</f>
        <v>-0.1094457686</v>
      </c>
      <c r="AJ31" s="64">
        <f t="shared" si="61"/>
        <v>0.2175766051</v>
      </c>
      <c r="AK31" s="64">
        <f t="shared" si="61"/>
        <v>-0.3230933756</v>
      </c>
      <c r="AL31" s="64">
        <f t="shared" si="61"/>
        <v>0.4247283525</v>
      </c>
      <c r="AM31" s="64">
        <f t="shared" si="61"/>
        <v>-0.5212604464</v>
      </c>
      <c r="AN31" s="64">
        <f t="shared" si="61"/>
        <v>0.6115298758</v>
      </c>
      <c r="AO31" s="64">
        <f t="shared" si="61"/>
        <v>-0.6944521021</v>
      </c>
      <c r="AP31" s="64">
        <f t="shared" si="61"/>
        <v>0.7690308593</v>
      </c>
      <c r="AQ31" s="64">
        <f t="shared" si="61"/>
        <v>-0.8343701235</v>
      </c>
      <c r="AR31" s="64">
        <f t="shared" si="61"/>
        <v>0.8896848787</v>
      </c>
      <c r="AS31" s="64">
        <f t="shared" si="61"/>
        <v>-0.9343105478</v>
      </c>
      <c r="AT31" s="64">
        <f t="shared" si="61"/>
        <v>0.9677109772</v>
      </c>
      <c r="AU31" s="64">
        <f t="shared" si="61"/>
        <v>-0.9894848788</v>
      </c>
      <c r="AV31" s="64">
        <f t="shared" si="61"/>
        <v>0.9993706509</v>
      </c>
      <c r="AW31" s="64">
        <f t="shared" si="61"/>
        <v>-0.9972495211</v>
      </c>
      <c r="AX31" s="64">
        <f t="shared" si="61"/>
        <v>0.9831469737</v>
      </c>
      <c r="AY31" s="64">
        <f t="shared" si="61"/>
        <v>-0.9572324433</v>
      </c>
      <c r="AZ31" s="64">
        <f t="shared" si="61"/>
        <v>0.9198172791</v>
      </c>
      <c r="BA31" s="64">
        <f t="shared" si="61"/>
        <v>-0.871351004</v>
      </c>
      <c r="BB31" s="64">
        <f t="shared" si="61"/>
        <v>0.8124159145</v>
      </c>
      <c r="BC31" s="64">
        <f t="shared" si="61"/>
        <v>-0.7437200839</v>
      </c>
      <c r="BD31" s="64">
        <f t="shared" si="61"/>
        <v>0.6660888559</v>
      </c>
      <c r="BE31" s="64">
        <f t="shared" si="61"/>
        <v>-0.5804549278</v>
      </c>
      <c r="BF31" s="64">
        <f t="shared" si="61"/>
        <v>0.4878471454</v>
      </c>
      <c r="BG31" s="64">
        <f t="shared" si="61"/>
        <v>-0.3893781415</v>
      </c>
      <c r="BH31" s="64">
        <f t="shared" si="61"/>
        <v>0.2862309683</v>
      </c>
      <c r="BJ31" s="65">
        <f t="shared" si="7"/>
        <v>41378.88966</v>
      </c>
      <c r="BK31" s="65">
        <f>SUM('Choice Model'!AF31:AJ31)</f>
        <v>42540</v>
      </c>
      <c r="BL31" s="65">
        <f t="shared" si="8"/>
        <v>1161.110337</v>
      </c>
    </row>
    <row r="32" ht="15.75" customHeight="1">
      <c r="A32" s="4" t="s">
        <v>66</v>
      </c>
      <c r="B32" s="53">
        <f t="shared" si="9"/>
        <v>0.5366187543</v>
      </c>
      <c r="C32" s="64">
        <f>SUMPRODUCT('Choice Model'!B32:F32,'Choice Model'!AL32:AP32)</f>
        <v>4.597533005</v>
      </c>
      <c r="D32" s="64">
        <f>SUMPRODUCT('Choice Model'!G32:K32,'Choice Model'!AL32:AP32)</f>
        <v>844.935295</v>
      </c>
      <c r="E32" s="64">
        <f>SUMPRODUCT('Choice Model'!L32:P32,'Choice Model'!AL32:AP32)</f>
        <v>4.255444917</v>
      </c>
      <c r="F32" s="64">
        <f>SUMPRODUCT('Choice Model'!AL32:AP32,'Choice Model'!Q32:U32)</f>
        <v>0.3937868278</v>
      </c>
      <c r="G32" s="64">
        <f>SUMPRODUCT('Choice Model'!V32:Z32,'Choice Model'!AL32:AP32)</f>
        <v>0.02455806668</v>
      </c>
      <c r="H32" s="4">
        <f>SUMPRODUCT('Choice Model'!AA32:AE32,'Choice Model'!AL32:AP32)</f>
        <v>0.1425188334</v>
      </c>
      <c r="I32" s="64">
        <f t="shared" ref="I32:AH32" si="62">COS(2*PI()*I$3*$B32)</f>
        <v>-0.9736476021</v>
      </c>
      <c r="J32" s="64">
        <f t="shared" si="62"/>
        <v>0.895979306</v>
      </c>
      <c r="K32" s="64">
        <f t="shared" si="62"/>
        <v>-0.7710886034</v>
      </c>
      <c r="L32" s="64">
        <f t="shared" si="62"/>
        <v>0.6055578335</v>
      </c>
      <c r="M32" s="64">
        <f t="shared" si="62"/>
        <v>-0.4081112615</v>
      </c>
      <c r="N32" s="64">
        <f t="shared" si="62"/>
        <v>0.1891552687</v>
      </c>
      <c r="O32" s="64">
        <f t="shared" si="62"/>
        <v>0.03977011385</v>
      </c>
      <c r="P32" s="64">
        <f t="shared" si="62"/>
        <v>-0.2665994207</v>
      </c>
      <c r="Q32" s="64">
        <f t="shared" si="62"/>
        <v>0.4793776595</v>
      </c>
      <c r="R32" s="64">
        <f t="shared" si="62"/>
        <v>-0.6668903965</v>
      </c>
      <c r="S32" s="64">
        <f t="shared" si="62"/>
        <v>0.8192548114</v>
      </c>
      <c r="T32" s="64">
        <f t="shared" si="62"/>
        <v>-0.9284405686</v>
      </c>
      <c r="U32" s="64">
        <f t="shared" si="62"/>
        <v>0.9886930552</v>
      </c>
      <c r="V32" s="64">
        <f t="shared" si="62"/>
        <v>-0.9968366761</v>
      </c>
      <c r="W32" s="64">
        <f t="shared" si="62"/>
        <v>0.9524422234</v>
      </c>
      <c r="X32" s="64">
        <f t="shared" si="62"/>
        <v>-0.8578494978</v>
      </c>
      <c r="Y32" s="64">
        <f t="shared" si="62"/>
        <v>0.7180439895</v>
      </c>
      <c r="Z32" s="64">
        <f t="shared" si="62"/>
        <v>-0.5403941192</v>
      </c>
      <c r="AA32" s="64">
        <f t="shared" si="62"/>
        <v>0.3342628872</v>
      </c>
      <c r="AB32" s="64">
        <f t="shared" si="62"/>
        <v>-0.110514398</v>
      </c>
      <c r="AC32" s="64">
        <f t="shared" si="62"/>
        <v>-0.11905873</v>
      </c>
      <c r="AD32" s="64">
        <f t="shared" si="62"/>
        <v>0.342356892</v>
      </c>
      <c r="AE32" s="64">
        <f t="shared" si="62"/>
        <v>-0.5476112038</v>
      </c>
      <c r="AF32" s="64">
        <f t="shared" si="62"/>
        <v>0.724003779</v>
      </c>
      <c r="AG32" s="64">
        <f t="shared" si="62"/>
        <v>-0.8622378827</v>
      </c>
      <c r="AH32" s="64">
        <f t="shared" si="62"/>
        <v>0.9550279148</v>
      </c>
      <c r="AI32" s="64">
        <f t="shared" ref="AI32:BH32" si="63">SIN(2*PI()*AI$3*$B32)</f>
        <v>-0.2280577712</v>
      </c>
      <c r="AJ32" s="64">
        <f t="shared" si="63"/>
        <v>0.4440958042</v>
      </c>
      <c r="AK32" s="64">
        <f t="shared" si="63"/>
        <v>-0.6367278584</v>
      </c>
      <c r="AL32" s="64">
        <f t="shared" si="63"/>
        <v>0.7958013008</v>
      </c>
      <c r="AM32" s="64">
        <f t="shared" si="63"/>
        <v>-0.9129321981</v>
      </c>
      <c r="AN32" s="64">
        <f t="shared" si="63"/>
        <v>0.9819471902</v>
      </c>
      <c r="AO32" s="64">
        <f t="shared" si="63"/>
        <v>-0.9992088561</v>
      </c>
      <c r="AP32" s="64">
        <f t="shared" si="63"/>
        <v>0.9638074231</v>
      </c>
      <c r="AQ32" s="64">
        <f t="shared" si="63"/>
        <v>-0.8776087167</v>
      </c>
      <c r="AR32" s="64">
        <f t="shared" si="63"/>
        <v>0.745155822</v>
      </c>
      <c r="AS32" s="64">
        <f t="shared" si="63"/>
        <v>-0.5734296417</v>
      </c>
      <c r="AT32" s="64">
        <f t="shared" si="63"/>
        <v>0.3714809693</v>
      </c>
      <c r="AU32" s="64">
        <f t="shared" si="63"/>
        <v>-0.1499534681</v>
      </c>
      <c r="AV32" s="64">
        <f t="shared" si="63"/>
        <v>-0.07947729992</v>
      </c>
      <c r="AW32" s="64">
        <f t="shared" si="63"/>
        <v>0.3047192331</v>
      </c>
      <c r="AX32" s="64">
        <f t="shared" si="63"/>
        <v>-0.5139010013</v>
      </c>
      <c r="AY32" s="64">
        <f t="shared" si="63"/>
        <v>0.6959977221</v>
      </c>
      <c r="AZ32" s="64">
        <f t="shared" si="63"/>
        <v>-0.8414120251</v>
      </c>
      <c r="BA32" s="64">
        <f t="shared" si="63"/>
        <v>0.9424798789</v>
      </c>
      <c r="BB32" s="64">
        <f t="shared" si="63"/>
        <v>-0.9938745232</v>
      </c>
      <c r="BC32" s="64">
        <f t="shared" si="63"/>
        <v>0.9928872135</v>
      </c>
      <c r="BD32" s="64">
        <f t="shared" si="63"/>
        <v>-0.939569986</v>
      </c>
      <c r="BE32" s="64">
        <f t="shared" si="63"/>
        <v>0.836732914</v>
      </c>
      <c r="BF32" s="64">
        <f t="shared" si="63"/>
        <v>-0.6897960047</v>
      </c>
      <c r="BG32" s="64">
        <f t="shared" si="63"/>
        <v>0.5065035377</v>
      </c>
      <c r="BH32" s="64">
        <f t="shared" si="63"/>
        <v>-0.2965159051</v>
      </c>
      <c r="BJ32" s="65">
        <f t="shared" si="7"/>
        <v>52712.77469</v>
      </c>
      <c r="BK32" s="65">
        <f>SUM('Choice Model'!AF32:AJ32)</f>
        <v>53628</v>
      </c>
      <c r="BL32" s="65">
        <f t="shared" si="8"/>
        <v>915.2253055</v>
      </c>
    </row>
    <row r="33" ht="15.75" customHeight="1">
      <c r="A33" s="4" t="s">
        <v>67</v>
      </c>
      <c r="B33" s="53">
        <f t="shared" si="9"/>
        <v>0.5557837098</v>
      </c>
      <c r="C33" s="64">
        <f>SUMPRODUCT('Choice Model'!B33:F33,'Choice Model'!AL33:AP33)</f>
        <v>4.935145717</v>
      </c>
      <c r="D33" s="64">
        <f>SUMPRODUCT('Choice Model'!G33:K33,'Choice Model'!AL33:AP33)</f>
        <v>826.6222695</v>
      </c>
      <c r="E33" s="64">
        <f>SUMPRODUCT('Choice Model'!L33:P33,'Choice Model'!AL33:AP33)</f>
        <v>3.294171321</v>
      </c>
      <c r="F33" s="64">
        <f>SUMPRODUCT('Choice Model'!AL33:AP33,'Choice Model'!Q33:U33)</f>
        <v>0</v>
      </c>
      <c r="G33" s="64">
        <f>SUMPRODUCT('Choice Model'!V33:Z33,'Choice Model'!AL33:AP33)</f>
        <v>0.0270696234</v>
      </c>
      <c r="H33" s="4">
        <f>SUMPRODUCT('Choice Model'!AA33:AE33,'Choice Model'!AL33:AP33)</f>
        <v>0</v>
      </c>
      <c r="I33" s="64">
        <f t="shared" ref="I33:AH33" si="64">COS(2*PI()*I$3*$B33)</f>
        <v>-0.9392013575</v>
      </c>
      <c r="J33" s="64">
        <f t="shared" si="64"/>
        <v>0.7641983797</v>
      </c>
      <c r="K33" s="64">
        <f t="shared" si="64"/>
        <v>-0.4962709537</v>
      </c>
      <c r="L33" s="64">
        <f t="shared" si="64"/>
        <v>0.167998327</v>
      </c>
      <c r="M33" s="64">
        <f t="shared" si="64"/>
        <v>0.1807024401</v>
      </c>
      <c r="N33" s="64">
        <f t="shared" si="64"/>
        <v>-0.5074302811</v>
      </c>
      <c r="O33" s="64">
        <f t="shared" si="64"/>
        <v>0.7724559775</v>
      </c>
      <c r="P33" s="64">
        <f t="shared" si="64"/>
        <v>-0.9435531242</v>
      </c>
      <c r="Q33" s="64">
        <f t="shared" si="64"/>
        <v>0.9999167727</v>
      </c>
      <c r="R33" s="64">
        <f t="shared" si="64"/>
        <v>-0.9346932563</v>
      </c>
      <c r="S33" s="64">
        <f t="shared" si="64"/>
        <v>0.7558135775</v>
      </c>
      <c r="T33" s="64">
        <f t="shared" si="64"/>
        <v>-0.4850290197</v>
      </c>
      <c r="U33" s="64">
        <f t="shared" si="64"/>
        <v>0.1552662499</v>
      </c>
      <c r="V33" s="64">
        <f t="shared" si="64"/>
        <v>0.1933764744</v>
      </c>
      <c r="W33" s="64">
        <f t="shared" si="64"/>
        <v>-0.5185051444</v>
      </c>
      <c r="X33" s="64">
        <f t="shared" si="64"/>
        <v>0.7805849965</v>
      </c>
      <c r="Y33" s="64">
        <f t="shared" si="64"/>
        <v>-0.9477478323</v>
      </c>
      <c r="Z33" s="64">
        <f t="shared" si="64"/>
        <v>0.9996671047</v>
      </c>
      <c r="AA33" s="64">
        <f t="shared" si="64"/>
        <v>-0.9300295711</v>
      </c>
      <c r="AB33" s="64">
        <f t="shared" si="64"/>
        <v>0.7473029667</v>
      </c>
      <c r="AC33" s="64">
        <f t="shared" si="64"/>
        <v>-0.4737063504</v>
      </c>
      <c r="AD33" s="64">
        <f t="shared" si="64"/>
        <v>0.1425083279</v>
      </c>
      <c r="AE33" s="64">
        <f t="shared" si="64"/>
        <v>0.2060183203</v>
      </c>
      <c r="AF33" s="64">
        <f t="shared" si="64"/>
        <v>-0.5294937001</v>
      </c>
      <c r="AG33" s="64">
        <f t="shared" si="64"/>
        <v>0.7885840835</v>
      </c>
      <c r="AH33" s="64">
        <f t="shared" si="64"/>
        <v>-0.9517847833</v>
      </c>
      <c r="AI33" s="64">
        <f t="shared" ref="AI33:BH33" si="65">SIN(2*PI()*AI$3*$B33)</f>
        <v>-0.343366874</v>
      </c>
      <c r="AJ33" s="64">
        <f t="shared" si="65"/>
        <v>0.6449812683</v>
      </c>
      <c r="AK33" s="64">
        <f t="shared" si="65"/>
        <v>-0.8681676915</v>
      </c>
      <c r="AL33" s="64">
        <f t="shared" si="65"/>
        <v>0.9857872804</v>
      </c>
      <c r="AM33" s="64">
        <f t="shared" si="65"/>
        <v>-0.9835378123</v>
      </c>
      <c r="AN33" s="64">
        <f t="shared" si="65"/>
        <v>0.8616928164</v>
      </c>
      <c r="AO33" s="64">
        <f t="shared" si="65"/>
        <v>-0.6350683135</v>
      </c>
      <c r="AP33" s="64">
        <f t="shared" si="65"/>
        <v>0.3312212278</v>
      </c>
      <c r="AQ33" s="64">
        <f t="shared" si="65"/>
        <v>0.01290145995</v>
      </c>
      <c r="AR33" s="64">
        <f t="shared" si="65"/>
        <v>-0.3554553652</v>
      </c>
      <c r="AS33" s="64">
        <f t="shared" si="65"/>
        <v>0.6547868631</v>
      </c>
      <c r="AT33" s="64">
        <f t="shared" si="65"/>
        <v>-0.8744980561</v>
      </c>
      <c r="AU33" s="64">
        <f t="shared" si="65"/>
        <v>0.9878726596</v>
      </c>
      <c r="AV33" s="64">
        <f t="shared" si="65"/>
        <v>-0.9811246298</v>
      </c>
      <c r="AW33" s="64">
        <f t="shared" si="65"/>
        <v>0.8550745086</v>
      </c>
      <c r="AX33" s="64">
        <f t="shared" si="65"/>
        <v>-0.6250496486</v>
      </c>
      <c r="AY33" s="64">
        <f t="shared" si="65"/>
        <v>0.3190204483</v>
      </c>
      <c r="AZ33" s="64">
        <f t="shared" si="65"/>
        <v>0.02580077239</v>
      </c>
      <c r="BA33" s="64">
        <f t="shared" si="65"/>
        <v>-0.3674846892</v>
      </c>
      <c r="BB33" s="64">
        <f t="shared" si="65"/>
        <v>0.6644834655</v>
      </c>
      <c r="BC33" s="64">
        <f t="shared" si="65"/>
        <v>-0.8806828564</v>
      </c>
      <c r="BD33" s="64">
        <f t="shared" si="65"/>
        <v>0.989793603</v>
      </c>
      <c r="BE33" s="64">
        <f t="shared" si="65"/>
        <v>-0.9785481346</v>
      </c>
      <c r="BF33" s="64">
        <f t="shared" si="65"/>
        <v>0.8483138697</v>
      </c>
      <c r="BG33" s="64">
        <f t="shared" si="65"/>
        <v>-0.6149269413</v>
      </c>
      <c r="BH33" s="64">
        <f t="shared" si="65"/>
        <v>0.3067665664</v>
      </c>
      <c r="BJ33" s="65">
        <f t="shared" si="7"/>
        <v>36639.44775</v>
      </c>
      <c r="BK33" s="65">
        <f>SUM('Choice Model'!AF33:AJ33)</f>
        <v>36166</v>
      </c>
      <c r="BL33" s="65">
        <f t="shared" si="8"/>
        <v>-473.4477456</v>
      </c>
    </row>
    <row r="34" ht="15.75" customHeight="1">
      <c r="A34" s="4" t="s">
        <v>68</v>
      </c>
      <c r="B34" s="53">
        <f t="shared" si="9"/>
        <v>0.5749486653</v>
      </c>
      <c r="C34" s="64">
        <f>SUMPRODUCT('Choice Model'!B34:F34,'Choice Model'!AL34:AP34)</f>
        <v>4.622022335</v>
      </c>
      <c r="D34" s="64">
        <f>SUMPRODUCT('Choice Model'!G34:K34,'Choice Model'!AL34:AP34)</f>
        <v>936.6808601</v>
      </c>
      <c r="E34" s="64">
        <f>SUMPRODUCT('Choice Model'!L34:P34,'Choice Model'!AL34:AP34)</f>
        <v>3.726417187</v>
      </c>
      <c r="F34" s="64">
        <f>SUMPRODUCT('Choice Model'!AL34:AP34,'Choice Model'!Q34:U34)</f>
        <v>0.1277964723</v>
      </c>
      <c r="G34" s="64">
        <f>SUMPRODUCT('Choice Model'!V34:Z34,'Choice Model'!AL34:AP34)</f>
        <v>0.1429944903</v>
      </c>
      <c r="H34" s="4">
        <f>SUMPRODUCT('Choice Model'!AA34:AE34,'Choice Model'!AL34:AP34)</f>
        <v>0.07432607329</v>
      </c>
      <c r="I34" s="64">
        <f t="shared" ref="I34:AH34" si="66">COS(2*PI()*I$3*$B34)</f>
        <v>-0.8911529104</v>
      </c>
      <c r="J34" s="64">
        <f t="shared" si="66"/>
        <v>0.5883070195</v>
      </c>
      <c r="K34" s="64">
        <f t="shared" si="66"/>
        <v>-0.1573901148</v>
      </c>
      <c r="L34" s="64">
        <f t="shared" si="66"/>
        <v>-0.3077897017</v>
      </c>
      <c r="M34" s="64">
        <f t="shared" si="66"/>
        <v>0.7059654918</v>
      </c>
      <c r="N34" s="64">
        <f t="shared" si="66"/>
        <v>-0.9504567035</v>
      </c>
      <c r="O34" s="64">
        <f t="shared" si="66"/>
        <v>0.9880390234</v>
      </c>
      <c r="P34" s="64">
        <f t="shared" si="66"/>
        <v>-0.810530999</v>
      </c>
      <c r="Q34" s="64">
        <f t="shared" si="66"/>
        <v>0.4565750941</v>
      </c>
      <c r="R34" s="64">
        <f t="shared" si="66"/>
        <v>-0.003225448877</v>
      </c>
      <c r="S34" s="64">
        <f t="shared" si="66"/>
        <v>-0.4508263578</v>
      </c>
      <c r="T34" s="64">
        <f t="shared" si="66"/>
        <v>0.8067358906</v>
      </c>
      <c r="U34" s="64">
        <f t="shared" si="66"/>
        <v>-0.9870237158</v>
      </c>
      <c r="V34" s="64">
        <f t="shared" si="66"/>
        <v>0.9524422234</v>
      </c>
      <c r="W34" s="64">
        <f t="shared" si="66"/>
        <v>-0.710519603</v>
      </c>
      <c r="X34" s="64">
        <f t="shared" si="66"/>
        <v>0.3139210007</v>
      </c>
      <c r="Y34" s="64">
        <f t="shared" si="66"/>
        <v>0.1510163761</v>
      </c>
      <c r="Z34" s="64">
        <f t="shared" si="66"/>
        <v>-0.5830783668</v>
      </c>
      <c r="AA34" s="64">
        <f t="shared" si="66"/>
        <v>0.8882075912</v>
      </c>
      <c r="AB34" s="64">
        <f t="shared" si="66"/>
        <v>-0.999979193</v>
      </c>
      <c r="AC34" s="64">
        <f t="shared" si="66"/>
        <v>0.8940611451</v>
      </c>
      <c r="AD34" s="64">
        <f t="shared" si="66"/>
        <v>-0.5935111902</v>
      </c>
      <c r="AE34" s="64">
        <f t="shared" si="66"/>
        <v>0.1637573039</v>
      </c>
      <c r="AF34" s="64">
        <f t="shared" si="66"/>
        <v>0.3016455943</v>
      </c>
      <c r="AG34" s="64">
        <f t="shared" si="66"/>
        <v>-0.7013820025</v>
      </c>
      <c r="AH34" s="64">
        <f t="shared" si="66"/>
        <v>0.9484316313</v>
      </c>
      <c r="AI34" s="64">
        <f t="shared" ref="AI34:BH34" si="67">SIN(2*PI()*AI$3*$B34)</f>
        <v>-0.453703086</v>
      </c>
      <c r="AJ34" s="64">
        <f t="shared" si="67"/>
        <v>0.8086376512</v>
      </c>
      <c r="AK34" s="64">
        <f t="shared" si="67"/>
        <v>-0.9875365065</v>
      </c>
      <c r="AL34" s="64">
        <f t="shared" si="67"/>
        <v>0.9514544127</v>
      </c>
      <c r="AM34" s="64">
        <f t="shared" si="67"/>
        <v>-0.7082462315</v>
      </c>
      <c r="AN34" s="64">
        <f t="shared" si="67"/>
        <v>0.3108569682</v>
      </c>
      <c r="AO34" s="64">
        <f t="shared" si="67"/>
        <v>0.1542040476</v>
      </c>
      <c r="AP34" s="64">
        <f t="shared" si="67"/>
        <v>-0.5856957398</v>
      </c>
      <c r="AQ34" s="64">
        <f t="shared" si="67"/>
        <v>0.8896848787</v>
      </c>
      <c r="AR34" s="64">
        <f t="shared" si="67"/>
        <v>-0.9999947982</v>
      </c>
      <c r="AS34" s="64">
        <f t="shared" si="67"/>
        <v>0.8926116709</v>
      </c>
      <c r="AT34" s="64">
        <f t="shared" si="67"/>
        <v>-0.5909121786</v>
      </c>
      <c r="AU34" s="64">
        <f t="shared" si="67"/>
        <v>0.1605745446</v>
      </c>
      <c r="AV34" s="64">
        <f t="shared" si="67"/>
        <v>0.3047192331</v>
      </c>
      <c r="AW34" s="64">
        <f t="shared" si="67"/>
        <v>-0.7036774075</v>
      </c>
      <c r="AX34" s="64">
        <f t="shared" si="67"/>
        <v>0.9494491062</v>
      </c>
      <c r="AY34" s="64">
        <f t="shared" si="67"/>
        <v>-0.9885312611</v>
      </c>
      <c r="AZ34" s="64">
        <f t="shared" si="67"/>
        <v>0.8124159145</v>
      </c>
      <c r="BA34" s="64">
        <f t="shared" si="67"/>
        <v>-0.4594423522</v>
      </c>
      <c r="BB34" s="64">
        <f t="shared" si="67"/>
        <v>0.006450864198</v>
      </c>
      <c r="BC34" s="64">
        <f t="shared" si="67"/>
        <v>0.4479449394</v>
      </c>
      <c r="BD34" s="64">
        <f t="shared" si="67"/>
        <v>-0.8048257371</v>
      </c>
      <c r="BE34" s="64">
        <f t="shared" si="67"/>
        <v>0.9865006566</v>
      </c>
      <c r="BF34" s="64">
        <f t="shared" si="67"/>
        <v>-0.9534201253</v>
      </c>
      <c r="BG34" s="64">
        <f t="shared" si="67"/>
        <v>0.7127855825</v>
      </c>
      <c r="BH34" s="64">
        <f t="shared" si="67"/>
        <v>-0.3169817674</v>
      </c>
      <c r="BJ34" s="65">
        <f t="shared" si="7"/>
        <v>44018.80535</v>
      </c>
      <c r="BK34" s="65">
        <f>SUM('Choice Model'!AF34:AJ34)</f>
        <v>54086</v>
      </c>
      <c r="BL34" s="65">
        <f t="shared" si="8"/>
        <v>10067.19465</v>
      </c>
    </row>
    <row r="35" ht="15.75" customHeight="1">
      <c r="A35" s="4" t="s">
        <v>69</v>
      </c>
      <c r="B35" s="53">
        <f t="shared" si="9"/>
        <v>0.5941136208</v>
      </c>
      <c r="C35" s="64">
        <f>SUMPRODUCT('Choice Model'!B35:F35,'Choice Model'!AL35:AP35)</f>
        <v>4.95110843</v>
      </c>
      <c r="D35" s="64">
        <f>SUMPRODUCT('Choice Model'!G35:K35,'Choice Model'!AL35:AP35)</f>
        <v>858.8721241</v>
      </c>
      <c r="E35" s="64">
        <f>SUMPRODUCT('Choice Model'!L35:P35,'Choice Model'!AL35:AP35)</f>
        <v>2.930087606</v>
      </c>
      <c r="F35" s="64">
        <f>SUMPRODUCT('Choice Model'!AL35:AP35,'Choice Model'!Q35:U35)</f>
        <v>0</v>
      </c>
      <c r="G35" s="64">
        <f>SUMPRODUCT('Choice Model'!V35:Z35,'Choice Model'!AL35:AP35)</f>
        <v>0.08217722246</v>
      </c>
      <c r="H35" s="4">
        <f>SUMPRODUCT('Choice Model'!AA35:AE35,'Choice Model'!AL35:AP35)</f>
        <v>0</v>
      </c>
      <c r="I35" s="64">
        <f t="shared" ref="I35:AH35" si="68">COS(2*PI()*I$3*$B35)</f>
        <v>-0.8301981337</v>
      </c>
      <c r="J35" s="64">
        <f t="shared" si="68"/>
        <v>0.3784578825</v>
      </c>
      <c r="K35" s="64">
        <f t="shared" si="68"/>
        <v>0.2018080782</v>
      </c>
      <c r="L35" s="64">
        <f t="shared" si="68"/>
        <v>-0.7135392623</v>
      </c>
      <c r="M35" s="64">
        <f t="shared" si="68"/>
        <v>0.9829498496</v>
      </c>
      <c r="N35" s="64">
        <f t="shared" si="68"/>
        <v>-0.9185469992</v>
      </c>
      <c r="O35" s="64">
        <f t="shared" si="68"/>
        <v>0.5422021593</v>
      </c>
      <c r="P35" s="64">
        <f t="shared" si="68"/>
        <v>0.01827655768</v>
      </c>
      <c r="Q35" s="64">
        <f t="shared" si="68"/>
        <v>-0.5725484874</v>
      </c>
      <c r="R35" s="64">
        <f t="shared" si="68"/>
        <v>0.9323808138</v>
      </c>
      <c r="S35" s="64">
        <f t="shared" si="68"/>
        <v>-0.9755731357</v>
      </c>
      <c r="T35" s="64">
        <f t="shared" si="68"/>
        <v>0.6874571793</v>
      </c>
      <c r="U35" s="64">
        <f t="shared" si="68"/>
        <v>-0.1658781989</v>
      </c>
      <c r="V35" s="64">
        <f t="shared" si="68"/>
        <v>-0.412033637</v>
      </c>
      <c r="W35" s="64">
        <f t="shared" si="68"/>
        <v>0.8500173118</v>
      </c>
      <c r="X35" s="64">
        <f t="shared" si="68"/>
        <v>-0.9993319349</v>
      </c>
      <c r="Y35" s="64">
        <f t="shared" si="68"/>
        <v>0.8092697028</v>
      </c>
      <c r="Z35" s="64">
        <f t="shared" si="68"/>
        <v>-0.3443764591</v>
      </c>
      <c r="AA35" s="64">
        <f t="shared" si="68"/>
        <v>-0.2374683156</v>
      </c>
      <c r="AB35" s="64">
        <f t="shared" si="68"/>
        <v>0.7386679639</v>
      </c>
      <c r="AC35" s="64">
        <f t="shared" si="68"/>
        <v>-0.9890132146</v>
      </c>
      <c r="AD35" s="64">
        <f t="shared" si="68"/>
        <v>0.9034858861</v>
      </c>
      <c r="AE35" s="64">
        <f t="shared" si="68"/>
        <v>-0.5111313784</v>
      </c>
      <c r="AF35" s="64">
        <f t="shared" si="68"/>
        <v>-0.05480525318</v>
      </c>
      <c r="AG35" s="64">
        <f t="shared" si="68"/>
        <v>0.6021298162</v>
      </c>
      <c r="AH35" s="64">
        <f t="shared" si="68"/>
        <v>-0.9449688462</v>
      </c>
      <c r="AI35" s="64">
        <f t="shared" ref="AI35:BH35" si="69">SIN(2*PI()*AI$3*$B35)</f>
        <v>-0.5574684374</v>
      </c>
      <c r="AJ35" s="64">
        <f t="shared" si="69"/>
        <v>0.9256185128</v>
      </c>
      <c r="AK35" s="64">
        <f t="shared" si="69"/>
        <v>-0.9794250863</v>
      </c>
      <c r="AL35" s="64">
        <f t="shared" si="69"/>
        <v>0.7006152447</v>
      </c>
      <c r="AM35" s="64">
        <f t="shared" si="69"/>
        <v>-0.1838738511</v>
      </c>
      <c r="AN35" s="64">
        <f t="shared" si="69"/>
        <v>-0.3953117888</v>
      </c>
      <c r="AO35" s="64">
        <f t="shared" si="69"/>
        <v>0.8402480696</v>
      </c>
      <c r="AP35" s="64">
        <f t="shared" si="69"/>
        <v>-0.9998329698</v>
      </c>
      <c r="AQ35" s="64">
        <f t="shared" si="69"/>
        <v>0.8198708615</v>
      </c>
      <c r="AR35" s="64">
        <f t="shared" si="69"/>
        <v>-0.3614775485</v>
      </c>
      <c r="AS35" s="64">
        <f t="shared" si="69"/>
        <v>-0.2196748892</v>
      </c>
      <c r="AT35" s="64">
        <f t="shared" si="69"/>
        <v>0.7262249146</v>
      </c>
      <c r="AU35" s="64">
        <f t="shared" si="69"/>
        <v>-0.9861462483</v>
      </c>
      <c r="AV35" s="64">
        <f t="shared" si="69"/>
        <v>0.9111686353</v>
      </c>
      <c r="AW35" s="64">
        <f t="shared" si="69"/>
        <v>-0.5267547528</v>
      </c>
      <c r="AX35" s="64">
        <f t="shared" si="69"/>
        <v>-0.03654700989</v>
      </c>
      <c r="AY35" s="64">
        <f t="shared" si="69"/>
        <v>0.5874372716</v>
      </c>
      <c r="AZ35" s="64">
        <f t="shared" si="69"/>
        <v>-0.9388316433</v>
      </c>
      <c r="BA35" s="64">
        <f t="shared" si="69"/>
        <v>0.9713952847</v>
      </c>
      <c r="BB35" s="64">
        <f t="shared" si="69"/>
        <v>-0.6740694617</v>
      </c>
      <c r="BC35" s="64">
        <f t="shared" si="69"/>
        <v>0.1478271335</v>
      </c>
      <c r="BD35" s="64">
        <f t="shared" si="69"/>
        <v>0.428617841</v>
      </c>
      <c r="BE35" s="64">
        <f t="shared" si="69"/>
        <v>-0.8595025969</v>
      </c>
      <c r="BF35" s="64">
        <f t="shared" si="69"/>
        <v>0.9984970627</v>
      </c>
      <c r="BG35" s="64">
        <f t="shared" si="69"/>
        <v>-0.7983981991</v>
      </c>
      <c r="BH35" s="64">
        <f t="shared" si="69"/>
        <v>0.3271603271</v>
      </c>
      <c r="BJ35" s="65">
        <f t="shared" si="7"/>
        <v>33689.31576</v>
      </c>
      <c r="BK35" s="65">
        <f>SUM('Choice Model'!AF35:AJ35)</f>
        <v>34815</v>
      </c>
      <c r="BL35" s="65">
        <f t="shared" si="8"/>
        <v>1125.684239</v>
      </c>
    </row>
    <row r="36" ht="15.75" customHeight="1">
      <c r="A36" s="4" t="s">
        <v>70</v>
      </c>
      <c r="B36" s="53">
        <f t="shared" si="9"/>
        <v>0.6132785763</v>
      </c>
      <c r="C36" s="64">
        <f>SUMPRODUCT('Choice Model'!B36:F36,'Choice Model'!AL36:AP36)</f>
        <v>4.919832767</v>
      </c>
      <c r="D36" s="64">
        <f>SUMPRODUCT('Choice Model'!G36:K36,'Choice Model'!AL36:AP36)</f>
        <v>865.5575211</v>
      </c>
      <c r="E36" s="64">
        <f>SUMPRODUCT('Choice Model'!L36:P36,'Choice Model'!AL36:AP36)</f>
        <v>2.884840675</v>
      </c>
      <c r="F36" s="64">
        <f>SUMPRODUCT('Choice Model'!AL36:AP36,'Choice Model'!Q36:U36)</f>
        <v>0</v>
      </c>
      <c r="G36" s="64">
        <f>SUMPRODUCT('Choice Model'!V36:Z36,'Choice Model'!AL36:AP36)</f>
        <v>0.02931701031</v>
      </c>
      <c r="H36" s="4">
        <f>SUMPRODUCT('Choice Model'!AA36:AE36,'Choice Model'!AL36:AP36)</f>
        <v>0</v>
      </c>
      <c r="I36" s="64">
        <f t="shared" ref="I36:AH36" si="70">COS(2*PI()*I$3*$B36)</f>
        <v>-0.7572198192</v>
      </c>
      <c r="J36" s="64">
        <f t="shared" si="70"/>
        <v>0.1467637092</v>
      </c>
      <c r="K36" s="64">
        <f t="shared" si="70"/>
        <v>0.5349550405</v>
      </c>
      <c r="L36" s="64">
        <f t="shared" si="70"/>
        <v>-0.9569208273</v>
      </c>
      <c r="M36" s="64">
        <f t="shared" si="70"/>
        <v>0.9142437912</v>
      </c>
      <c r="N36" s="64">
        <f t="shared" si="70"/>
        <v>-0.4276462093</v>
      </c>
      <c r="O36" s="64">
        <f t="shared" si="70"/>
        <v>-0.2665994207</v>
      </c>
      <c r="P36" s="64">
        <f t="shared" si="70"/>
        <v>0.8313949395</v>
      </c>
      <c r="Q36" s="64">
        <f t="shared" si="70"/>
        <v>-0.9924980309</v>
      </c>
      <c r="R36" s="64">
        <f t="shared" si="70"/>
        <v>0.6716834195</v>
      </c>
      <c r="S36" s="64">
        <f t="shared" si="70"/>
        <v>-0.02472596411</v>
      </c>
      <c r="T36" s="64">
        <f t="shared" si="70"/>
        <v>-0.6342374394</v>
      </c>
      <c r="U36" s="64">
        <f t="shared" si="70"/>
        <v>0.9852402825</v>
      </c>
      <c r="V36" s="64">
        <f t="shared" si="70"/>
        <v>-0.8578494978</v>
      </c>
      <c r="W36" s="64">
        <f t="shared" si="70"/>
        <v>0.3139210007</v>
      </c>
      <c r="X36" s="64">
        <f t="shared" si="70"/>
        <v>0.3824350909</v>
      </c>
      <c r="Y36" s="64">
        <f t="shared" si="70"/>
        <v>-0.8930958616</v>
      </c>
      <c r="Z36" s="64">
        <f t="shared" si="70"/>
        <v>0.9701046827</v>
      </c>
      <c r="AA36" s="64">
        <f t="shared" si="70"/>
        <v>-0.5760691234</v>
      </c>
      <c r="AB36" s="64">
        <f t="shared" si="70"/>
        <v>-0.09768276782</v>
      </c>
      <c r="AC36" s="64">
        <f t="shared" si="70"/>
        <v>0.724003779</v>
      </c>
      <c r="AD36" s="64">
        <f t="shared" si="70"/>
        <v>-0.9987772534</v>
      </c>
      <c r="AE36" s="64">
        <f t="shared" si="70"/>
        <v>0.7885840835</v>
      </c>
      <c r="AF36" s="64">
        <f t="shared" si="70"/>
        <v>-0.1954857409</v>
      </c>
      <c r="AG36" s="64">
        <f t="shared" si="70"/>
        <v>-0.4925327287</v>
      </c>
      <c r="AH36" s="64">
        <f t="shared" si="70"/>
        <v>0.9413968285</v>
      </c>
      <c r="AI36" s="64">
        <f t="shared" ref="AI36:BH36" si="71">SIN(2*PI()*AI$3*$B36)</f>
        <v>-0.6531601223</v>
      </c>
      <c r="AJ36" s="64">
        <f t="shared" si="71"/>
        <v>0.9891715795</v>
      </c>
      <c r="AK36" s="64">
        <f t="shared" si="71"/>
        <v>-0.8448805268</v>
      </c>
      <c r="AL36" s="64">
        <f t="shared" si="71"/>
        <v>0.2903489801</v>
      </c>
      <c r="AM36" s="64">
        <f t="shared" si="71"/>
        <v>0.4051645224</v>
      </c>
      <c r="AN36" s="64">
        <f t="shared" si="71"/>
        <v>-0.9039461929</v>
      </c>
      <c r="AO36" s="64">
        <f t="shared" si="71"/>
        <v>0.9638074231</v>
      </c>
      <c r="AP36" s="64">
        <f t="shared" si="71"/>
        <v>-0.5556819725</v>
      </c>
      <c r="AQ36" s="64">
        <f t="shared" si="71"/>
        <v>-0.1222606177</v>
      </c>
      <c r="AR36" s="64">
        <f t="shared" si="71"/>
        <v>0.7408382981</v>
      </c>
      <c r="AS36" s="64">
        <f t="shared" si="71"/>
        <v>-0.9996942666</v>
      </c>
      <c r="AT36" s="64">
        <f t="shared" si="71"/>
        <v>0.7731383256</v>
      </c>
      <c r="AU36" s="64">
        <f t="shared" si="71"/>
        <v>-0.1711770596</v>
      </c>
      <c r="AV36" s="64">
        <f t="shared" si="71"/>
        <v>-0.5139010013</v>
      </c>
      <c r="AW36" s="64">
        <f t="shared" si="71"/>
        <v>0.9494491062</v>
      </c>
      <c r="AX36" s="64">
        <f t="shared" si="71"/>
        <v>-0.9239823598</v>
      </c>
      <c r="AY36" s="64">
        <f t="shared" si="71"/>
        <v>0.4498664047</v>
      </c>
      <c r="AZ36" s="64">
        <f t="shared" si="71"/>
        <v>0.2426868446</v>
      </c>
      <c r="BA36" s="64">
        <f t="shared" si="71"/>
        <v>-0.8174009818</v>
      </c>
      <c r="BB36" s="64">
        <f t="shared" si="71"/>
        <v>0.9952176028</v>
      </c>
      <c r="BC36" s="64">
        <f t="shared" si="71"/>
        <v>-0.6897960047</v>
      </c>
      <c r="BD36" s="64">
        <f t="shared" si="71"/>
        <v>0.04943680911</v>
      </c>
      <c r="BE36" s="64">
        <f t="shared" si="71"/>
        <v>0.6149269413</v>
      </c>
      <c r="BF36" s="64">
        <f t="shared" si="71"/>
        <v>-0.9807065438</v>
      </c>
      <c r="BG36" s="64">
        <f t="shared" si="71"/>
        <v>0.8702939223</v>
      </c>
      <c r="BH36" s="64">
        <f t="shared" si="71"/>
        <v>-0.3373010691</v>
      </c>
      <c r="BJ36" s="65">
        <f t="shared" si="7"/>
        <v>32587.64685</v>
      </c>
      <c r="BK36" s="65">
        <f>SUM('Choice Model'!AF36:AJ36)</f>
        <v>34144</v>
      </c>
      <c r="BL36" s="65">
        <f t="shared" si="8"/>
        <v>1556.353147</v>
      </c>
    </row>
    <row r="37" ht="15.75" customHeight="1">
      <c r="A37" s="4" t="s">
        <v>71</v>
      </c>
      <c r="B37" s="53">
        <f t="shared" si="9"/>
        <v>0.6324435318</v>
      </c>
      <c r="C37" s="64">
        <f>SUMPRODUCT('Choice Model'!B37:F37,'Choice Model'!AL37:AP37)</f>
        <v>4.941228423</v>
      </c>
      <c r="D37" s="64">
        <f>SUMPRODUCT('Choice Model'!G37:K37,'Choice Model'!AL37:AP37)</f>
        <v>847.7923962</v>
      </c>
      <c r="E37" s="64">
        <f>SUMPRODUCT('Choice Model'!L37:P37,'Choice Model'!AL37:AP37)</f>
        <v>2.894450288</v>
      </c>
      <c r="F37" s="64">
        <f>SUMPRODUCT('Choice Model'!AL37:AP37,'Choice Model'!Q37:U37)</f>
        <v>0</v>
      </c>
      <c r="G37" s="64">
        <f>SUMPRODUCT('Choice Model'!V37:Z37,'Choice Model'!AL37:AP37)</f>
        <v>0.009744478129</v>
      </c>
      <c r="H37" s="4">
        <f>SUMPRODUCT('Choice Model'!AA37:AE37,'Choice Model'!AL37:AP37)</f>
        <v>0</v>
      </c>
      <c r="I37" s="64">
        <f t="shared" ref="I37:AH37" si="72">COS(2*PI()*I$3*$B37)</f>
        <v>-0.6732748923</v>
      </c>
      <c r="J37" s="64">
        <f t="shared" si="72"/>
        <v>-0.09340183893</v>
      </c>
      <c r="K37" s="64">
        <f t="shared" si="72"/>
        <v>0.7990451183</v>
      </c>
      <c r="L37" s="64">
        <f t="shared" si="72"/>
        <v>-0.982552193</v>
      </c>
      <c r="M37" s="64">
        <f t="shared" si="72"/>
        <v>0.5240103254</v>
      </c>
      <c r="N37" s="64">
        <f t="shared" si="72"/>
        <v>0.2769462023</v>
      </c>
      <c r="O37" s="64">
        <f t="shared" si="72"/>
        <v>-0.8969321744</v>
      </c>
      <c r="P37" s="64">
        <f t="shared" si="72"/>
        <v>0.9308176238</v>
      </c>
      <c r="Q37" s="64">
        <f t="shared" si="72"/>
        <v>-0.3564600964</v>
      </c>
      <c r="R37" s="64">
        <f t="shared" si="72"/>
        <v>-0.4508263578</v>
      </c>
      <c r="S37" s="64">
        <f t="shared" si="72"/>
        <v>0.9635202314</v>
      </c>
      <c r="T37" s="64">
        <f t="shared" si="72"/>
        <v>-0.8466016021</v>
      </c>
      <c r="U37" s="64">
        <f t="shared" si="72"/>
        <v>0.1764709735</v>
      </c>
      <c r="V37" s="64">
        <f t="shared" si="72"/>
        <v>0.6089746508</v>
      </c>
      <c r="W37" s="64">
        <f t="shared" si="72"/>
        <v>-0.9964856583</v>
      </c>
      <c r="X37" s="64">
        <f t="shared" si="72"/>
        <v>0.7328428976</v>
      </c>
      <c r="Y37" s="64">
        <f t="shared" si="72"/>
        <v>0.009676212407</v>
      </c>
      <c r="Z37" s="64">
        <f t="shared" si="72"/>
        <v>-0.7458723993</v>
      </c>
      <c r="AA37" s="64">
        <f t="shared" si="72"/>
        <v>0.9946781062</v>
      </c>
      <c r="AB37" s="64">
        <f t="shared" si="72"/>
        <v>-0.5935111902</v>
      </c>
      <c r="AC37" s="64">
        <f t="shared" si="72"/>
        <v>-0.1954857409</v>
      </c>
      <c r="AD37" s="64">
        <f t="shared" si="72"/>
        <v>0.8567424725</v>
      </c>
      <c r="AE37" s="64">
        <f t="shared" si="72"/>
        <v>-0.9581606508</v>
      </c>
      <c r="AF37" s="64">
        <f t="shared" si="72"/>
        <v>0.4334685453</v>
      </c>
      <c r="AG37" s="64">
        <f t="shared" si="72"/>
        <v>0.3744736745</v>
      </c>
      <c r="AH37" s="64">
        <f t="shared" si="72"/>
        <v>-0.937715991</v>
      </c>
      <c r="AI37" s="64">
        <f t="shared" ref="AI37:BH37" si="73">SIN(2*PI()*AI$3*$B37)</f>
        <v>-0.7393922636</v>
      </c>
      <c r="AJ37" s="64">
        <f t="shared" si="73"/>
        <v>0.9956284932</v>
      </c>
      <c r="AK37" s="64">
        <f t="shared" si="73"/>
        <v>-0.6012710694</v>
      </c>
      <c r="AL37" s="64">
        <f t="shared" si="73"/>
        <v>-0.1859870643</v>
      </c>
      <c r="AM37" s="64">
        <f t="shared" si="73"/>
        <v>0.8517119107</v>
      </c>
      <c r="AN37" s="64">
        <f t="shared" si="73"/>
        <v>-0.9608854256</v>
      </c>
      <c r="AO37" s="64">
        <f t="shared" si="73"/>
        <v>0.442168152</v>
      </c>
      <c r="AP37" s="64">
        <f t="shared" si="73"/>
        <v>0.3654839958</v>
      </c>
      <c r="AQ37" s="64">
        <f t="shared" si="73"/>
        <v>-0.9343105478</v>
      </c>
      <c r="AR37" s="64">
        <f t="shared" si="73"/>
        <v>0.8926116709</v>
      </c>
      <c r="AS37" s="64">
        <f t="shared" si="73"/>
        <v>-0.2676355054</v>
      </c>
      <c r="AT37" s="64">
        <f t="shared" si="73"/>
        <v>-0.5322271388</v>
      </c>
      <c r="AU37" s="64">
        <f t="shared" si="73"/>
        <v>0.9843058445</v>
      </c>
      <c r="AV37" s="64">
        <f t="shared" si="73"/>
        <v>-0.7931896839</v>
      </c>
      <c r="AW37" s="64">
        <f t="shared" si="73"/>
        <v>0.08376355349</v>
      </c>
      <c r="AX37" s="64">
        <f t="shared" si="73"/>
        <v>0.6803978891</v>
      </c>
      <c r="AY37" s="64">
        <f t="shared" si="73"/>
        <v>-0.9999531844</v>
      </c>
      <c r="AZ37" s="64">
        <f t="shared" si="73"/>
        <v>0.6660888559</v>
      </c>
      <c r="BA37" s="64">
        <f t="shared" si="73"/>
        <v>0.103031379</v>
      </c>
      <c r="BB37" s="64">
        <f t="shared" si="73"/>
        <v>-0.8048257371</v>
      </c>
      <c r="BC37" s="64">
        <f t="shared" si="73"/>
        <v>0.9807065438</v>
      </c>
      <c r="BD37" s="64">
        <f t="shared" si="73"/>
        <v>-0.5157444481</v>
      </c>
      <c r="BE37" s="64">
        <f t="shared" si="73"/>
        <v>-0.2862309683</v>
      </c>
      <c r="BF37" s="64">
        <f t="shared" si="73"/>
        <v>0.9011686969</v>
      </c>
      <c r="BG37" s="64">
        <f t="shared" si="73"/>
        <v>-0.9272375462</v>
      </c>
      <c r="BH37" s="64">
        <f t="shared" si="73"/>
        <v>0.3474028212</v>
      </c>
      <c r="BJ37" s="65">
        <f t="shared" si="7"/>
        <v>31037.55098</v>
      </c>
      <c r="BK37" s="65">
        <f>SUM('Choice Model'!AF37:AJ37)</f>
        <v>32326</v>
      </c>
      <c r="BL37" s="65">
        <f t="shared" si="8"/>
        <v>1288.449022</v>
      </c>
    </row>
    <row r="38" ht="15.75" customHeight="1">
      <c r="A38" s="4" t="s">
        <v>72</v>
      </c>
      <c r="B38" s="53">
        <f t="shared" si="9"/>
        <v>0.6516084873</v>
      </c>
      <c r="C38" s="64">
        <f>SUMPRODUCT('Choice Model'!B38:F38,'Choice Model'!AL38:AP38)</f>
        <v>4.967881688</v>
      </c>
      <c r="D38" s="64">
        <f>SUMPRODUCT('Choice Model'!G38:K38,'Choice Model'!AL38:AP38)</f>
        <v>834.8773536</v>
      </c>
      <c r="E38" s="64">
        <f>SUMPRODUCT('Choice Model'!L38:P38,'Choice Model'!AL38:AP38)</f>
        <v>2.904330941</v>
      </c>
      <c r="F38" s="64">
        <f>SUMPRODUCT('Choice Model'!AL38:AP38,'Choice Model'!Q38:U38)</f>
        <v>0</v>
      </c>
      <c r="G38" s="64">
        <f>SUMPRODUCT('Choice Model'!V38:Z38,'Choice Model'!AL38:AP38)</f>
        <v>0.01803113839</v>
      </c>
      <c r="H38" s="4">
        <f>SUMPRODUCT('Choice Model'!AA38:AE38,'Choice Model'!AL38:AP38)</f>
        <v>0</v>
      </c>
      <c r="I38" s="64">
        <f t="shared" ref="I38:AH38" si="74">COS(2*PI()*I$3*$B38)</f>
        <v>-0.5795791048</v>
      </c>
      <c r="J38" s="64">
        <f t="shared" si="74"/>
        <v>-0.3281761225</v>
      </c>
      <c r="K38" s="64">
        <f t="shared" si="74"/>
        <v>0.9599871514</v>
      </c>
      <c r="L38" s="64">
        <f t="shared" si="74"/>
        <v>-0.7846008652</v>
      </c>
      <c r="M38" s="64">
        <f t="shared" si="74"/>
        <v>-0.05051061719</v>
      </c>
      <c r="N38" s="64">
        <f t="shared" si="74"/>
        <v>0.8431506618</v>
      </c>
      <c r="O38" s="64">
        <f t="shared" si="74"/>
        <v>-0.9268343944</v>
      </c>
      <c r="P38" s="64">
        <f t="shared" si="74"/>
        <v>0.2311970355</v>
      </c>
      <c r="Q38" s="64">
        <f t="shared" si="74"/>
        <v>0.6588404527</v>
      </c>
      <c r="R38" s="64">
        <f t="shared" si="74"/>
        <v>-0.9948973551</v>
      </c>
      <c r="S38" s="64">
        <f t="shared" si="74"/>
        <v>0.4944029842</v>
      </c>
      <c r="T38" s="64">
        <f t="shared" si="74"/>
        <v>0.4218060771</v>
      </c>
      <c r="U38" s="64">
        <f t="shared" si="74"/>
        <v>-0.9833429613</v>
      </c>
      <c r="V38" s="64">
        <f t="shared" si="74"/>
        <v>0.7180439895</v>
      </c>
      <c r="W38" s="64">
        <f t="shared" si="74"/>
        <v>0.1510163761</v>
      </c>
      <c r="X38" s="64">
        <f t="shared" si="74"/>
        <v>-0.8930958616</v>
      </c>
      <c r="Y38" s="64">
        <f t="shared" si="74"/>
        <v>0.8842230239</v>
      </c>
      <c r="Z38" s="64">
        <f t="shared" si="74"/>
        <v>-0.1318585157</v>
      </c>
      <c r="AA38" s="64">
        <f t="shared" si="74"/>
        <v>-0.7313781429</v>
      </c>
      <c r="AB38" s="64">
        <f t="shared" si="74"/>
        <v>0.9796414944</v>
      </c>
      <c r="AC38" s="64">
        <f t="shared" si="74"/>
        <v>-0.4041813379</v>
      </c>
      <c r="AD38" s="64">
        <f t="shared" si="74"/>
        <v>-0.5111313784</v>
      </c>
      <c r="AE38" s="64">
        <f t="shared" si="74"/>
        <v>0.9966634714</v>
      </c>
      <c r="AF38" s="64">
        <f t="shared" si="74"/>
        <v>-0.6441592667</v>
      </c>
      <c r="AG38" s="64">
        <f t="shared" si="74"/>
        <v>-0.2499809691</v>
      </c>
      <c r="AH38" s="64">
        <f t="shared" si="74"/>
        <v>0.9339267592</v>
      </c>
      <c r="AI38" s="64">
        <f t="shared" ref="AI38:BH38" si="75">SIN(2*PI()*AI$3*$B38)</f>
        <v>-0.8149159842</v>
      </c>
      <c r="AJ38" s="64">
        <f t="shared" si="75"/>
        <v>0.9446165532</v>
      </c>
      <c r="AK38" s="64">
        <f t="shared" si="75"/>
        <v>-0.2800440485</v>
      </c>
      <c r="AL38" s="64">
        <f t="shared" si="75"/>
        <v>-0.6200011954</v>
      </c>
      <c r="AM38" s="64">
        <f t="shared" si="75"/>
        <v>0.9987235241</v>
      </c>
      <c r="AN38" s="64">
        <f t="shared" si="75"/>
        <v>-0.5376773767</v>
      </c>
      <c r="AO38" s="64">
        <f t="shared" si="75"/>
        <v>-0.3754703787</v>
      </c>
      <c r="AP38" s="64">
        <f t="shared" si="75"/>
        <v>0.9729069487</v>
      </c>
      <c r="AQ38" s="64">
        <f t="shared" si="75"/>
        <v>-0.7522826981</v>
      </c>
      <c r="AR38" s="64">
        <f t="shared" si="75"/>
        <v>-0.1008922832</v>
      </c>
      <c r="AS38" s="64">
        <f t="shared" si="75"/>
        <v>0.8692328165</v>
      </c>
      <c r="AT38" s="64">
        <f t="shared" si="75"/>
        <v>-0.9066860721</v>
      </c>
      <c r="AU38" s="64">
        <f t="shared" si="75"/>
        <v>0.1817597876</v>
      </c>
      <c r="AV38" s="64">
        <f t="shared" si="75"/>
        <v>0.6959977221</v>
      </c>
      <c r="AW38" s="64">
        <f t="shared" si="75"/>
        <v>-0.9885312611</v>
      </c>
      <c r="AX38" s="64">
        <f t="shared" si="75"/>
        <v>0.4498664047</v>
      </c>
      <c r="AY38" s="64">
        <f t="shared" si="75"/>
        <v>0.4670649249</v>
      </c>
      <c r="AZ38" s="64">
        <f t="shared" si="75"/>
        <v>-0.9912685468</v>
      </c>
      <c r="BA38" s="64">
        <f t="shared" si="75"/>
        <v>0.6819721491</v>
      </c>
      <c r="BB38" s="64">
        <f t="shared" si="75"/>
        <v>0.2007549314</v>
      </c>
      <c r="BC38" s="64">
        <f t="shared" si="75"/>
        <v>-0.914678876</v>
      </c>
      <c r="BD38" s="64">
        <f t="shared" si="75"/>
        <v>0.8595025969</v>
      </c>
      <c r="BE38" s="64">
        <f t="shared" si="75"/>
        <v>-0.0816206154</v>
      </c>
      <c r="BF38" s="64">
        <f t="shared" si="75"/>
        <v>-0.7648913904</v>
      </c>
      <c r="BG38" s="64">
        <f t="shared" si="75"/>
        <v>0.9682507501</v>
      </c>
      <c r="BH38" s="64">
        <f t="shared" si="75"/>
        <v>-0.3574644156</v>
      </c>
      <c r="BJ38" s="65">
        <f t="shared" si="7"/>
        <v>29799.6656</v>
      </c>
      <c r="BK38" s="65">
        <f>SUM('Choice Model'!AF38:AJ38)</f>
        <v>28839</v>
      </c>
      <c r="BL38" s="65">
        <f t="shared" si="8"/>
        <v>-960.6656</v>
      </c>
    </row>
    <row r="39" ht="15.75" customHeight="1">
      <c r="A39" s="4" t="s">
        <v>73</v>
      </c>
      <c r="B39" s="53">
        <f t="shared" si="9"/>
        <v>0.6707734428</v>
      </c>
      <c r="C39" s="64">
        <f>SUMPRODUCT('Choice Model'!B39:F39,'Choice Model'!AL39:AP39)</f>
        <v>4.946349547</v>
      </c>
      <c r="D39" s="64">
        <f>SUMPRODUCT('Choice Model'!G39:K39,'Choice Model'!AL39:AP39)</f>
        <v>840.7585421</v>
      </c>
      <c r="E39" s="64">
        <f>SUMPRODUCT('Choice Model'!L39:P39,'Choice Model'!AL39:AP39)</f>
        <v>2.869869804</v>
      </c>
      <c r="F39" s="64">
        <f>SUMPRODUCT('Choice Model'!AL39:AP39,'Choice Model'!Q39:U39)</f>
        <v>0</v>
      </c>
      <c r="G39" s="64">
        <f>SUMPRODUCT('Choice Model'!V39:Z39,'Choice Model'!AL39:AP39)</f>
        <v>0.02851761285</v>
      </c>
      <c r="H39" s="4">
        <f>SUMPRODUCT('Choice Model'!AA39:AE39,'Choice Model'!AL39:AP39)</f>
        <v>0</v>
      </c>
      <c r="I39" s="64">
        <f t="shared" ref="I39:AH39" si="76">COS(2*PI()*I$3*$B39)</f>
        <v>-0.477489428</v>
      </c>
      <c r="J39" s="64">
        <f t="shared" si="76"/>
        <v>-0.5440076923</v>
      </c>
      <c r="K39" s="64">
        <f t="shared" si="76"/>
        <v>0.9970052716</v>
      </c>
      <c r="L39" s="64">
        <f t="shared" si="76"/>
        <v>-0.4081112615</v>
      </c>
      <c r="M39" s="64">
        <f t="shared" si="76"/>
        <v>-0.6072676461</v>
      </c>
      <c r="N39" s="64">
        <f t="shared" si="76"/>
        <v>0.9880390234</v>
      </c>
      <c r="O39" s="64">
        <f t="shared" si="76"/>
        <v>-0.3362887302</v>
      </c>
      <c r="P39" s="64">
        <f t="shared" si="76"/>
        <v>-0.6668903965</v>
      </c>
      <c r="Q39" s="64">
        <f t="shared" si="76"/>
        <v>0.9731549582</v>
      </c>
      <c r="R39" s="64">
        <f t="shared" si="76"/>
        <v>-0.2624520121</v>
      </c>
      <c r="S39" s="64">
        <f t="shared" si="76"/>
        <v>-0.7225188359</v>
      </c>
      <c r="T39" s="64">
        <f t="shared" si="76"/>
        <v>0.9524422234</v>
      </c>
      <c r="U39" s="64">
        <f t="shared" si="76"/>
        <v>-0.1870433491</v>
      </c>
      <c r="V39" s="64">
        <f t="shared" si="76"/>
        <v>-0.7738197799</v>
      </c>
      <c r="W39" s="64">
        <f t="shared" si="76"/>
        <v>0.9260248772</v>
      </c>
      <c r="X39" s="64">
        <f t="shared" si="76"/>
        <v>-0.110514398</v>
      </c>
      <c r="Y39" s="64">
        <f t="shared" si="76"/>
        <v>-0.8204859639</v>
      </c>
      <c r="Z39" s="64">
        <f t="shared" si="76"/>
        <v>0.8940611451</v>
      </c>
      <c r="AA39" s="64">
        <f t="shared" si="76"/>
        <v>-0.03332352571</v>
      </c>
      <c r="AB39" s="64">
        <f t="shared" si="76"/>
        <v>-0.8622378827</v>
      </c>
      <c r="AC39" s="64">
        <f t="shared" si="76"/>
        <v>0.8567424725</v>
      </c>
      <c r="AD39" s="64">
        <f t="shared" si="76"/>
        <v>0.04406693638</v>
      </c>
      <c r="AE39" s="64">
        <f t="shared" si="76"/>
        <v>-0.898825465</v>
      </c>
      <c r="AF39" s="64">
        <f t="shared" si="76"/>
        <v>0.8142923779</v>
      </c>
      <c r="AG39" s="64">
        <f t="shared" si="76"/>
        <v>0.1211934615</v>
      </c>
      <c r="AH39" s="64">
        <f t="shared" si="76"/>
        <v>-0.9300295711</v>
      </c>
      <c r="AI39" s="64">
        <f t="shared" ref="AI39:BH39" si="77">SIN(2*PI()*AI$3*$B39)</f>
        <v>-0.8786374942</v>
      </c>
      <c r="AJ39" s="64">
        <f t="shared" si="77"/>
        <v>0.839080229</v>
      </c>
      <c r="AK39" s="64">
        <f t="shared" si="77"/>
        <v>0.07733361696</v>
      </c>
      <c r="AL39" s="64">
        <f t="shared" si="77"/>
        <v>-0.9129321981</v>
      </c>
      <c r="AM39" s="64">
        <f t="shared" si="77"/>
        <v>0.7944973292</v>
      </c>
      <c r="AN39" s="64">
        <f t="shared" si="77"/>
        <v>0.1542040476</v>
      </c>
      <c r="AO39" s="64">
        <f t="shared" si="77"/>
        <v>-0.9417589341</v>
      </c>
      <c r="AP39" s="64">
        <f t="shared" si="77"/>
        <v>0.745155822</v>
      </c>
      <c r="AQ39" s="64">
        <f t="shared" si="77"/>
        <v>0.2301508797</v>
      </c>
      <c r="AR39" s="64">
        <f t="shared" si="77"/>
        <v>-0.9649450458</v>
      </c>
      <c r="AS39" s="64">
        <f t="shared" si="77"/>
        <v>0.6913512362</v>
      </c>
      <c r="AT39" s="64">
        <f t="shared" si="77"/>
        <v>0.3047192331</v>
      </c>
      <c r="AU39" s="64">
        <f t="shared" si="77"/>
        <v>-0.9823516608</v>
      </c>
      <c r="AV39" s="64">
        <f t="shared" si="77"/>
        <v>0.6334058322</v>
      </c>
      <c r="AW39" s="64">
        <f t="shared" si="77"/>
        <v>0.3774624839</v>
      </c>
      <c r="AX39" s="64">
        <f t="shared" si="77"/>
        <v>-0.9938745232</v>
      </c>
      <c r="AY39" s="64">
        <f t="shared" si="77"/>
        <v>0.5716666713</v>
      </c>
      <c r="AZ39" s="64">
        <f t="shared" si="77"/>
        <v>0.4479449394</v>
      </c>
      <c r="BA39" s="64">
        <f t="shared" si="77"/>
        <v>-0.9994446171</v>
      </c>
      <c r="BB39" s="64">
        <f t="shared" si="77"/>
        <v>0.5065035377</v>
      </c>
      <c r="BC39" s="64">
        <f t="shared" si="77"/>
        <v>0.5157444481</v>
      </c>
      <c r="BD39" s="64">
        <f t="shared" si="77"/>
        <v>-0.9990285807</v>
      </c>
      <c r="BE39" s="64">
        <f t="shared" si="77"/>
        <v>0.438306723</v>
      </c>
      <c r="BF39" s="64">
        <f t="shared" si="77"/>
        <v>0.5804549278</v>
      </c>
      <c r="BG39" s="64">
        <f t="shared" si="77"/>
        <v>-0.9926289059</v>
      </c>
      <c r="BH39" s="64">
        <f t="shared" si="77"/>
        <v>0.3674846892</v>
      </c>
      <c r="BJ39" s="65">
        <f t="shared" si="7"/>
        <v>29138.50109</v>
      </c>
      <c r="BK39" s="65">
        <f>SUM('Choice Model'!AF39:AJ39)</f>
        <v>30262</v>
      </c>
      <c r="BL39" s="65">
        <f t="shared" si="8"/>
        <v>1123.498909</v>
      </c>
    </row>
    <row r="40" ht="15.75" customHeight="1">
      <c r="A40" s="4" t="s">
        <v>74</v>
      </c>
      <c r="B40" s="53">
        <f t="shared" si="9"/>
        <v>0.6899383984</v>
      </c>
      <c r="C40" s="64">
        <f>SUMPRODUCT('Choice Model'!B40:F40,'Choice Model'!AL40:AP40)</f>
        <v>4.94541817</v>
      </c>
      <c r="D40" s="64">
        <f>SUMPRODUCT('Choice Model'!G40:K40,'Choice Model'!AL40:AP40)</f>
        <v>848.638898</v>
      </c>
      <c r="E40" s="64">
        <f>SUMPRODUCT('Choice Model'!L40:P40,'Choice Model'!AL40:AP40)</f>
        <v>2.852443424</v>
      </c>
      <c r="F40" s="64">
        <f>SUMPRODUCT('Choice Model'!AL40:AP40,'Choice Model'!Q40:U40)</f>
        <v>0</v>
      </c>
      <c r="G40" s="64">
        <f>SUMPRODUCT('Choice Model'!V40:Z40,'Choice Model'!AL40:AP40)</f>
        <v>0.01534929485</v>
      </c>
      <c r="H40" s="4">
        <f>SUMPRODUCT('Choice Model'!AA40:AE40,'Choice Model'!AL40:AP40)</f>
        <v>0</v>
      </c>
      <c r="I40" s="64">
        <f t="shared" ref="I40:AH40" si="78">COS(2*PI()*I$3*$B40)</f>
        <v>-0.3684843993</v>
      </c>
      <c r="J40" s="64">
        <f t="shared" si="78"/>
        <v>-0.7284384949</v>
      </c>
      <c r="K40" s="64">
        <f t="shared" si="78"/>
        <v>0.9053208418</v>
      </c>
      <c r="L40" s="64">
        <f t="shared" si="78"/>
        <v>0.0612452818</v>
      </c>
      <c r="M40" s="64">
        <f t="shared" si="78"/>
        <v>-0.9504567035</v>
      </c>
      <c r="N40" s="64">
        <f t="shared" si="78"/>
        <v>0.6392116531</v>
      </c>
      <c r="O40" s="64">
        <f t="shared" si="78"/>
        <v>0.4793776595</v>
      </c>
      <c r="P40" s="64">
        <f t="shared" si="78"/>
        <v>-0.9924980309</v>
      </c>
      <c r="Q40" s="64">
        <f t="shared" si="78"/>
        <v>0.252062422</v>
      </c>
      <c r="R40" s="64">
        <f t="shared" si="78"/>
        <v>0.8067358906</v>
      </c>
      <c r="S40" s="64">
        <f t="shared" si="78"/>
        <v>-0.8466016021</v>
      </c>
      <c r="T40" s="64">
        <f t="shared" si="78"/>
        <v>-0.182816925</v>
      </c>
      <c r="U40" s="64">
        <f t="shared" si="78"/>
        <v>0.9813319717</v>
      </c>
      <c r="V40" s="64">
        <f t="shared" si="78"/>
        <v>-0.5403941192</v>
      </c>
      <c r="W40" s="64">
        <f t="shared" si="78"/>
        <v>-0.5830783668</v>
      </c>
      <c r="X40" s="64">
        <f t="shared" si="78"/>
        <v>0.9701046827</v>
      </c>
      <c r="Y40" s="64">
        <f t="shared" si="78"/>
        <v>-0.1318585157</v>
      </c>
      <c r="Z40" s="64">
        <f t="shared" si="78"/>
        <v>-0.8729290708</v>
      </c>
      <c r="AA40" s="64">
        <f t="shared" si="78"/>
        <v>0.7751800043</v>
      </c>
      <c r="AB40" s="64">
        <f t="shared" si="78"/>
        <v>0.3016455943</v>
      </c>
      <c r="AC40" s="64">
        <f t="shared" si="78"/>
        <v>-0.9974833956</v>
      </c>
      <c r="AD40" s="64">
        <f t="shared" si="78"/>
        <v>0.4334685453</v>
      </c>
      <c r="AE40" s="64">
        <f t="shared" si="78"/>
        <v>0.6780306025</v>
      </c>
      <c r="AF40" s="64">
        <f t="shared" si="78"/>
        <v>-0.9331559439</v>
      </c>
      <c r="AG40" s="64">
        <f t="shared" si="78"/>
        <v>0.009676212407</v>
      </c>
      <c r="AH40" s="64">
        <f t="shared" si="78"/>
        <v>0.9260248772</v>
      </c>
      <c r="AI40" s="64">
        <f t="shared" ref="AI40:BH40" si="79">SIN(2*PI()*AI$3*$B40)</f>
        <v>-0.929633932</v>
      </c>
      <c r="AJ40" s="64">
        <f t="shared" si="79"/>
        <v>0.685111202</v>
      </c>
      <c r="AK40" s="64">
        <f t="shared" si="79"/>
        <v>0.4247283525</v>
      </c>
      <c r="AL40" s="64">
        <f t="shared" si="79"/>
        <v>-0.9981227457</v>
      </c>
      <c r="AM40" s="64">
        <f t="shared" si="79"/>
        <v>0.3108569682</v>
      </c>
      <c r="AN40" s="64">
        <f t="shared" si="79"/>
        <v>0.7690308593</v>
      </c>
      <c r="AO40" s="64">
        <f t="shared" si="79"/>
        <v>-0.8776087167</v>
      </c>
      <c r="AP40" s="64">
        <f t="shared" si="79"/>
        <v>-0.1222606177</v>
      </c>
      <c r="AQ40" s="64">
        <f t="shared" si="79"/>
        <v>0.9677109772</v>
      </c>
      <c r="AR40" s="64">
        <f t="shared" si="79"/>
        <v>-0.5909121786</v>
      </c>
      <c r="AS40" s="64">
        <f t="shared" si="79"/>
        <v>-0.5322271388</v>
      </c>
      <c r="AT40" s="64">
        <f t="shared" si="79"/>
        <v>0.9831469737</v>
      </c>
      <c r="AU40" s="64">
        <f t="shared" si="79"/>
        <v>-0.1923215052</v>
      </c>
      <c r="AV40" s="64">
        <f t="shared" si="79"/>
        <v>-0.8414120251</v>
      </c>
      <c r="AW40" s="64">
        <f t="shared" si="79"/>
        <v>0.8124159145</v>
      </c>
      <c r="AX40" s="64">
        <f t="shared" si="79"/>
        <v>0.2426868446</v>
      </c>
      <c r="AY40" s="64">
        <f t="shared" si="79"/>
        <v>-0.9912685468</v>
      </c>
      <c r="AZ40" s="64">
        <f t="shared" si="79"/>
        <v>0.4878471454</v>
      </c>
      <c r="BA40" s="64">
        <f t="shared" si="79"/>
        <v>0.6317404221</v>
      </c>
      <c r="BB40" s="64">
        <f t="shared" si="79"/>
        <v>-0.9534201253</v>
      </c>
      <c r="BC40" s="64">
        <f t="shared" si="79"/>
        <v>0.07090046226</v>
      </c>
      <c r="BD40" s="64">
        <f t="shared" si="79"/>
        <v>0.9011686969</v>
      </c>
      <c r="BE40" s="64">
        <f t="shared" si="79"/>
        <v>-0.7350336741</v>
      </c>
      <c r="BF40" s="64">
        <f t="shared" si="79"/>
        <v>-0.3594718131</v>
      </c>
      <c r="BG40" s="64">
        <f t="shared" si="79"/>
        <v>0.9999531844</v>
      </c>
      <c r="BH40" s="64">
        <f t="shared" si="79"/>
        <v>-0.3774624839</v>
      </c>
      <c r="BJ40" s="65">
        <f t="shared" si="7"/>
        <v>28772.26143</v>
      </c>
      <c r="BK40" s="65">
        <f>SUM('Choice Model'!AF40:AJ40)</f>
        <v>30490</v>
      </c>
      <c r="BL40" s="65">
        <f t="shared" si="8"/>
        <v>1717.738572</v>
      </c>
    </row>
    <row r="41" ht="15.75" customHeight="1">
      <c r="A41" s="4" t="s">
        <v>75</v>
      </c>
      <c r="B41" s="53">
        <f t="shared" si="9"/>
        <v>0.7091033539</v>
      </c>
      <c r="C41" s="64">
        <f>SUMPRODUCT('Choice Model'!B41:F41,'Choice Model'!AL41:AP41)</f>
        <v>4.9611939</v>
      </c>
      <c r="D41" s="64">
        <f>SUMPRODUCT('Choice Model'!G41:K41,'Choice Model'!AL41:AP41)</f>
        <v>833.8259114</v>
      </c>
      <c r="E41" s="64">
        <f>SUMPRODUCT('Choice Model'!L41:P41,'Choice Model'!AL41:AP41)</f>
        <v>2.876466697</v>
      </c>
      <c r="F41" s="64">
        <f>SUMPRODUCT('Choice Model'!AL41:AP41,'Choice Model'!Q41:U41)</f>
        <v>0</v>
      </c>
      <c r="G41" s="64">
        <f>SUMPRODUCT('Choice Model'!V41:Z41,'Choice Model'!AL41:AP41)</f>
        <v>0.01733922914</v>
      </c>
      <c r="H41" s="4">
        <f>SUMPRODUCT('Choice Model'!AA41:AE41,'Choice Model'!AL41:AP41)</f>
        <v>0</v>
      </c>
      <c r="I41" s="64">
        <f t="shared" ref="I41:AH41" si="80">COS(2*PI()*I$3*$B41)</f>
        <v>-0.2541427095</v>
      </c>
      <c r="J41" s="64">
        <f t="shared" si="80"/>
        <v>-0.8708229665</v>
      </c>
      <c r="K41" s="64">
        <f t="shared" si="80"/>
        <v>0.6967693258</v>
      </c>
      <c r="L41" s="64">
        <f t="shared" si="80"/>
        <v>0.5166652778</v>
      </c>
      <c r="M41" s="64">
        <f t="shared" si="80"/>
        <v>-0.9593827529</v>
      </c>
      <c r="N41" s="64">
        <f t="shared" si="80"/>
        <v>-0.02902501332</v>
      </c>
      <c r="O41" s="64">
        <f t="shared" si="80"/>
        <v>0.974135744</v>
      </c>
      <c r="P41" s="64">
        <f t="shared" si="80"/>
        <v>-0.4661139814</v>
      </c>
      <c r="Q41" s="64">
        <f t="shared" si="80"/>
        <v>-0.7372168037</v>
      </c>
      <c r="R41" s="64">
        <f t="shared" si="80"/>
        <v>0.8408305333</v>
      </c>
      <c r="S41" s="64">
        <f t="shared" si="80"/>
        <v>0.3098349038</v>
      </c>
      <c r="T41" s="64">
        <f t="shared" si="80"/>
        <v>-0.9983150972</v>
      </c>
      <c r="U41" s="64">
        <f t="shared" si="80"/>
        <v>0.1975941036</v>
      </c>
      <c r="V41" s="64">
        <f t="shared" si="80"/>
        <v>0.8978808955</v>
      </c>
      <c r="W41" s="64">
        <f t="shared" si="80"/>
        <v>-0.6539738707</v>
      </c>
      <c r="X41" s="64">
        <f t="shared" si="80"/>
        <v>-0.5654755127</v>
      </c>
      <c r="Y41" s="64">
        <f t="shared" si="80"/>
        <v>0.9413968285</v>
      </c>
      <c r="Z41" s="64">
        <f t="shared" si="80"/>
        <v>0.08697723131</v>
      </c>
      <c r="AA41" s="64">
        <f t="shared" si="80"/>
        <v>-0.985606087</v>
      </c>
      <c r="AB41" s="64">
        <f t="shared" si="80"/>
        <v>0.4139919715</v>
      </c>
      <c r="AC41" s="64">
        <f t="shared" si="80"/>
        <v>0.7751800043</v>
      </c>
      <c r="AD41" s="64">
        <f t="shared" si="80"/>
        <v>-0.8080046647</v>
      </c>
      <c r="AE41" s="64">
        <f t="shared" si="80"/>
        <v>-0.3644830148</v>
      </c>
      <c r="AF41" s="64">
        <f t="shared" si="80"/>
        <v>0.9932660666</v>
      </c>
      <c r="AG41" s="64">
        <f t="shared" si="80"/>
        <v>-0.140379644</v>
      </c>
      <c r="AH41" s="64">
        <f t="shared" si="80"/>
        <v>-0.9219131405</v>
      </c>
      <c r="AI41" s="64">
        <f t="shared" ref="AI41:BH41" si="81">SIN(2*PI()*AI$3*$B41)</f>
        <v>-0.9671667298</v>
      </c>
      <c r="AJ41" s="64">
        <f t="shared" si="81"/>
        <v>0.4915967464</v>
      </c>
      <c r="AK41" s="64">
        <f t="shared" si="81"/>
        <v>0.7172952716</v>
      </c>
      <c r="AL41" s="64">
        <f t="shared" si="81"/>
        <v>-0.856187474</v>
      </c>
      <c r="AM41" s="64">
        <f t="shared" si="81"/>
        <v>-0.2821076627</v>
      </c>
      <c r="AN41" s="64">
        <f t="shared" si="81"/>
        <v>0.9995786855</v>
      </c>
      <c r="AO41" s="64">
        <f t="shared" si="81"/>
        <v>-0.2259636082</v>
      </c>
      <c r="AP41" s="64">
        <f t="shared" si="81"/>
        <v>-0.8847246783</v>
      </c>
      <c r="AQ41" s="64">
        <f t="shared" si="81"/>
        <v>0.675656262</v>
      </c>
      <c r="AR41" s="64">
        <f t="shared" si="81"/>
        <v>0.5412984521</v>
      </c>
      <c r="AS41" s="64">
        <f t="shared" si="81"/>
        <v>-0.9507903725</v>
      </c>
      <c r="AT41" s="64">
        <f t="shared" si="81"/>
        <v>-0.05802556933</v>
      </c>
      <c r="AU41" s="64">
        <f t="shared" si="81"/>
        <v>0.9802839233</v>
      </c>
      <c r="AV41" s="64">
        <f t="shared" si="81"/>
        <v>-0.4402384553</v>
      </c>
      <c r="AW41" s="64">
        <f t="shared" si="81"/>
        <v>-0.7565171356</v>
      </c>
      <c r="AX41" s="64">
        <f t="shared" si="81"/>
        <v>0.8247650845</v>
      </c>
      <c r="AY41" s="64">
        <f t="shared" si="81"/>
        <v>0.3373010691</v>
      </c>
      <c r="AZ41" s="64">
        <f t="shared" si="81"/>
        <v>-0.9962102997</v>
      </c>
      <c r="BA41" s="64">
        <f t="shared" si="81"/>
        <v>0.1690581004</v>
      </c>
      <c r="BB41" s="64">
        <f t="shared" si="81"/>
        <v>0.9102805323</v>
      </c>
      <c r="BC41" s="64">
        <f t="shared" si="81"/>
        <v>-0.6317404221</v>
      </c>
      <c r="BD41" s="64">
        <f t="shared" si="81"/>
        <v>-0.5891760872</v>
      </c>
      <c r="BE41" s="64">
        <f t="shared" si="81"/>
        <v>0.9312100364</v>
      </c>
      <c r="BF41" s="64">
        <f t="shared" si="81"/>
        <v>0.1158556038</v>
      </c>
      <c r="BG41" s="64">
        <f t="shared" si="81"/>
        <v>-0.9900977505</v>
      </c>
      <c r="BH41" s="64">
        <f t="shared" si="81"/>
        <v>0.3873966461</v>
      </c>
      <c r="BJ41" s="65">
        <f t="shared" si="7"/>
        <v>28000.90191</v>
      </c>
      <c r="BK41" s="65">
        <f>SUM('Choice Model'!AF41:AJ41)</f>
        <v>28721</v>
      </c>
      <c r="BL41" s="65">
        <f t="shared" si="8"/>
        <v>720.0980908</v>
      </c>
    </row>
    <row r="42" ht="15.75" customHeight="1">
      <c r="A42" s="4" t="s">
        <v>76</v>
      </c>
      <c r="B42" s="53">
        <f t="shared" si="9"/>
        <v>0.7282683094</v>
      </c>
      <c r="C42" s="64">
        <f>SUMPRODUCT('Choice Model'!B42:F42,'Choice Model'!AL42:AP42)</f>
        <v>4.966895426</v>
      </c>
      <c r="D42" s="64">
        <f>SUMPRODUCT('Choice Model'!G42:K42,'Choice Model'!AL42:AP42)</f>
        <v>777.0021013</v>
      </c>
      <c r="E42" s="64">
        <f>SUMPRODUCT('Choice Model'!L42:P42,'Choice Model'!AL42:AP42)</f>
        <v>2.873831985</v>
      </c>
      <c r="F42" s="64">
        <f>SUMPRODUCT('Choice Model'!AL42:AP42,'Choice Model'!Q42:U42)</f>
        <v>0</v>
      </c>
      <c r="G42" s="64">
        <f>SUMPRODUCT('Choice Model'!V42:Z42,'Choice Model'!AL42:AP42)</f>
        <v>0.0211025171</v>
      </c>
      <c r="H42" s="4">
        <f>SUMPRODUCT('Choice Model'!AA42:AE42,'Choice Model'!AL42:AP42)</f>
        <v>0</v>
      </c>
      <c r="I42" s="64">
        <f t="shared" ref="I42:AH42" si="82">COS(2*PI()*I$3*$B42)</f>
        <v>-0.1361203386</v>
      </c>
      <c r="J42" s="64">
        <f t="shared" si="82"/>
        <v>-0.9629425068</v>
      </c>
      <c r="K42" s="64">
        <f t="shared" si="82"/>
        <v>0.3982724588</v>
      </c>
      <c r="L42" s="64">
        <f t="shared" si="82"/>
        <v>0.8545165429</v>
      </c>
      <c r="M42" s="64">
        <f t="shared" si="82"/>
        <v>-0.6309066212</v>
      </c>
      <c r="N42" s="64">
        <f t="shared" si="82"/>
        <v>-0.6827580971</v>
      </c>
      <c r="O42" s="64">
        <f t="shared" si="82"/>
        <v>0.8167811479</v>
      </c>
      <c r="P42" s="64">
        <f t="shared" si="82"/>
        <v>0.4603970442</v>
      </c>
      <c r="Q42" s="64">
        <f t="shared" si="82"/>
        <v>-0.942119951</v>
      </c>
      <c r="R42" s="64">
        <f t="shared" si="82"/>
        <v>-0.2039136707</v>
      </c>
      <c r="S42" s="64">
        <f t="shared" si="82"/>
        <v>0.9976335469</v>
      </c>
      <c r="T42" s="64">
        <f t="shared" si="82"/>
        <v>-0.06768276175</v>
      </c>
      <c r="U42" s="64">
        <f t="shared" si="82"/>
        <v>-0.979207546</v>
      </c>
      <c r="V42" s="64">
        <f t="shared" si="82"/>
        <v>0.3342628872</v>
      </c>
      <c r="W42" s="64">
        <f t="shared" si="82"/>
        <v>0.8882075912</v>
      </c>
      <c r="X42" s="64">
        <f t="shared" si="82"/>
        <v>-0.5760691234</v>
      </c>
      <c r="Y42" s="64">
        <f t="shared" si="82"/>
        <v>-0.7313781429</v>
      </c>
      <c r="Z42" s="64">
        <f t="shared" si="82"/>
        <v>0.7751800043</v>
      </c>
      <c r="AA42" s="64">
        <f t="shared" si="82"/>
        <v>0.5203426135</v>
      </c>
      <c r="AB42" s="64">
        <f t="shared" si="82"/>
        <v>-0.9168384298</v>
      </c>
      <c r="AC42" s="64">
        <f t="shared" si="82"/>
        <v>-0.2707418984</v>
      </c>
      <c r="AD42" s="64">
        <f t="shared" si="82"/>
        <v>0.9905453876</v>
      </c>
      <c r="AE42" s="64">
        <f t="shared" si="82"/>
        <v>0.001075151283</v>
      </c>
      <c r="AF42" s="64">
        <f t="shared" si="82"/>
        <v>-0.9908380875</v>
      </c>
      <c r="AG42" s="64">
        <f t="shared" si="82"/>
        <v>0.2686712807</v>
      </c>
      <c r="AH42" s="64">
        <f t="shared" si="82"/>
        <v>0.9176948361</v>
      </c>
      <c r="AI42" s="64">
        <f t="shared" ref="AI42:BH42" si="83">SIN(2*PI()*AI$3*$B42)</f>
        <v>-0.9906923102</v>
      </c>
      <c r="AJ42" s="64">
        <f t="shared" si="83"/>
        <v>0.2697067455</v>
      </c>
      <c r="AK42" s="64">
        <f t="shared" si="83"/>
        <v>0.9172671631</v>
      </c>
      <c r="AL42" s="64">
        <f t="shared" si="83"/>
        <v>-0.5194241792</v>
      </c>
      <c r="AM42" s="64">
        <f t="shared" si="83"/>
        <v>-0.7758587728</v>
      </c>
      <c r="AN42" s="64">
        <f t="shared" si="83"/>
        <v>0.7306444969</v>
      </c>
      <c r="AO42" s="64">
        <f t="shared" si="83"/>
        <v>0.5769476201</v>
      </c>
      <c r="AP42" s="64">
        <f t="shared" si="83"/>
        <v>-0.8877131078</v>
      </c>
      <c r="AQ42" s="64">
        <f t="shared" si="83"/>
        <v>-0.3352760025</v>
      </c>
      <c r="AR42" s="64">
        <f t="shared" si="83"/>
        <v>0.9789888737</v>
      </c>
      <c r="AS42" s="64">
        <f t="shared" si="83"/>
        <v>0.06875540848</v>
      </c>
      <c r="AT42" s="64">
        <f t="shared" si="83"/>
        <v>-0.9977068927</v>
      </c>
      <c r="AU42" s="64">
        <f t="shared" si="83"/>
        <v>0.2028609917</v>
      </c>
      <c r="AV42" s="64">
        <f t="shared" si="83"/>
        <v>0.9424798789</v>
      </c>
      <c r="AW42" s="64">
        <f t="shared" si="83"/>
        <v>-0.4594423522</v>
      </c>
      <c r="AX42" s="64">
        <f t="shared" si="83"/>
        <v>-0.8174009818</v>
      </c>
      <c r="AY42" s="64">
        <f t="shared" si="83"/>
        <v>0.6819721491</v>
      </c>
      <c r="AZ42" s="64">
        <f t="shared" si="83"/>
        <v>0.6317404221</v>
      </c>
      <c r="BA42" s="64">
        <f t="shared" si="83"/>
        <v>-0.8539575894</v>
      </c>
      <c r="BB42" s="64">
        <f t="shared" si="83"/>
        <v>-0.3992584296</v>
      </c>
      <c r="BC42" s="64">
        <f t="shared" si="83"/>
        <v>0.9626519747</v>
      </c>
      <c r="BD42" s="64">
        <f t="shared" si="83"/>
        <v>0.1371854041</v>
      </c>
      <c r="BE42" s="64">
        <f t="shared" si="83"/>
        <v>-0.999999422</v>
      </c>
      <c r="BF42" s="64">
        <f t="shared" si="83"/>
        <v>0.1350551158</v>
      </c>
      <c r="BG42" s="64">
        <f t="shared" si="83"/>
        <v>0.9632319258</v>
      </c>
      <c r="BH42" s="64">
        <f t="shared" si="83"/>
        <v>-0.3972860277</v>
      </c>
      <c r="BJ42" s="65">
        <f t="shared" si="7"/>
        <v>25910.96582</v>
      </c>
      <c r="BK42" s="65">
        <f>SUM('Choice Model'!AF42:AJ42)</f>
        <v>22367</v>
      </c>
      <c r="BL42" s="65">
        <f t="shared" si="8"/>
        <v>-3543.96582</v>
      </c>
    </row>
    <row r="43" ht="15.75" customHeight="1">
      <c r="A43" s="4" t="s">
        <v>77</v>
      </c>
      <c r="B43" s="53">
        <f t="shared" si="9"/>
        <v>0.7474332649</v>
      </c>
      <c r="C43" s="64">
        <f>SUMPRODUCT('Choice Model'!B43:F43,'Choice Model'!AL43:AP43)</f>
        <v>4.953886479</v>
      </c>
      <c r="D43" s="64">
        <f>SUMPRODUCT('Choice Model'!G43:K43,'Choice Model'!AL43:AP43)</f>
        <v>813.3332963</v>
      </c>
      <c r="E43" s="64">
        <f>SUMPRODUCT('Choice Model'!L43:P43,'Choice Model'!AL43:AP43)</f>
        <v>2.856745635</v>
      </c>
      <c r="F43" s="64">
        <f>SUMPRODUCT('Choice Model'!AL43:AP43,'Choice Model'!Q43:U43)</f>
        <v>0</v>
      </c>
      <c r="G43" s="64">
        <f>SUMPRODUCT('Choice Model'!V43:Z43,'Choice Model'!AL43:AP43)</f>
        <v>0.0199458718</v>
      </c>
      <c r="H43" s="4">
        <f>SUMPRODUCT('Choice Model'!AA43:AE43,'Choice Model'!AL43:AP43)</f>
        <v>0</v>
      </c>
      <c r="I43" s="64">
        <f t="shared" ref="I43:AH43" si="84">COS(2*PI()*I$3*$B43)</f>
        <v>-0.01612657327</v>
      </c>
      <c r="J43" s="64">
        <f t="shared" si="84"/>
        <v>-0.9994798673</v>
      </c>
      <c r="K43" s="64">
        <f t="shared" si="84"/>
        <v>0.04836294389</v>
      </c>
      <c r="L43" s="64">
        <f t="shared" si="84"/>
        <v>0.9979200102</v>
      </c>
      <c r="M43" s="64">
        <f t="shared" si="84"/>
        <v>-0.08054900422</v>
      </c>
      <c r="N43" s="64">
        <f t="shared" si="84"/>
        <v>-0.9953220513</v>
      </c>
      <c r="O43" s="64">
        <f t="shared" si="84"/>
        <v>0.1126512722</v>
      </c>
      <c r="P43" s="64">
        <f t="shared" si="84"/>
        <v>0.9916886933</v>
      </c>
      <c r="Q43" s="64">
        <f t="shared" si="84"/>
        <v>-0.1446363529</v>
      </c>
      <c r="R43" s="64">
        <f t="shared" si="84"/>
        <v>-0.9870237158</v>
      </c>
      <c r="S43" s="64">
        <f t="shared" si="84"/>
        <v>0.1764709735</v>
      </c>
      <c r="T43" s="64">
        <f t="shared" si="84"/>
        <v>0.9813319717</v>
      </c>
      <c r="U43" s="64">
        <f t="shared" si="84"/>
        <v>-0.2081220174</v>
      </c>
      <c r="V43" s="64">
        <f t="shared" si="84"/>
        <v>-0.9746193817</v>
      </c>
      <c r="W43" s="64">
        <f t="shared" si="84"/>
        <v>0.2395565591</v>
      </c>
      <c r="X43" s="64">
        <f t="shared" si="84"/>
        <v>0.9668929289</v>
      </c>
      <c r="Y43" s="64">
        <f t="shared" si="84"/>
        <v>-0.2707418984</v>
      </c>
      <c r="Z43" s="64">
        <f t="shared" si="84"/>
        <v>-0.9581606508</v>
      </c>
      <c r="AA43" s="64">
        <f t="shared" si="84"/>
        <v>0.3016455943</v>
      </c>
      <c r="AB43" s="64">
        <f t="shared" si="84"/>
        <v>0.9484316313</v>
      </c>
      <c r="AC43" s="64">
        <f t="shared" si="84"/>
        <v>-0.3322354987</v>
      </c>
      <c r="AD43" s="64">
        <f t="shared" si="84"/>
        <v>-0.937715991</v>
      </c>
      <c r="AE43" s="64">
        <f t="shared" si="84"/>
        <v>0.36247979</v>
      </c>
      <c r="AF43" s="64">
        <f t="shared" si="84"/>
        <v>0.9260248772</v>
      </c>
      <c r="AG43" s="64">
        <f t="shared" si="84"/>
        <v>-0.3923470061</v>
      </c>
      <c r="AH43" s="64">
        <f t="shared" si="84"/>
        <v>-0.9133704518</v>
      </c>
      <c r="AI43" s="64">
        <f t="shared" ref="AI43:BH43" si="85">SIN(2*PI()*AI$3*$B43)</f>
        <v>-0.9998699584</v>
      </c>
      <c r="AJ43" s="64">
        <f t="shared" si="85"/>
        <v>0.03224895229</v>
      </c>
      <c r="AK43" s="64">
        <f t="shared" si="85"/>
        <v>0.9988298282</v>
      </c>
      <c r="AL43" s="64">
        <f t="shared" si="85"/>
        <v>-0.06446435711</v>
      </c>
      <c r="AM43" s="64">
        <f t="shared" si="85"/>
        <v>-0.9967506498</v>
      </c>
      <c r="AN43" s="64">
        <f t="shared" si="85"/>
        <v>0.09661270188</v>
      </c>
      <c r="AO43" s="64">
        <f t="shared" si="85"/>
        <v>0.9936345862</v>
      </c>
      <c r="AP43" s="64">
        <f t="shared" si="85"/>
        <v>-0.1286605438</v>
      </c>
      <c r="AQ43" s="64">
        <f t="shared" si="85"/>
        <v>-0.9894848788</v>
      </c>
      <c r="AR43" s="64">
        <f t="shared" si="85"/>
        <v>0.1605745446</v>
      </c>
      <c r="AS43" s="64">
        <f t="shared" si="85"/>
        <v>0.9843058445</v>
      </c>
      <c r="AT43" s="64">
        <f t="shared" si="85"/>
        <v>-0.1923215052</v>
      </c>
      <c r="AU43" s="64">
        <f t="shared" si="85"/>
        <v>-0.9781028708</v>
      </c>
      <c r="AV43" s="64">
        <f t="shared" si="85"/>
        <v>0.2238684005</v>
      </c>
      <c r="AW43" s="64">
        <f t="shared" si="85"/>
        <v>0.9708824105</v>
      </c>
      <c r="AX43" s="64">
        <f t="shared" si="85"/>
        <v>-0.2551824131</v>
      </c>
      <c r="AY43" s="64">
        <f t="shared" si="85"/>
        <v>-0.9626519747</v>
      </c>
      <c r="AZ43" s="64">
        <f t="shared" si="85"/>
        <v>0.2862309683</v>
      </c>
      <c r="BA43" s="64">
        <f t="shared" si="85"/>
        <v>0.9534201253</v>
      </c>
      <c r="BB43" s="64">
        <f t="shared" si="85"/>
        <v>-0.3169817674</v>
      </c>
      <c r="BC43" s="64">
        <f t="shared" si="85"/>
        <v>-0.943196466</v>
      </c>
      <c r="BD43" s="64">
        <f t="shared" si="85"/>
        <v>0.3474028212</v>
      </c>
      <c r="BE43" s="64">
        <f t="shared" si="85"/>
        <v>0.9319916319</v>
      </c>
      <c r="BF43" s="64">
        <f t="shared" si="85"/>
        <v>-0.3774624839</v>
      </c>
      <c r="BG43" s="64">
        <f t="shared" si="85"/>
        <v>-0.9198172791</v>
      </c>
      <c r="BH43" s="64">
        <f t="shared" si="85"/>
        <v>0.4071294854</v>
      </c>
      <c r="BJ43" s="65">
        <f t="shared" si="7"/>
        <v>26821.7439</v>
      </c>
      <c r="BK43" s="65">
        <f>SUM('Choice Model'!AF43:AJ43)</f>
        <v>26973</v>
      </c>
      <c r="BL43" s="65">
        <f t="shared" si="8"/>
        <v>151.2560985</v>
      </c>
    </row>
    <row r="44" ht="15.75" customHeight="1">
      <c r="A44" s="4" t="s">
        <v>78</v>
      </c>
      <c r="B44" s="53">
        <f t="shared" si="9"/>
        <v>0.7665982204</v>
      </c>
      <c r="C44" s="64">
        <f>SUMPRODUCT('Choice Model'!B44:F44,'Choice Model'!AL44:AP44)</f>
        <v>4.979918205</v>
      </c>
      <c r="D44" s="64">
        <f>SUMPRODUCT('Choice Model'!G44:K44,'Choice Model'!AL44:AP44)</f>
        <v>802.1623585</v>
      </c>
      <c r="E44" s="64">
        <f>SUMPRODUCT('Choice Model'!L44:P44,'Choice Model'!AL44:AP44)</f>
        <v>2.883581497</v>
      </c>
      <c r="F44" s="64">
        <f>SUMPRODUCT('Choice Model'!AL44:AP44,'Choice Model'!Q44:U44)</f>
        <v>0</v>
      </c>
      <c r="G44" s="64">
        <f>SUMPRODUCT('Choice Model'!V44:Z44,'Choice Model'!AL44:AP44)</f>
        <v>0.02219575144</v>
      </c>
      <c r="H44" s="4">
        <f>SUMPRODUCT('Choice Model'!AA44:AE44,'Choice Model'!AL44:AP44)</f>
        <v>0</v>
      </c>
      <c r="I44" s="64">
        <f t="shared" ref="I44:AH44" si="86">COS(2*PI()*I$3*$B44)</f>
        <v>0.1041007489</v>
      </c>
      <c r="J44" s="64">
        <f t="shared" si="86"/>
        <v>-0.9783260681</v>
      </c>
      <c r="K44" s="64">
        <f t="shared" si="86"/>
        <v>-0.3077897017</v>
      </c>
      <c r="L44" s="64">
        <f t="shared" si="86"/>
        <v>0.9142437912</v>
      </c>
      <c r="M44" s="64">
        <f t="shared" si="86"/>
        <v>0.4981366285</v>
      </c>
      <c r="N44" s="64">
        <f t="shared" si="86"/>
        <v>-0.810530999</v>
      </c>
      <c r="O44" s="64">
        <f t="shared" si="86"/>
        <v>-0.6668903965</v>
      </c>
      <c r="P44" s="64">
        <f t="shared" si="86"/>
        <v>0.6716834195</v>
      </c>
      <c r="Q44" s="64">
        <f t="shared" si="86"/>
        <v>0.8067358906</v>
      </c>
      <c r="R44" s="64">
        <f t="shared" si="86"/>
        <v>-0.5037197987</v>
      </c>
      <c r="S44" s="64">
        <f t="shared" si="86"/>
        <v>-0.9116111072</v>
      </c>
      <c r="T44" s="64">
        <f t="shared" si="86"/>
        <v>0.3139210007</v>
      </c>
      <c r="U44" s="64">
        <f t="shared" si="86"/>
        <v>0.9769699298</v>
      </c>
      <c r="V44" s="64">
        <f t="shared" si="86"/>
        <v>-0.110514398</v>
      </c>
      <c r="W44" s="64">
        <f t="shared" si="86"/>
        <v>-0.999979193</v>
      </c>
      <c r="X44" s="64">
        <f t="shared" si="86"/>
        <v>-0.09768276782</v>
      </c>
      <c r="Y44" s="64">
        <f t="shared" si="86"/>
        <v>0.9796414944</v>
      </c>
      <c r="Z44" s="64">
        <f t="shared" si="86"/>
        <v>0.3016455943</v>
      </c>
      <c r="AA44" s="64">
        <f t="shared" si="86"/>
        <v>-0.9168384298</v>
      </c>
      <c r="AB44" s="64">
        <f t="shared" si="86"/>
        <v>-0.4925327287</v>
      </c>
      <c r="AC44" s="64">
        <f t="shared" si="86"/>
        <v>0.8142923779</v>
      </c>
      <c r="AD44" s="64">
        <f t="shared" si="86"/>
        <v>0.6620696215</v>
      </c>
      <c r="AE44" s="64">
        <f t="shared" si="86"/>
        <v>-0.6764484911</v>
      </c>
      <c r="AF44" s="64">
        <f t="shared" si="86"/>
        <v>-0.8029072106</v>
      </c>
      <c r="AG44" s="64">
        <f t="shared" si="86"/>
        <v>0.5092820072</v>
      </c>
      <c r="AH44" s="64">
        <f t="shared" si="86"/>
        <v>0.9089404873</v>
      </c>
      <c r="AI44" s="64">
        <f t="shared" ref="AI44:BH44" si="87">SIN(2*PI()*AI$3*$B44)</f>
        <v>-0.994566757</v>
      </c>
      <c r="AJ44" s="64">
        <f t="shared" si="87"/>
        <v>-0.2070702885</v>
      </c>
      <c r="AK44" s="64">
        <f t="shared" si="87"/>
        <v>0.9514544127</v>
      </c>
      <c r="AL44" s="64">
        <f t="shared" si="87"/>
        <v>0.4051645224</v>
      </c>
      <c r="AM44" s="64">
        <f t="shared" si="87"/>
        <v>-0.8670985523</v>
      </c>
      <c r="AN44" s="64">
        <f t="shared" si="87"/>
        <v>-0.5856957398</v>
      </c>
      <c r="AO44" s="64">
        <f t="shared" si="87"/>
        <v>0.745155822</v>
      </c>
      <c r="AP44" s="64">
        <f t="shared" si="87"/>
        <v>0.7408382981</v>
      </c>
      <c r="AQ44" s="64">
        <f t="shared" si="87"/>
        <v>-0.5909121786</v>
      </c>
      <c r="AR44" s="64">
        <f t="shared" si="87"/>
        <v>-0.8638670988</v>
      </c>
      <c r="AS44" s="64">
        <f t="shared" si="87"/>
        <v>0.4110537547</v>
      </c>
      <c r="AT44" s="64">
        <f t="shared" si="87"/>
        <v>0.9494491062</v>
      </c>
      <c r="AU44" s="64">
        <f t="shared" si="87"/>
        <v>-0.2133770286</v>
      </c>
      <c r="AV44" s="64">
        <f t="shared" si="87"/>
        <v>-0.9938745232</v>
      </c>
      <c r="AW44" s="64">
        <f t="shared" si="87"/>
        <v>0.006450864198</v>
      </c>
      <c r="AX44" s="64">
        <f t="shared" si="87"/>
        <v>0.9952176028</v>
      </c>
      <c r="AY44" s="64">
        <f t="shared" si="87"/>
        <v>0.2007549314</v>
      </c>
      <c r="AZ44" s="64">
        <f t="shared" si="87"/>
        <v>-0.9534201253</v>
      </c>
      <c r="BA44" s="64">
        <f t="shared" si="87"/>
        <v>-0.3992584296</v>
      </c>
      <c r="BB44" s="64">
        <f t="shared" si="87"/>
        <v>0.8702939223</v>
      </c>
      <c r="BC44" s="64">
        <f t="shared" si="87"/>
        <v>0.5804549278</v>
      </c>
      <c r="BD44" s="64">
        <f t="shared" si="87"/>
        <v>-0.7494423369</v>
      </c>
      <c r="BE44" s="64">
        <f t="shared" si="87"/>
        <v>-0.7364899449</v>
      </c>
      <c r="BF44" s="64">
        <f t="shared" si="87"/>
        <v>0.5961040272</v>
      </c>
      <c r="BG44" s="64">
        <f t="shared" si="87"/>
        <v>0.8605996963</v>
      </c>
      <c r="BH44" s="64">
        <f t="shared" si="87"/>
        <v>-0.4169258813</v>
      </c>
      <c r="BJ44" s="65">
        <f t="shared" si="7"/>
        <v>26671.59797</v>
      </c>
      <c r="BK44" s="65">
        <f>SUM('Choice Model'!AF44:AJ44)</f>
        <v>25185</v>
      </c>
      <c r="BL44" s="65">
        <f t="shared" si="8"/>
        <v>-1486.597972</v>
      </c>
    </row>
    <row r="45" ht="15.75" customHeight="1">
      <c r="A45" s="4" t="s">
        <v>79</v>
      </c>
      <c r="B45" s="53">
        <f t="shared" si="9"/>
        <v>0.7857631759</v>
      </c>
      <c r="C45" s="64">
        <f>SUMPRODUCT('Choice Model'!B45:F45,'Choice Model'!AL45:AP45)</f>
        <v>4.974306683</v>
      </c>
      <c r="D45" s="64">
        <f>SUMPRODUCT('Choice Model'!G45:K45,'Choice Model'!AL45:AP45)</f>
        <v>779.8167847</v>
      </c>
      <c r="E45" s="64">
        <f>SUMPRODUCT('Choice Model'!L45:P45,'Choice Model'!AL45:AP45)</f>
        <v>2.859221205</v>
      </c>
      <c r="F45" s="64">
        <f>SUMPRODUCT('Choice Model'!AL45:AP45,'Choice Model'!Q45:U45)</f>
        <v>0</v>
      </c>
      <c r="G45" s="64">
        <f>SUMPRODUCT('Choice Model'!V45:Z45,'Choice Model'!AL45:AP45)</f>
        <v>0.013339665</v>
      </c>
      <c r="H45" s="4">
        <f>SUMPRODUCT('Choice Model'!AA45:AE45,'Choice Model'!AL45:AP45)</f>
        <v>0</v>
      </c>
      <c r="I45" s="64">
        <f t="shared" ref="I45:AH45" si="88">COS(2*PI()*I$3*$B45)</f>
        <v>0.2228204078</v>
      </c>
      <c r="J45" s="64">
        <f t="shared" si="88"/>
        <v>-0.9007021317</v>
      </c>
      <c r="K45" s="64">
        <f t="shared" si="88"/>
        <v>-0.6242100404</v>
      </c>
      <c r="L45" s="64">
        <f t="shared" si="88"/>
        <v>0.6225286602</v>
      </c>
      <c r="M45" s="64">
        <f t="shared" si="88"/>
        <v>0.9016342203</v>
      </c>
      <c r="N45" s="64">
        <f t="shared" si="88"/>
        <v>-0.220723651</v>
      </c>
      <c r="O45" s="64">
        <f t="shared" si="88"/>
        <v>-0.9999976881</v>
      </c>
      <c r="P45" s="64">
        <f t="shared" si="88"/>
        <v>-0.2249161344</v>
      </c>
      <c r="Q45" s="64">
        <f t="shared" si="88"/>
        <v>0.8997658785</v>
      </c>
      <c r="R45" s="64">
        <f t="shared" si="88"/>
        <v>0.6258885343</v>
      </c>
      <c r="S45" s="64">
        <f t="shared" si="88"/>
        <v>-0.6208444017</v>
      </c>
      <c r="T45" s="64">
        <f t="shared" si="88"/>
        <v>-0.9025621398</v>
      </c>
      <c r="U45" s="64">
        <f t="shared" si="88"/>
        <v>0.2186258735</v>
      </c>
      <c r="V45" s="64">
        <f t="shared" si="88"/>
        <v>0.9999907524</v>
      </c>
      <c r="W45" s="64">
        <f t="shared" si="88"/>
        <v>0.2270108209</v>
      </c>
      <c r="X45" s="64">
        <f t="shared" si="88"/>
        <v>-0.898825465</v>
      </c>
      <c r="Y45" s="64">
        <f t="shared" si="88"/>
        <v>-0.6275641342</v>
      </c>
      <c r="Z45" s="64">
        <f t="shared" si="88"/>
        <v>0.6191572724</v>
      </c>
      <c r="AA45" s="64">
        <f t="shared" si="88"/>
        <v>0.9034858861</v>
      </c>
      <c r="AB45" s="64">
        <f t="shared" si="88"/>
        <v>-0.2165270852</v>
      </c>
      <c r="AC45" s="64">
        <f t="shared" si="88"/>
        <v>-0.999979193</v>
      </c>
      <c r="AD45" s="64">
        <f t="shared" si="88"/>
        <v>-0.2291044579</v>
      </c>
      <c r="AE45" s="64">
        <f t="shared" si="88"/>
        <v>0.8978808955</v>
      </c>
      <c r="AF45" s="64">
        <f t="shared" si="88"/>
        <v>0.6292368324</v>
      </c>
      <c r="AG45" s="64">
        <f t="shared" si="88"/>
        <v>-0.6174672803</v>
      </c>
      <c r="AH45" s="64">
        <f t="shared" si="88"/>
        <v>-0.9044054548</v>
      </c>
      <c r="AI45" s="64">
        <f t="shared" ref="AI45:BH45" si="89">SIN(2*PI()*AI$3*$B45)</f>
        <v>-0.9748595108</v>
      </c>
      <c r="AJ45" s="64">
        <f t="shared" si="89"/>
        <v>-0.4344371875</v>
      </c>
      <c r="AK45" s="64">
        <f t="shared" si="89"/>
        <v>0.7812565683</v>
      </c>
      <c r="AL45" s="64">
        <f t="shared" si="89"/>
        <v>0.7825970018</v>
      </c>
      <c r="AM45" s="64">
        <f t="shared" si="89"/>
        <v>-0.4324994021</v>
      </c>
      <c r="AN45" s="64">
        <f t="shared" si="89"/>
        <v>-0.9753363881</v>
      </c>
      <c r="AO45" s="64">
        <f t="shared" si="89"/>
        <v>-0.002150301323</v>
      </c>
      <c r="AP45" s="64">
        <f t="shared" si="89"/>
        <v>0.974378126</v>
      </c>
      <c r="AQ45" s="64">
        <f t="shared" si="89"/>
        <v>0.4363729641</v>
      </c>
      <c r="AR45" s="64">
        <f t="shared" si="89"/>
        <v>-0.7799125224</v>
      </c>
      <c r="AS45" s="64">
        <f t="shared" si="89"/>
        <v>-0.7839338167</v>
      </c>
      <c r="AT45" s="64">
        <f t="shared" si="89"/>
        <v>0.430559617</v>
      </c>
      <c r="AU45" s="64">
        <f t="shared" si="89"/>
        <v>0.9758087556</v>
      </c>
      <c r="AV45" s="64">
        <f t="shared" si="89"/>
        <v>0.004300592703</v>
      </c>
      <c r="AW45" s="64">
        <f t="shared" si="89"/>
        <v>-0.9738922359</v>
      </c>
      <c r="AX45" s="64">
        <f t="shared" si="89"/>
        <v>-0.438306723</v>
      </c>
      <c r="AY45" s="64">
        <f t="shared" si="89"/>
        <v>0.7785648704</v>
      </c>
      <c r="AZ45" s="64">
        <f t="shared" si="89"/>
        <v>0.7852670068</v>
      </c>
      <c r="BA45" s="64">
        <f t="shared" si="89"/>
        <v>-0.428617841</v>
      </c>
      <c r="BB45" s="64">
        <f t="shared" si="89"/>
        <v>-0.9762766111</v>
      </c>
      <c r="BC45" s="64">
        <f t="shared" si="89"/>
        <v>-0.006450864198</v>
      </c>
      <c r="BD45" s="64">
        <f t="shared" si="89"/>
        <v>0.9734018427</v>
      </c>
      <c r="BE45" s="64">
        <f t="shared" si="89"/>
        <v>0.4402384553</v>
      </c>
      <c r="BF45" s="64">
        <f t="shared" si="89"/>
        <v>-0.7772136184</v>
      </c>
      <c r="BG45" s="64">
        <f t="shared" si="89"/>
        <v>-0.7865965661</v>
      </c>
      <c r="BH45" s="64">
        <f t="shared" si="89"/>
        <v>0.4266740832</v>
      </c>
      <c r="BJ45" s="65">
        <f t="shared" si="7"/>
        <v>26148.76371</v>
      </c>
      <c r="BK45" s="65">
        <f>SUM('Choice Model'!AF45:AJ45)</f>
        <v>23164</v>
      </c>
      <c r="BL45" s="65">
        <f t="shared" si="8"/>
        <v>-2984.763713</v>
      </c>
    </row>
    <row r="46" ht="15.75" customHeight="1">
      <c r="A46" s="4" t="s">
        <v>80</v>
      </c>
      <c r="B46" s="53">
        <f t="shared" si="9"/>
        <v>0.8049281314</v>
      </c>
      <c r="C46" s="64">
        <f>SUMPRODUCT('Choice Model'!B46:F46,'Choice Model'!AL46:AP46)</f>
        <v>5.015228762</v>
      </c>
      <c r="D46" s="64">
        <f>SUMPRODUCT('Choice Model'!G46:K46,'Choice Model'!AL46:AP46)</f>
        <v>730.6917352</v>
      </c>
      <c r="E46" s="64">
        <f>SUMPRODUCT('Choice Model'!L46:P46,'Choice Model'!AL46:AP46)</f>
        <v>2.898013731</v>
      </c>
      <c r="F46" s="64">
        <f>SUMPRODUCT('Choice Model'!AL46:AP46,'Choice Model'!Q46:U46)</f>
        <v>0</v>
      </c>
      <c r="G46" s="64">
        <f>SUMPRODUCT('Choice Model'!V46:Z46,'Choice Model'!AL46:AP46)</f>
        <v>0.004611917614</v>
      </c>
      <c r="H46" s="4">
        <f>SUMPRODUCT('Choice Model'!AA46:AE46,'Choice Model'!AL46:AP46)</f>
        <v>0</v>
      </c>
      <c r="I46" s="64">
        <f t="shared" ref="I46:AH46" si="90">COS(2*PI()*I$3*$B46)</f>
        <v>0.3383130182</v>
      </c>
      <c r="J46" s="64">
        <f t="shared" si="90"/>
        <v>-0.7710886034</v>
      </c>
      <c r="K46" s="64">
        <f t="shared" si="90"/>
        <v>-0.8600516436</v>
      </c>
      <c r="L46" s="64">
        <f t="shared" si="90"/>
        <v>0.1891552687</v>
      </c>
      <c r="M46" s="64">
        <f t="shared" si="90"/>
        <v>0.9880390234</v>
      </c>
      <c r="N46" s="64">
        <f t="shared" si="90"/>
        <v>0.4793776595</v>
      </c>
      <c r="O46" s="64">
        <f t="shared" si="90"/>
        <v>-0.6636796177</v>
      </c>
      <c r="P46" s="64">
        <f t="shared" si="90"/>
        <v>-0.9284405686</v>
      </c>
      <c r="Q46" s="64">
        <f t="shared" si="90"/>
        <v>0.03547255575</v>
      </c>
      <c r="R46" s="64">
        <f t="shared" si="90"/>
        <v>0.9524422234</v>
      </c>
      <c r="S46" s="64">
        <f t="shared" si="90"/>
        <v>0.6089746508</v>
      </c>
      <c r="T46" s="64">
        <f t="shared" si="90"/>
        <v>-0.5403941192</v>
      </c>
      <c r="U46" s="64">
        <f t="shared" si="90"/>
        <v>-0.9746193817</v>
      </c>
      <c r="V46" s="64">
        <f t="shared" si="90"/>
        <v>-0.11905873</v>
      </c>
      <c r="W46" s="64">
        <f t="shared" si="90"/>
        <v>0.8940611451</v>
      </c>
      <c r="X46" s="64">
        <f t="shared" si="90"/>
        <v>0.724003779</v>
      </c>
      <c r="Y46" s="64">
        <f t="shared" si="90"/>
        <v>-0.4041813379</v>
      </c>
      <c r="Z46" s="64">
        <f t="shared" si="90"/>
        <v>-0.9974833956</v>
      </c>
      <c r="AA46" s="64">
        <f t="shared" si="90"/>
        <v>-0.2707418984</v>
      </c>
      <c r="AB46" s="64">
        <f t="shared" si="90"/>
        <v>0.8142923779</v>
      </c>
      <c r="AC46" s="64">
        <f t="shared" si="90"/>
        <v>0.8217133226</v>
      </c>
      <c r="AD46" s="64">
        <f t="shared" si="90"/>
        <v>-0.2582997494</v>
      </c>
      <c r="AE46" s="64">
        <f t="shared" si="90"/>
        <v>-0.9964856583</v>
      </c>
      <c r="AF46" s="64">
        <f t="shared" si="90"/>
        <v>-0.4159483918</v>
      </c>
      <c r="AG46" s="64">
        <f t="shared" si="90"/>
        <v>0.7150441466</v>
      </c>
      <c r="AH46" s="64">
        <f t="shared" si="90"/>
        <v>0.8997658785</v>
      </c>
      <c r="AI46" s="64">
        <f t="shared" ref="AI46:BH46" si="91">SIN(2*PI()*AI$3*$B46)</f>
        <v>-0.9410336347</v>
      </c>
      <c r="AJ46" s="64">
        <f t="shared" si="91"/>
        <v>-0.6367278584</v>
      </c>
      <c r="AK46" s="64">
        <f t="shared" si="91"/>
        <v>0.5102069877</v>
      </c>
      <c r="AL46" s="64">
        <f t="shared" si="91"/>
        <v>0.9819471902</v>
      </c>
      <c r="AM46" s="64">
        <f t="shared" si="91"/>
        <v>0.1542040476</v>
      </c>
      <c r="AN46" s="64">
        <f t="shared" si="91"/>
        <v>-0.8776087167</v>
      </c>
      <c r="AO46" s="64">
        <f t="shared" si="91"/>
        <v>-0.748016955</v>
      </c>
      <c r="AP46" s="64">
        <f t="shared" si="91"/>
        <v>0.3714809693</v>
      </c>
      <c r="AQ46" s="64">
        <f t="shared" si="91"/>
        <v>0.9993706509</v>
      </c>
      <c r="AR46" s="64">
        <f t="shared" si="91"/>
        <v>0.3047192331</v>
      </c>
      <c r="AS46" s="64">
        <f t="shared" si="91"/>
        <v>-0.7931896839</v>
      </c>
      <c r="AT46" s="64">
        <f t="shared" si="91"/>
        <v>-0.8414120251</v>
      </c>
      <c r="AU46" s="64">
        <f t="shared" si="91"/>
        <v>0.2238684005</v>
      </c>
      <c r="AV46" s="64">
        <f t="shared" si="91"/>
        <v>0.9928872135</v>
      </c>
      <c r="AW46" s="64">
        <f t="shared" si="91"/>
        <v>0.4479449394</v>
      </c>
      <c r="AX46" s="64">
        <f t="shared" si="91"/>
        <v>-0.6897960047</v>
      </c>
      <c r="AY46" s="64">
        <f t="shared" si="91"/>
        <v>-0.914678876</v>
      </c>
      <c r="AZ46" s="64">
        <f t="shared" si="91"/>
        <v>0.07090046226</v>
      </c>
      <c r="BA46" s="64">
        <f t="shared" si="91"/>
        <v>0.9626519747</v>
      </c>
      <c r="BB46" s="64">
        <f t="shared" si="91"/>
        <v>0.5804549278</v>
      </c>
      <c r="BC46" s="64">
        <f t="shared" si="91"/>
        <v>-0.5699010576</v>
      </c>
      <c r="BD46" s="64">
        <f t="shared" si="91"/>
        <v>-0.9660648216</v>
      </c>
      <c r="BE46" s="64">
        <f t="shared" si="91"/>
        <v>-0.08376355349</v>
      </c>
      <c r="BF46" s="64">
        <f t="shared" si="91"/>
        <v>0.9093882204</v>
      </c>
      <c r="BG46" s="64">
        <f t="shared" si="91"/>
        <v>0.6990793006</v>
      </c>
      <c r="BH46" s="64">
        <f t="shared" si="91"/>
        <v>-0.4363729641</v>
      </c>
      <c r="BJ46" s="65">
        <f t="shared" si="7"/>
        <v>25194.20641</v>
      </c>
      <c r="BK46" s="65">
        <f>SUM('Choice Model'!AF46:AJ46)</f>
        <v>19081</v>
      </c>
      <c r="BL46" s="65">
        <f t="shared" si="8"/>
        <v>-6113.206415</v>
      </c>
    </row>
    <row r="47" ht="15.75" customHeight="1">
      <c r="A47" s="4" t="s">
        <v>81</v>
      </c>
      <c r="B47" s="53">
        <f t="shared" si="9"/>
        <v>0.8240930869</v>
      </c>
      <c r="C47" s="64">
        <f>SUMPRODUCT('Choice Model'!B47:F47,'Choice Model'!AL47:AP47)</f>
        <v>4.954552545</v>
      </c>
      <c r="D47" s="64">
        <f>SUMPRODUCT('Choice Model'!G47:K47,'Choice Model'!AL47:AP47)</f>
        <v>795.5191596</v>
      </c>
      <c r="E47" s="64">
        <f>SUMPRODUCT('Choice Model'!L47:P47,'Choice Model'!AL47:AP47)</f>
        <v>2.85070232</v>
      </c>
      <c r="F47" s="64">
        <f>SUMPRODUCT('Choice Model'!AL47:AP47,'Choice Model'!Q47:U47)</f>
        <v>0</v>
      </c>
      <c r="G47" s="64">
        <f>SUMPRODUCT('Choice Model'!V47:Z47,'Choice Model'!AL47:AP47)</f>
        <v>0.01488201822</v>
      </c>
      <c r="H47" s="4">
        <f>SUMPRODUCT('Choice Model'!AA47:AE47,'Choice Model'!AL47:AP47)</f>
        <v>0</v>
      </c>
      <c r="I47" s="64">
        <f t="shared" ref="I47:AH47" si="92">COS(2*PI()*I$3*$B47)</f>
        <v>0.4489059315</v>
      </c>
      <c r="J47" s="64">
        <f t="shared" si="92"/>
        <v>-0.5969669293</v>
      </c>
      <c r="K47" s="64">
        <f t="shared" si="92"/>
        <v>-0.9848699225</v>
      </c>
      <c r="L47" s="64">
        <f t="shared" si="92"/>
        <v>-0.2872609706</v>
      </c>
      <c r="M47" s="64">
        <f t="shared" si="92"/>
        <v>0.7269636153</v>
      </c>
      <c r="N47" s="64">
        <f t="shared" si="92"/>
        <v>0.9399375284</v>
      </c>
      <c r="O47" s="64">
        <f t="shared" si="92"/>
        <v>0.1169234481</v>
      </c>
      <c r="P47" s="64">
        <f t="shared" si="92"/>
        <v>-0.8349622696</v>
      </c>
      <c r="Q47" s="64">
        <f t="shared" si="92"/>
        <v>-0.8665624789</v>
      </c>
      <c r="R47" s="64">
        <f t="shared" si="92"/>
        <v>0.05695219603</v>
      </c>
      <c r="S47" s="64">
        <f t="shared" si="92"/>
        <v>0.9176948361</v>
      </c>
      <c r="T47" s="64">
        <f t="shared" si="92"/>
        <v>0.7669651144</v>
      </c>
      <c r="U47" s="64">
        <f t="shared" si="92"/>
        <v>-0.2291044579</v>
      </c>
      <c r="V47" s="64">
        <f t="shared" si="92"/>
        <v>-0.9726578146</v>
      </c>
      <c r="W47" s="64">
        <f t="shared" si="92"/>
        <v>-0.6441592667</v>
      </c>
      <c r="X47" s="64">
        <f t="shared" si="92"/>
        <v>0.3943239833</v>
      </c>
      <c r="Y47" s="64">
        <f t="shared" si="92"/>
        <v>0.9981880167</v>
      </c>
      <c r="Z47" s="64">
        <f t="shared" si="92"/>
        <v>0.5018610596</v>
      </c>
      <c r="AA47" s="64">
        <f t="shared" si="92"/>
        <v>-0.5476112038</v>
      </c>
      <c r="AB47" s="64">
        <f t="shared" si="92"/>
        <v>-0.9935128947</v>
      </c>
      <c r="AC47" s="64">
        <f t="shared" si="92"/>
        <v>-0.3443764591</v>
      </c>
      <c r="AD47" s="64">
        <f t="shared" si="92"/>
        <v>0.6843276244</v>
      </c>
      <c r="AE47" s="64">
        <f t="shared" si="92"/>
        <v>0.9587739185</v>
      </c>
      <c r="AF47" s="64">
        <f t="shared" si="92"/>
        <v>0.1764709735</v>
      </c>
      <c r="AG47" s="64">
        <f t="shared" si="92"/>
        <v>-0.800336185</v>
      </c>
      <c r="AH47" s="64">
        <f t="shared" si="92"/>
        <v>-0.8950222948</v>
      </c>
      <c r="AI47" s="64">
        <f t="shared" ref="AI47:BH47" si="93">SIN(2*PI()*AI$3*$B47)</f>
        <v>-0.8935790198</v>
      </c>
      <c r="AJ47" s="64">
        <f t="shared" si="93"/>
        <v>-0.8022658445</v>
      </c>
      <c r="AK47" s="64">
        <f t="shared" si="93"/>
        <v>0.1732952273</v>
      </c>
      <c r="AL47" s="64">
        <f t="shared" si="93"/>
        <v>0.9578523554</v>
      </c>
      <c r="AM47" s="64">
        <f t="shared" si="93"/>
        <v>0.6866759803</v>
      </c>
      <c r="AN47" s="64">
        <f t="shared" si="93"/>
        <v>-0.3413465142</v>
      </c>
      <c r="AO47" s="64">
        <f t="shared" si="93"/>
        <v>-0.9931409302</v>
      </c>
      <c r="AP47" s="64">
        <f t="shared" si="93"/>
        <v>-0.5503071945</v>
      </c>
      <c r="AQ47" s="64">
        <f t="shared" si="93"/>
        <v>0.4990686027</v>
      </c>
      <c r="AR47" s="64">
        <f t="shared" si="93"/>
        <v>0.9983769065</v>
      </c>
      <c r="AS47" s="64">
        <f t="shared" si="93"/>
        <v>0.3972860277</v>
      </c>
      <c r="AT47" s="64">
        <f t="shared" si="93"/>
        <v>-0.6416887978</v>
      </c>
      <c r="AU47" s="64">
        <f t="shared" si="93"/>
        <v>-0.9734018427</v>
      </c>
      <c r="AV47" s="64">
        <f t="shared" si="93"/>
        <v>-0.232242924</v>
      </c>
      <c r="AW47" s="64">
        <f t="shared" si="93"/>
        <v>0.7648913904</v>
      </c>
      <c r="AX47" s="64">
        <f t="shared" si="93"/>
        <v>0.9189714882</v>
      </c>
      <c r="AY47" s="64">
        <f t="shared" si="93"/>
        <v>0.06017211345</v>
      </c>
      <c r="AZ47" s="64">
        <f t="shared" si="93"/>
        <v>-0.864948251</v>
      </c>
      <c r="BA47" s="64">
        <f t="shared" si="93"/>
        <v>-0.836732914</v>
      </c>
      <c r="BB47" s="64">
        <f t="shared" si="93"/>
        <v>0.1137195146</v>
      </c>
      <c r="BC47" s="64">
        <f t="shared" si="93"/>
        <v>0.9388316433</v>
      </c>
      <c r="BD47" s="64">
        <f t="shared" si="93"/>
        <v>0.7291746721</v>
      </c>
      <c r="BE47" s="64">
        <f t="shared" si="93"/>
        <v>-0.2841699725</v>
      </c>
      <c r="BF47" s="64">
        <f t="shared" si="93"/>
        <v>-0.9843058445</v>
      </c>
      <c r="BG47" s="64">
        <f t="shared" si="93"/>
        <v>-0.5995514915</v>
      </c>
      <c r="BH47" s="64">
        <f t="shared" si="93"/>
        <v>0.4460214029</v>
      </c>
      <c r="BJ47" s="65">
        <f t="shared" si="7"/>
        <v>27487.11745</v>
      </c>
      <c r="BK47" s="65">
        <f>SUM('Choice Model'!AF47:AJ47)</f>
        <v>25131</v>
      </c>
      <c r="BL47" s="65">
        <f t="shared" si="8"/>
        <v>-2356.11745</v>
      </c>
    </row>
    <row r="48" ht="15.75" customHeight="1">
      <c r="A48" s="4" t="s">
        <v>82</v>
      </c>
      <c r="B48" s="53">
        <f t="shared" si="9"/>
        <v>0.8432580424</v>
      </c>
      <c r="C48" s="64">
        <f>SUMPRODUCT('Choice Model'!B48:F48,'Choice Model'!AL48:AP48)</f>
        <v>4.965763658</v>
      </c>
      <c r="D48" s="64">
        <f>SUMPRODUCT('Choice Model'!G48:K48,'Choice Model'!AL48:AP48)</f>
        <v>833.6323752</v>
      </c>
      <c r="E48" s="64">
        <f>SUMPRODUCT('Choice Model'!L48:P48,'Choice Model'!AL48:AP48)</f>
        <v>2.845083207</v>
      </c>
      <c r="F48" s="64">
        <f>SUMPRODUCT('Choice Model'!AL48:AP48,'Choice Model'!Q48:U48)</f>
        <v>0</v>
      </c>
      <c r="G48" s="64">
        <f>SUMPRODUCT('Choice Model'!V48:Z48,'Choice Model'!AL48:AP48)</f>
        <v>0.01539754581</v>
      </c>
      <c r="H48" s="4">
        <f>SUMPRODUCT('Choice Model'!AA48:AE48,'Choice Model'!AL48:AP48)</f>
        <v>0</v>
      </c>
      <c r="I48" s="64">
        <f t="shared" ref="I48:AH48" si="94">COS(2*PI()*I$3*$B48)</f>
        <v>0.5529974601</v>
      </c>
      <c r="J48" s="64">
        <f t="shared" si="94"/>
        <v>-0.3883876183</v>
      </c>
      <c r="K48" s="64">
        <f t="shared" si="94"/>
        <v>-0.982552193</v>
      </c>
      <c r="L48" s="64">
        <f t="shared" si="94"/>
        <v>-0.6983101159</v>
      </c>
      <c r="M48" s="64">
        <f t="shared" si="94"/>
        <v>0.2102247521</v>
      </c>
      <c r="N48" s="64">
        <f t="shared" si="94"/>
        <v>0.9308176238</v>
      </c>
      <c r="O48" s="64">
        <f t="shared" si="94"/>
        <v>0.8192548114</v>
      </c>
      <c r="P48" s="64">
        <f t="shared" si="94"/>
        <v>-0.02472596411</v>
      </c>
      <c r="Q48" s="64">
        <f t="shared" si="94"/>
        <v>-0.8466016021</v>
      </c>
      <c r="R48" s="64">
        <f t="shared" si="94"/>
        <v>-0.9116111072</v>
      </c>
      <c r="S48" s="64">
        <f t="shared" si="94"/>
        <v>-0.1616356516</v>
      </c>
      <c r="T48" s="64">
        <f t="shared" si="94"/>
        <v>0.7328428976</v>
      </c>
      <c r="U48" s="64">
        <f t="shared" si="94"/>
        <v>0.9721561736</v>
      </c>
      <c r="V48" s="64">
        <f t="shared" si="94"/>
        <v>0.342356892</v>
      </c>
      <c r="W48" s="64">
        <f t="shared" si="94"/>
        <v>-0.5935111902</v>
      </c>
      <c r="X48" s="64">
        <f t="shared" si="94"/>
        <v>-0.9987772534</v>
      </c>
      <c r="Y48" s="64">
        <f t="shared" si="94"/>
        <v>-0.5111313784</v>
      </c>
      <c r="Z48" s="64">
        <f t="shared" si="94"/>
        <v>0.4334685453</v>
      </c>
      <c r="AA48" s="64">
        <f t="shared" si="94"/>
        <v>0.9905453876</v>
      </c>
      <c r="AB48" s="64">
        <f t="shared" si="94"/>
        <v>0.6620696215</v>
      </c>
      <c r="AC48" s="64">
        <f t="shared" si="94"/>
        <v>-0.2582997494</v>
      </c>
      <c r="AD48" s="64">
        <f t="shared" si="94"/>
        <v>-0.9477478323</v>
      </c>
      <c r="AE48" s="64">
        <f t="shared" si="94"/>
        <v>-0.7899045386</v>
      </c>
      <c r="AF48" s="64">
        <f t="shared" si="94"/>
        <v>0.07411742515</v>
      </c>
      <c r="AG48" s="64">
        <f t="shared" si="94"/>
        <v>0.8718780343</v>
      </c>
      <c r="AH48" s="64">
        <f t="shared" si="94"/>
        <v>0.8901752518</v>
      </c>
      <c r="AI48" s="64">
        <f t="shared" ref="AI48:BH48" si="95">SIN(2*PI()*AI$3*$B48)</f>
        <v>-0.8331829386</v>
      </c>
      <c r="AJ48" s="64">
        <f t="shared" si="95"/>
        <v>-0.9214960976</v>
      </c>
      <c r="AK48" s="64">
        <f t="shared" si="95"/>
        <v>-0.1859870643</v>
      </c>
      <c r="AL48" s="64">
        <f t="shared" si="95"/>
        <v>0.7157953493</v>
      </c>
      <c r="AM48" s="64">
        <f t="shared" si="95"/>
        <v>0.9776530845</v>
      </c>
      <c r="AN48" s="64">
        <f t="shared" si="95"/>
        <v>0.3654839958</v>
      </c>
      <c r="AO48" s="64">
        <f t="shared" si="95"/>
        <v>-0.5734296417</v>
      </c>
      <c r="AP48" s="64">
        <f t="shared" si="95"/>
        <v>-0.9996942666</v>
      </c>
      <c r="AQ48" s="64">
        <f t="shared" si="95"/>
        <v>-0.5322271388</v>
      </c>
      <c r="AR48" s="64">
        <f t="shared" si="95"/>
        <v>0.4110537547</v>
      </c>
      <c r="AS48" s="64">
        <f t="shared" si="95"/>
        <v>0.9868505034</v>
      </c>
      <c r="AT48" s="64">
        <f t="shared" si="95"/>
        <v>0.6803978891</v>
      </c>
      <c r="AU48" s="64">
        <f t="shared" si="95"/>
        <v>-0.2343338945</v>
      </c>
      <c r="AV48" s="64">
        <f t="shared" si="95"/>
        <v>-0.939569986</v>
      </c>
      <c r="AW48" s="64">
        <f t="shared" si="95"/>
        <v>-0.8048257371</v>
      </c>
      <c r="AX48" s="64">
        <f t="shared" si="95"/>
        <v>0.04943680911</v>
      </c>
      <c r="AY48" s="64">
        <f t="shared" si="95"/>
        <v>0.8595025969</v>
      </c>
      <c r="AZ48" s="64">
        <f t="shared" si="95"/>
        <v>0.9011686969</v>
      </c>
      <c r="BA48" s="64">
        <f t="shared" si="95"/>
        <v>0.1371854041</v>
      </c>
      <c r="BB48" s="64">
        <f t="shared" si="95"/>
        <v>-0.7494423369</v>
      </c>
      <c r="BC48" s="64">
        <f t="shared" si="95"/>
        <v>-0.9660648216</v>
      </c>
      <c r="BD48" s="64">
        <f t="shared" si="95"/>
        <v>-0.3190204483</v>
      </c>
      <c r="BE48" s="64">
        <f t="shared" si="95"/>
        <v>0.6132298263</v>
      </c>
      <c r="BF48" s="64">
        <f t="shared" si="95"/>
        <v>0.9972495211</v>
      </c>
      <c r="BG48" s="64">
        <f t="shared" si="95"/>
        <v>0.4897230781</v>
      </c>
      <c r="BH48" s="64">
        <f t="shared" si="95"/>
        <v>-0.4556182844</v>
      </c>
      <c r="BJ48" s="65">
        <f t="shared" si="7"/>
        <v>29283.90512</v>
      </c>
      <c r="BK48" s="65">
        <f>SUM('Choice Model'!AF48:AJ48)</f>
        <v>29745</v>
      </c>
      <c r="BL48" s="65">
        <f t="shared" si="8"/>
        <v>461.0948849</v>
      </c>
    </row>
    <row r="49" ht="15.75" customHeight="1">
      <c r="A49" s="4" t="s">
        <v>83</v>
      </c>
      <c r="B49" s="53">
        <f t="shared" si="9"/>
        <v>0.8624229979</v>
      </c>
      <c r="C49" s="64">
        <f>SUMPRODUCT('Choice Model'!B49:F49,'Choice Model'!AL49:AP49)</f>
        <v>5.119101361</v>
      </c>
      <c r="D49" s="64">
        <f>SUMPRODUCT('Choice Model'!G49:K49,'Choice Model'!AL49:AP49)</f>
        <v>820.16082</v>
      </c>
      <c r="E49" s="64">
        <f>SUMPRODUCT('Choice Model'!L49:P49,'Choice Model'!AL49:AP49)</f>
        <v>2.827475153</v>
      </c>
      <c r="F49" s="64">
        <f>SUMPRODUCT('Choice Model'!AL49:AP49,'Choice Model'!Q49:U49)</f>
        <v>0</v>
      </c>
      <c r="G49" s="64">
        <f>SUMPRODUCT('Choice Model'!V49:Z49,'Choice Model'!AL49:AP49)</f>
        <v>0.01755722547</v>
      </c>
      <c r="H49" s="4">
        <f>SUMPRODUCT('Choice Model'!AA49:AE49,'Choice Model'!AL49:AP49)</f>
        <v>0</v>
      </c>
      <c r="I49" s="64">
        <f t="shared" ref="I49:AH49" si="96">COS(2*PI()*I$3*$B49)</f>
        <v>0.6490800741</v>
      </c>
      <c r="J49" s="64">
        <f t="shared" si="96"/>
        <v>-0.1573901148</v>
      </c>
      <c r="K49" s="64">
        <f t="shared" si="96"/>
        <v>-0.8533976488</v>
      </c>
      <c r="L49" s="64">
        <f t="shared" si="96"/>
        <v>-0.9504567035</v>
      </c>
      <c r="M49" s="64">
        <f t="shared" si="96"/>
        <v>-0.3804473663</v>
      </c>
      <c r="N49" s="64">
        <f t="shared" si="96"/>
        <v>0.4565750941</v>
      </c>
      <c r="O49" s="64">
        <f t="shared" si="96"/>
        <v>0.9731549582</v>
      </c>
      <c r="P49" s="64">
        <f t="shared" si="96"/>
        <v>0.8067358906</v>
      </c>
      <c r="Q49" s="64">
        <f t="shared" si="96"/>
        <v>0.07411742515</v>
      </c>
      <c r="R49" s="64">
        <f t="shared" si="96"/>
        <v>-0.710519603</v>
      </c>
      <c r="S49" s="64">
        <f t="shared" si="96"/>
        <v>-0.9964856583</v>
      </c>
      <c r="T49" s="64">
        <f t="shared" si="96"/>
        <v>-0.5830783668</v>
      </c>
      <c r="U49" s="64">
        <f t="shared" si="96"/>
        <v>0.2395565591</v>
      </c>
      <c r="V49" s="64">
        <f t="shared" si="96"/>
        <v>0.8940611451</v>
      </c>
      <c r="W49" s="64">
        <f t="shared" si="96"/>
        <v>0.9210779896</v>
      </c>
      <c r="X49" s="64">
        <f t="shared" si="96"/>
        <v>0.3016455943</v>
      </c>
      <c r="Y49" s="64">
        <f t="shared" si="96"/>
        <v>-0.5294937001</v>
      </c>
      <c r="Z49" s="64">
        <f t="shared" si="96"/>
        <v>-0.9890132146</v>
      </c>
      <c r="AA49" s="64">
        <f t="shared" si="96"/>
        <v>-0.7544038411</v>
      </c>
      <c r="AB49" s="64">
        <f t="shared" si="96"/>
        <v>0.009676212407</v>
      </c>
      <c r="AC49" s="64">
        <f t="shared" si="96"/>
        <v>0.7669651144</v>
      </c>
      <c r="AD49" s="64">
        <f t="shared" si="96"/>
        <v>0.9859673342</v>
      </c>
      <c r="AE49" s="64">
        <f t="shared" si="96"/>
        <v>0.5129783863</v>
      </c>
      <c r="AF49" s="64">
        <f t="shared" si="96"/>
        <v>-0.3200392362</v>
      </c>
      <c r="AG49" s="64">
        <f t="shared" si="96"/>
        <v>-0.9284405686</v>
      </c>
      <c r="AH49" s="64">
        <f t="shared" si="96"/>
        <v>-0.88522531</v>
      </c>
      <c r="AI49" s="64">
        <f t="shared" ref="AI49:BH49" si="97">SIN(2*PI()*AI$3*$B49)</f>
        <v>-0.7607200914</v>
      </c>
      <c r="AJ49" s="64">
        <f t="shared" si="97"/>
        <v>-0.9875365065</v>
      </c>
      <c r="AK49" s="64">
        <f t="shared" si="97"/>
        <v>-0.5212604464</v>
      </c>
      <c r="AL49" s="64">
        <f t="shared" si="97"/>
        <v>0.3108569682</v>
      </c>
      <c r="AM49" s="64">
        <f t="shared" si="97"/>
        <v>0.9248025743</v>
      </c>
      <c r="AN49" s="64">
        <f t="shared" si="97"/>
        <v>0.8896848787</v>
      </c>
      <c r="AO49" s="64">
        <f t="shared" si="97"/>
        <v>0.2301508797</v>
      </c>
      <c r="AP49" s="64">
        <f t="shared" si="97"/>
        <v>-0.5909121786</v>
      </c>
      <c r="AQ49" s="64">
        <f t="shared" si="97"/>
        <v>-0.9972495211</v>
      </c>
      <c r="AR49" s="64">
        <f t="shared" si="97"/>
        <v>-0.7036774075</v>
      </c>
      <c r="AS49" s="64">
        <f t="shared" si="97"/>
        <v>0.08376355349</v>
      </c>
      <c r="AT49" s="64">
        <f t="shared" si="97"/>
        <v>0.8124159145</v>
      </c>
      <c r="AU49" s="64">
        <f t="shared" si="97"/>
        <v>0.9708824105</v>
      </c>
      <c r="AV49" s="64">
        <f t="shared" si="97"/>
        <v>0.4479449394</v>
      </c>
      <c r="AW49" s="64">
        <f t="shared" si="97"/>
        <v>-0.3893781415</v>
      </c>
      <c r="AX49" s="64">
        <f t="shared" si="97"/>
        <v>-0.9534201253</v>
      </c>
      <c r="AY49" s="64">
        <f t="shared" si="97"/>
        <v>-0.8483138697</v>
      </c>
      <c r="AZ49" s="64">
        <f t="shared" si="97"/>
        <v>-0.1478271335</v>
      </c>
      <c r="BA49" s="64">
        <f t="shared" si="97"/>
        <v>0.6564105762</v>
      </c>
      <c r="BB49" s="64">
        <f t="shared" si="97"/>
        <v>0.9999531844</v>
      </c>
      <c r="BC49" s="64">
        <f t="shared" si="97"/>
        <v>0.6416887978</v>
      </c>
      <c r="BD49" s="64">
        <f t="shared" si="97"/>
        <v>-0.1669383595</v>
      </c>
      <c r="BE49" s="64">
        <f t="shared" si="97"/>
        <v>-0.8584015233</v>
      </c>
      <c r="BF49" s="64">
        <f t="shared" si="97"/>
        <v>-0.9474042892</v>
      </c>
      <c r="BG49" s="64">
        <f t="shared" si="97"/>
        <v>-0.3714809693</v>
      </c>
      <c r="BH49" s="64">
        <f t="shared" si="97"/>
        <v>0.4651624991</v>
      </c>
      <c r="BJ49" s="65">
        <f t="shared" si="7"/>
        <v>29626.98204</v>
      </c>
      <c r="BK49" s="65">
        <f>SUM('Choice Model'!AF49:AJ49)</f>
        <v>28877</v>
      </c>
      <c r="BL49" s="65">
        <f t="shared" si="8"/>
        <v>-749.9820367</v>
      </c>
    </row>
    <row r="50" ht="15.75" customHeight="1">
      <c r="A50" s="4" t="s">
        <v>84</v>
      </c>
      <c r="B50" s="53">
        <f t="shared" si="9"/>
        <v>0.8815879535</v>
      </c>
      <c r="C50" s="64">
        <f>SUMPRODUCT('Choice Model'!B50:F50,'Choice Model'!AL50:AP50)</f>
        <v>5.096064667</v>
      </c>
      <c r="D50" s="64">
        <f>SUMPRODUCT('Choice Model'!G50:K50,'Choice Model'!AL50:AP50)</f>
        <v>823.4908493</v>
      </c>
      <c r="E50" s="64">
        <f>SUMPRODUCT('Choice Model'!L50:P50,'Choice Model'!AL50:AP50)</f>
        <v>2.807187598</v>
      </c>
      <c r="F50" s="64">
        <f>SUMPRODUCT('Choice Model'!AL50:AP50,'Choice Model'!Q50:U50)</f>
        <v>0</v>
      </c>
      <c r="G50" s="64">
        <f>SUMPRODUCT('Choice Model'!V50:Z50,'Choice Model'!AL50:AP50)</f>
        <v>0.02757462295</v>
      </c>
      <c r="H50" s="4">
        <f>SUMPRODUCT('Choice Model'!AA50:AE50,'Choice Model'!AL50:AP50)</f>
        <v>0</v>
      </c>
      <c r="I50" s="64">
        <f t="shared" ref="I50:AH50" si="98">COS(2*PI()*I$3*$B50)</f>
        <v>0.7357622348</v>
      </c>
      <c r="J50" s="64">
        <f t="shared" si="98"/>
        <v>0.08269213224</v>
      </c>
      <c r="K50" s="64">
        <f t="shared" si="98"/>
        <v>-0.6140787387</v>
      </c>
      <c r="L50" s="64">
        <f t="shared" si="98"/>
        <v>-0.9863240225</v>
      </c>
      <c r="M50" s="64">
        <f t="shared" si="98"/>
        <v>-0.8373211953</v>
      </c>
      <c r="N50" s="64">
        <f t="shared" si="98"/>
        <v>-0.2458146052</v>
      </c>
      <c r="O50" s="64">
        <f t="shared" si="98"/>
        <v>0.4755989887</v>
      </c>
      <c r="P50" s="64">
        <f t="shared" si="98"/>
        <v>0.9456701548</v>
      </c>
      <c r="Q50" s="64">
        <f t="shared" si="98"/>
        <v>0.9159777842</v>
      </c>
      <c r="R50" s="64">
        <f t="shared" si="98"/>
        <v>0.4022135682</v>
      </c>
      <c r="S50" s="64">
        <f t="shared" si="98"/>
        <v>-0.3241106766</v>
      </c>
      <c r="T50" s="64">
        <f t="shared" si="98"/>
        <v>-0.8791503597</v>
      </c>
      <c r="U50" s="64">
        <f t="shared" si="98"/>
        <v>-0.9695805901</v>
      </c>
      <c r="V50" s="64">
        <f t="shared" si="98"/>
        <v>-0.5476112038</v>
      </c>
      <c r="W50" s="64">
        <f t="shared" si="98"/>
        <v>0.1637573039</v>
      </c>
      <c r="X50" s="64">
        <f t="shared" si="98"/>
        <v>0.7885840835</v>
      </c>
      <c r="Y50" s="64">
        <f t="shared" si="98"/>
        <v>0.9966634714</v>
      </c>
      <c r="Z50" s="64">
        <f t="shared" si="98"/>
        <v>0.6780306025</v>
      </c>
      <c r="AA50" s="64">
        <f t="shared" si="98"/>
        <v>0.001075151283</v>
      </c>
      <c r="AB50" s="64">
        <f t="shared" si="98"/>
        <v>-0.6764484911</v>
      </c>
      <c r="AC50" s="64">
        <f t="shared" si="98"/>
        <v>-0.9964856583</v>
      </c>
      <c r="AD50" s="64">
        <f t="shared" si="98"/>
        <v>-0.7899045386</v>
      </c>
      <c r="AE50" s="64">
        <f t="shared" si="98"/>
        <v>-0.1658781989</v>
      </c>
      <c r="AF50" s="64">
        <f t="shared" si="98"/>
        <v>0.5458107099</v>
      </c>
      <c r="AG50" s="64">
        <f t="shared" si="98"/>
        <v>0.9690520143</v>
      </c>
      <c r="AH50" s="64">
        <f t="shared" si="98"/>
        <v>0.8801730414</v>
      </c>
      <c r="AI50" s="64">
        <f t="shared" ref="AI50:BH50" si="99">SIN(2*PI()*AI$3*$B50)</f>
        <v>-0.6772399382</v>
      </c>
      <c r="AJ50" s="64">
        <f t="shared" si="99"/>
        <v>-0.9965751408</v>
      </c>
      <c r="AK50" s="64">
        <f t="shared" si="99"/>
        <v>-0.7892447672</v>
      </c>
      <c r="AL50" s="64">
        <f t="shared" si="99"/>
        <v>-0.1648178467</v>
      </c>
      <c r="AM50" s="64">
        <f t="shared" si="99"/>
        <v>0.5467112729</v>
      </c>
      <c r="AN50" s="64">
        <f t="shared" si="99"/>
        <v>0.9693168625</v>
      </c>
      <c r="AO50" s="64">
        <f t="shared" si="99"/>
        <v>0.879662209</v>
      </c>
      <c r="AP50" s="64">
        <f t="shared" si="99"/>
        <v>0.325127603</v>
      </c>
      <c r="AQ50" s="64">
        <f t="shared" si="99"/>
        <v>-0.4012289854</v>
      </c>
      <c r="AR50" s="64">
        <f t="shared" si="99"/>
        <v>-0.915545873</v>
      </c>
      <c r="AS50" s="64">
        <f t="shared" si="99"/>
        <v>-0.9460191696</v>
      </c>
      <c r="AT50" s="64">
        <f t="shared" si="99"/>
        <v>-0.4765444838</v>
      </c>
      <c r="AU50" s="64">
        <f t="shared" si="99"/>
        <v>0.2447723009</v>
      </c>
      <c r="AV50" s="64">
        <f t="shared" si="99"/>
        <v>0.836732914</v>
      </c>
      <c r="AW50" s="64">
        <f t="shared" si="99"/>
        <v>0.9865006566</v>
      </c>
      <c r="AX50" s="64">
        <f t="shared" si="99"/>
        <v>0.6149269413</v>
      </c>
      <c r="AY50" s="64">
        <f t="shared" si="99"/>
        <v>-0.0816206154</v>
      </c>
      <c r="AZ50" s="64">
        <f t="shared" si="99"/>
        <v>-0.7350336741</v>
      </c>
      <c r="BA50" s="64">
        <f t="shared" si="99"/>
        <v>-0.999999422</v>
      </c>
      <c r="BB50" s="64">
        <f t="shared" si="99"/>
        <v>-0.7364899449</v>
      </c>
      <c r="BC50" s="64">
        <f t="shared" si="99"/>
        <v>-0.08376355349</v>
      </c>
      <c r="BD50" s="64">
        <f t="shared" si="99"/>
        <v>0.6132298263</v>
      </c>
      <c r="BE50" s="64">
        <f t="shared" si="99"/>
        <v>0.9861462483</v>
      </c>
      <c r="BF50" s="64">
        <f t="shared" si="99"/>
        <v>0.8379085087</v>
      </c>
      <c r="BG50" s="64">
        <f t="shared" si="99"/>
        <v>0.2468566254</v>
      </c>
      <c r="BH50" s="64">
        <f t="shared" si="99"/>
        <v>-0.4746529439</v>
      </c>
      <c r="BJ50" s="65">
        <f t="shared" si="7"/>
        <v>30646.66856</v>
      </c>
      <c r="BK50" s="65">
        <f>SUM('Choice Model'!AF50:AJ50)</f>
        <v>28577</v>
      </c>
      <c r="BL50" s="65">
        <f t="shared" si="8"/>
        <v>-2069.668556</v>
      </c>
    </row>
    <row r="51" ht="15.75" customHeight="1">
      <c r="A51" s="4" t="s">
        <v>85</v>
      </c>
      <c r="B51" s="53">
        <f t="shared" si="9"/>
        <v>0.900752909</v>
      </c>
      <c r="C51" s="64">
        <f>SUMPRODUCT('Choice Model'!B51:F51,'Choice Model'!AL51:AP51)</f>
        <v>5.100013351</v>
      </c>
      <c r="D51" s="64">
        <f>SUMPRODUCT('Choice Model'!G51:K51,'Choice Model'!AL51:AP51)</f>
        <v>802.7681569</v>
      </c>
      <c r="E51" s="64">
        <f>SUMPRODUCT('Choice Model'!L51:P51,'Choice Model'!AL51:AP51)</f>
        <v>2.808895331</v>
      </c>
      <c r="F51" s="64">
        <f>SUMPRODUCT('Choice Model'!AL51:AP51,'Choice Model'!Q51:U51)</f>
        <v>0</v>
      </c>
      <c r="G51" s="64">
        <f>SUMPRODUCT('Choice Model'!V51:Z51,'Choice Model'!AL51:AP51)</f>
        <v>0.02628166005</v>
      </c>
      <c r="H51" s="4">
        <f>SUMPRODUCT('Choice Model'!AA51:AE51,'Choice Model'!AL51:AP51)</f>
        <v>0</v>
      </c>
      <c r="I51" s="64">
        <f t="shared" ref="I51:AH51" si="100">COS(2*PI()*I$3*$B51)</f>
        <v>0.8117885475</v>
      </c>
      <c r="J51" s="64">
        <f t="shared" si="100"/>
        <v>0.3180012916</v>
      </c>
      <c r="K51" s="64">
        <f t="shared" si="100"/>
        <v>-0.2954889342</v>
      </c>
      <c r="L51" s="64">
        <f t="shared" si="100"/>
        <v>-0.797750357</v>
      </c>
      <c r="M51" s="64">
        <f t="shared" si="100"/>
        <v>-0.999720273</v>
      </c>
      <c r="N51" s="64">
        <f t="shared" si="100"/>
        <v>-0.8253725795</v>
      </c>
      <c r="O51" s="64">
        <f t="shared" si="100"/>
        <v>-0.3403357419</v>
      </c>
      <c r="P51" s="64">
        <f t="shared" si="100"/>
        <v>0.2728112643</v>
      </c>
      <c r="Q51" s="64">
        <f t="shared" si="100"/>
        <v>0.7832658619</v>
      </c>
      <c r="R51" s="64">
        <f t="shared" si="100"/>
        <v>0.9988812484</v>
      </c>
      <c r="S51" s="64">
        <f t="shared" si="100"/>
        <v>0.8384948535</v>
      </c>
      <c r="T51" s="64">
        <f t="shared" si="100"/>
        <v>0.36247979</v>
      </c>
      <c r="U51" s="64">
        <f t="shared" si="100"/>
        <v>-0.2499809691</v>
      </c>
      <c r="V51" s="64">
        <f t="shared" si="100"/>
        <v>-0.7683431655</v>
      </c>
      <c r="W51" s="64">
        <f t="shared" si="100"/>
        <v>-0.9974833956</v>
      </c>
      <c r="X51" s="64">
        <f t="shared" si="100"/>
        <v>-0.8511480281</v>
      </c>
      <c r="Y51" s="64">
        <f t="shared" si="100"/>
        <v>-0.3844210473</v>
      </c>
      <c r="Z51" s="64">
        <f t="shared" si="100"/>
        <v>0.2270108209</v>
      </c>
      <c r="AA51" s="64">
        <f t="shared" si="100"/>
        <v>0.7529906165</v>
      </c>
      <c r="AB51" s="64">
        <f t="shared" si="100"/>
        <v>0.9955274967</v>
      </c>
      <c r="AC51" s="64">
        <f t="shared" si="100"/>
        <v>0.8633250245</v>
      </c>
      <c r="AD51" s="64">
        <f t="shared" si="100"/>
        <v>0.4061472386</v>
      </c>
      <c r="AE51" s="64">
        <f t="shared" si="100"/>
        <v>-0.2039136707</v>
      </c>
      <c r="AF51" s="64">
        <f t="shared" si="100"/>
        <v>-0.7372168037</v>
      </c>
      <c r="AG51" s="64">
        <f t="shared" si="100"/>
        <v>-0.9930146458</v>
      </c>
      <c r="AH51" s="64">
        <f t="shared" si="100"/>
        <v>-0.8750190302</v>
      </c>
      <c r="AI51" s="64">
        <f t="shared" ref="AI51:BH51" si="101">SIN(2*PI()*AI$3*$B51)</f>
        <v>-0.5839514999</v>
      </c>
      <c r="AJ51" s="64">
        <f t="shared" si="101"/>
        <v>-0.9480902797</v>
      </c>
      <c r="AK51" s="64">
        <f t="shared" si="101"/>
        <v>-0.9553461623</v>
      </c>
      <c r="AL51" s="64">
        <f t="shared" si="101"/>
        <v>-0.6029878671</v>
      </c>
      <c r="AM51" s="64">
        <f t="shared" si="101"/>
        <v>-0.02365112725</v>
      </c>
      <c r="AN51" s="64">
        <f t="shared" si="101"/>
        <v>0.5645884386</v>
      </c>
      <c r="AO51" s="64">
        <f t="shared" si="101"/>
        <v>0.9403039842</v>
      </c>
      <c r="AP51" s="64">
        <f t="shared" si="101"/>
        <v>0.9620675725</v>
      </c>
      <c r="AQ51" s="64">
        <f t="shared" si="101"/>
        <v>0.6216868903</v>
      </c>
      <c r="AR51" s="64">
        <f t="shared" si="101"/>
        <v>0.04728902277</v>
      </c>
      <c r="AS51" s="64">
        <f t="shared" si="101"/>
        <v>-0.5449095161</v>
      </c>
      <c r="AT51" s="64">
        <f t="shared" si="101"/>
        <v>-0.9319916319</v>
      </c>
      <c r="AU51" s="64">
        <f t="shared" si="101"/>
        <v>-0.9682507501</v>
      </c>
      <c r="AV51" s="64">
        <f t="shared" si="101"/>
        <v>-0.6400381082</v>
      </c>
      <c r="AW51" s="64">
        <f t="shared" si="101"/>
        <v>-0.07090046226</v>
      </c>
      <c r="AX51" s="64">
        <f t="shared" si="101"/>
        <v>0.5249257417</v>
      </c>
      <c r="AY51" s="64">
        <f t="shared" si="101"/>
        <v>0.923157873</v>
      </c>
      <c r="AZ51" s="64">
        <f t="shared" si="101"/>
        <v>0.9738922359</v>
      </c>
      <c r="BA51" s="64">
        <f t="shared" si="101"/>
        <v>0.6580312542</v>
      </c>
      <c r="BB51" s="64">
        <f t="shared" si="101"/>
        <v>0.0944722362</v>
      </c>
      <c r="BC51" s="64">
        <f t="shared" si="101"/>
        <v>-0.5046482954</v>
      </c>
      <c r="BD51" s="64">
        <f t="shared" si="101"/>
        <v>-0.9138076496</v>
      </c>
      <c r="BE51" s="64">
        <f t="shared" si="101"/>
        <v>-0.9789888737</v>
      </c>
      <c r="BF51" s="64">
        <f t="shared" si="101"/>
        <v>-0.675656262</v>
      </c>
      <c r="BG51" s="64">
        <f t="shared" si="101"/>
        <v>-0.1179911573</v>
      </c>
      <c r="BH51" s="64">
        <f t="shared" si="101"/>
        <v>0.4840885216</v>
      </c>
      <c r="BJ51" s="65">
        <f t="shared" si="7"/>
        <v>31087.53653</v>
      </c>
      <c r="BK51" s="65">
        <f>SUM('Choice Model'!AF51:AJ51)</f>
        <v>26216</v>
      </c>
      <c r="BL51" s="65">
        <f t="shared" si="8"/>
        <v>-4871.536532</v>
      </c>
    </row>
    <row r="52" ht="15.75" customHeight="1">
      <c r="A52" s="4" t="s">
        <v>86</v>
      </c>
      <c r="B52" s="53">
        <f t="shared" si="9"/>
        <v>0.9199178645</v>
      </c>
      <c r="C52" s="64">
        <f>SUMPRODUCT('Choice Model'!B52:F52,'Choice Model'!AL52:AP52)</f>
        <v>5.081097906</v>
      </c>
      <c r="D52" s="64">
        <f>SUMPRODUCT('Choice Model'!G52:K52,'Choice Model'!AL52:AP52)</f>
        <v>834.3067553</v>
      </c>
      <c r="E52" s="64">
        <f>SUMPRODUCT('Choice Model'!L52:P52,'Choice Model'!AL52:AP52)</f>
        <v>2.793191994</v>
      </c>
      <c r="F52" s="64">
        <f>SUMPRODUCT('Choice Model'!AL52:AP52,'Choice Model'!Q52:U52)</f>
        <v>0</v>
      </c>
      <c r="G52" s="64">
        <f>SUMPRODUCT('Choice Model'!V52:Z52,'Choice Model'!AL52:AP52)</f>
        <v>0.02357124045</v>
      </c>
      <c r="H52" s="4">
        <f>SUMPRODUCT('Choice Model'!AA52:AE52,'Choice Model'!AL52:AP52)</f>
        <v>0</v>
      </c>
      <c r="I52" s="64">
        <f t="shared" ref="I52:AH52" si="102">COS(2*PI()*I$3*$B52)</f>
        <v>0.8760579434</v>
      </c>
      <c r="J52" s="64">
        <f t="shared" si="102"/>
        <v>0.5349550405</v>
      </c>
      <c r="K52" s="64">
        <f t="shared" si="102"/>
        <v>0.0612452818</v>
      </c>
      <c r="L52" s="64">
        <f t="shared" si="102"/>
        <v>-0.4276462093</v>
      </c>
      <c r="M52" s="64">
        <f t="shared" si="102"/>
        <v>-0.810530999</v>
      </c>
      <c r="N52" s="64">
        <f t="shared" si="102"/>
        <v>-0.9924980309</v>
      </c>
      <c r="O52" s="64">
        <f t="shared" si="102"/>
        <v>-0.9284405686</v>
      </c>
      <c r="P52" s="64">
        <f t="shared" si="102"/>
        <v>-0.6342374394</v>
      </c>
      <c r="Q52" s="64">
        <f t="shared" si="102"/>
        <v>-0.182816925</v>
      </c>
      <c r="R52" s="64">
        <f t="shared" si="102"/>
        <v>0.3139210007</v>
      </c>
      <c r="S52" s="64">
        <f t="shared" si="102"/>
        <v>0.7328428976</v>
      </c>
      <c r="T52" s="64">
        <f t="shared" si="102"/>
        <v>0.9701046827</v>
      </c>
      <c r="U52" s="64">
        <f t="shared" si="102"/>
        <v>0.9668929289</v>
      </c>
      <c r="V52" s="64">
        <f t="shared" si="102"/>
        <v>0.724003779</v>
      </c>
      <c r="W52" s="64">
        <f t="shared" si="102"/>
        <v>0.3016455943</v>
      </c>
      <c r="X52" s="64">
        <f t="shared" si="102"/>
        <v>-0.1954857409</v>
      </c>
      <c r="Y52" s="64">
        <f t="shared" si="102"/>
        <v>-0.6441592667</v>
      </c>
      <c r="Z52" s="64">
        <f t="shared" si="102"/>
        <v>-0.9331559439</v>
      </c>
      <c r="AA52" s="64">
        <f t="shared" si="102"/>
        <v>-0.9908380875</v>
      </c>
      <c r="AB52" s="64">
        <f t="shared" si="102"/>
        <v>-0.8029072106</v>
      </c>
      <c r="AC52" s="64">
        <f t="shared" si="102"/>
        <v>-0.4159483918</v>
      </c>
      <c r="AD52" s="64">
        <f t="shared" si="102"/>
        <v>0.07411742515</v>
      </c>
      <c r="AE52" s="64">
        <f t="shared" si="102"/>
        <v>0.5458107099</v>
      </c>
      <c r="AF52" s="64">
        <f t="shared" si="102"/>
        <v>0.8822061909</v>
      </c>
      <c r="AG52" s="64">
        <f t="shared" si="102"/>
        <v>0.9999167727</v>
      </c>
      <c r="AH52" s="64">
        <f t="shared" si="102"/>
        <v>0.8697638721</v>
      </c>
      <c r="AI52" s="64">
        <f t="shared" ref="AI52:BH52" si="103">SIN(2*PI()*AI$3*$B52)</f>
        <v>-0.4822058479</v>
      </c>
      <c r="AJ52" s="64">
        <f t="shared" si="103"/>
        <v>-0.8448805268</v>
      </c>
      <c r="AK52" s="64">
        <f t="shared" si="103"/>
        <v>-0.9981227457</v>
      </c>
      <c r="AL52" s="64">
        <f t="shared" si="103"/>
        <v>-0.9039461929</v>
      </c>
      <c r="AM52" s="64">
        <f t="shared" si="103"/>
        <v>-0.5856957398</v>
      </c>
      <c r="AN52" s="64">
        <f t="shared" si="103"/>
        <v>-0.1222606177</v>
      </c>
      <c r="AO52" s="64">
        <f t="shared" si="103"/>
        <v>0.3714809693</v>
      </c>
      <c r="AP52" s="64">
        <f t="shared" si="103"/>
        <v>0.7731383256</v>
      </c>
      <c r="AQ52" s="64">
        <f t="shared" si="103"/>
        <v>0.9831469737</v>
      </c>
      <c r="AR52" s="64">
        <f t="shared" si="103"/>
        <v>0.9494491062</v>
      </c>
      <c r="AS52" s="64">
        <f t="shared" si="103"/>
        <v>0.6803978891</v>
      </c>
      <c r="AT52" s="64">
        <f t="shared" si="103"/>
        <v>0.2426868446</v>
      </c>
      <c r="AU52" s="64">
        <f t="shared" si="103"/>
        <v>-0.2551824131</v>
      </c>
      <c r="AV52" s="64">
        <f t="shared" si="103"/>
        <v>-0.6897960047</v>
      </c>
      <c r="AW52" s="64">
        <f t="shared" si="103"/>
        <v>-0.9534201253</v>
      </c>
      <c r="AX52" s="64">
        <f t="shared" si="103"/>
        <v>-0.9807065438</v>
      </c>
      <c r="AY52" s="64">
        <f t="shared" si="103"/>
        <v>-0.7648913904</v>
      </c>
      <c r="AZ52" s="64">
        <f t="shared" si="103"/>
        <v>-0.3594718131</v>
      </c>
      <c r="BA52" s="64">
        <f t="shared" si="103"/>
        <v>0.1350551158</v>
      </c>
      <c r="BB52" s="64">
        <f t="shared" si="103"/>
        <v>0.5961040272</v>
      </c>
      <c r="BC52" s="64">
        <f t="shared" si="103"/>
        <v>0.9093882204</v>
      </c>
      <c r="BD52" s="64">
        <f t="shared" si="103"/>
        <v>0.9972495211</v>
      </c>
      <c r="BE52" s="64">
        <f t="shared" si="103"/>
        <v>0.8379085087</v>
      </c>
      <c r="BF52" s="64">
        <f t="shared" si="103"/>
        <v>0.4708632887</v>
      </c>
      <c r="BG52" s="64">
        <f t="shared" si="103"/>
        <v>-0.01290145995</v>
      </c>
      <c r="BH52" s="64">
        <f t="shared" si="103"/>
        <v>-0.4934681417</v>
      </c>
      <c r="BJ52" s="65">
        <f t="shared" si="7"/>
        <v>33115.51813</v>
      </c>
      <c r="BK52" s="65">
        <f>SUM('Choice Model'!AF52:AJ52)</f>
        <v>30376</v>
      </c>
      <c r="BL52" s="65">
        <f t="shared" si="8"/>
        <v>-2739.518132</v>
      </c>
    </row>
    <row r="53" ht="15.75" customHeight="1">
      <c r="A53" s="4" t="s">
        <v>87</v>
      </c>
      <c r="B53" s="53">
        <f t="shared" si="9"/>
        <v>0.93908282</v>
      </c>
      <c r="C53" s="64">
        <f>SUMPRODUCT('Choice Model'!B53:F53,'Choice Model'!AL53:AP53)</f>
        <v>5.104296408</v>
      </c>
      <c r="D53" s="64">
        <f>SUMPRODUCT('Choice Model'!G53:K53,'Choice Model'!AL53:AP53)</f>
        <v>825.5114332</v>
      </c>
      <c r="E53" s="64">
        <f>SUMPRODUCT('Choice Model'!L53:P53,'Choice Model'!AL53:AP53)</f>
        <v>2.813377995</v>
      </c>
      <c r="F53" s="64">
        <f>SUMPRODUCT('Choice Model'!AL53:AP53,'Choice Model'!Q53:U53)</f>
        <v>0</v>
      </c>
      <c r="G53" s="64">
        <f>SUMPRODUCT('Choice Model'!V53:Z53,'Choice Model'!AL53:AP53)</f>
        <v>0.01914071846</v>
      </c>
      <c r="H53" s="4">
        <f>SUMPRODUCT('Choice Model'!AA53:AE53,'Choice Model'!AL53:AP53)</f>
        <v>0</v>
      </c>
      <c r="I53" s="64">
        <f t="shared" ref="I53:AH53" si="104">COS(2*PI()*I$3*$B53)</f>
        <v>0.9276396261</v>
      </c>
      <c r="J53" s="64">
        <f t="shared" si="104"/>
        <v>0.721030552</v>
      </c>
      <c r="K53" s="64">
        <f t="shared" si="104"/>
        <v>0.4100733973</v>
      </c>
      <c r="L53" s="64">
        <f t="shared" si="104"/>
        <v>0.03977011385</v>
      </c>
      <c r="M53" s="64">
        <f t="shared" si="104"/>
        <v>-0.3362887302</v>
      </c>
      <c r="N53" s="64">
        <f t="shared" si="104"/>
        <v>-0.6636796177</v>
      </c>
      <c r="O53" s="64">
        <f t="shared" si="104"/>
        <v>-0.8950222948</v>
      </c>
      <c r="P53" s="64">
        <f t="shared" si="104"/>
        <v>-0.9968366761</v>
      </c>
      <c r="Q53" s="64">
        <f t="shared" si="104"/>
        <v>-0.9543881083</v>
      </c>
      <c r="R53" s="64">
        <f t="shared" si="104"/>
        <v>-0.7738197799</v>
      </c>
      <c r="S53" s="64">
        <f t="shared" si="104"/>
        <v>-0.4812636744</v>
      </c>
      <c r="T53" s="64">
        <f t="shared" si="104"/>
        <v>-0.11905873</v>
      </c>
      <c r="U53" s="64">
        <f t="shared" si="104"/>
        <v>0.2603764827</v>
      </c>
      <c r="V53" s="64">
        <f t="shared" si="104"/>
        <v>0.6021298162</v>
      </c>
      <c r="W53" s="64">
        <f t="shared" si="104"/>
        <v>0.8567424725</v>
      </c>
      <c r="X53" s="64">
        <f t="shared" si="104"/>
        <v>0.9873667176</v>
      </c>
      <c r="Y53" s="64">
        <f t="shared" si="104"/>
        <v>0.975098513</v>
      </c>
      <c r="Z53" s="64">
        <f t="shared" si="104"/>
        <v>0.8217133226</v>
      </c>
      <c r="AA53" s="64">
        <f t="shared" si="104"/>
        <v>0.5494091657</v>
      </c>
      <c r="AB53" s="64">
        <f t="shared" si="104"/>
        <v>0.1975941036</v>
      </c>
      <c r="AC53" s="64">
        <f t="shared" si="104"/>
        <v>-0.182816925</v>
      </c>
      <c r="AD53" s="64">
        <f t="shared" si="104"/>
        <v>-0.5367705515</v>
      </c>
      <c r="AE53" s="64">
        <f t="shared" si="104"/>
        <v>-0.8130423424</v>
      </c>
      <c r="AF53" s="64">
        <f t="shared" si="104"/>
        <v>-0.9716500376</v>
      </c>
      <c r="AG53" s="64">
        <f t="shared" si="104"/>
        <v>-0.9896398129</v>
      </c>
      <c r="AH53" s="64">
        <f t="shared" si="104"/>
        <v>-0.8644081745</v>
      </c>
      <c r="AI53" s="64">
        <f t="shared" ref="AI53:BH53" si="105">SIN(2*PI()*AI$3*$B53)</f>
        <v>-0.3734765374</v>
      </c>
      <c r="AJ53" s="64">
        <f t="shared" si="105"/>
        <v>-0.6929032711</v>
      </c>
      <c r="AK53" s="64">
        <f t="shared" si="105"/>
        <v>-0.9120525253</v>
      </c>
      <c r="AL53" s="64">
        <f t="shared" si="105"/>
        <v>-0.9992088561</v>
      </c>
      <c r="AM53" s="64">
        <f t="shared" si="105"/>
        <v>-0.9417589341</v>
      </c>
      <c r="AN53" s="64">
        <f t="shared" si="105"/>
        <v>-0.748016955</v>
      </c>
      <c r="AO53" s="64">
        <f t="shared" si="105"/>
        <v>-0.4460214029</v>
      </c>
      <c r="AP53" s="64">
        <f t="shared" si="105"/>
        <v>-0.07947729992</v>
      </c>
      <c r="AQ53" s="64">
        <f t="shared" si="105"/>
        <v>0.2985688174</v>
      </c>
      <c r="AR53" s="64">
        <f t="shared" si="105"/>
        <v>0.6334058322</v>
      </c>
      <c r="AS53" s="64">
        <f t="shared" si="105"/>
        <v>0.8765758813</v>
      </c>
      <c r="AT53" s="64">
        <f t="shared" si="105"/>
        <v>0.9928872135</v>
      </c>
      <c r="AU53" s="64">
        <f t="shared" si="105"/>
        <v>0.9655071658</v>
      </c>
      <c r="AV53" s="64">
        <f t="shared" si="105"/>
        <v>0.7983981991</v>
      </c>
      <c r="AW53" s="64">
        <f t="shared" si="105"/>
        <v>0.5157444481</v>
      </c>
      <c r="AX53" s="64">
        <f t="shared" si="105"/>
        <v>0.158451775</v>
      </c>
      <c r="AY53" s="64">
        <f t="shared" si="105"/>
        <v>-0.2217721576</v>
      </c>
      <c r="AZ53" s="64">
        <f t="shared" si="105"/>
        <v>-0.5699010576</v>
      </c>
      <c r="BA53" s="64">
        <f t="shared" si="105"/>
        <v>-0.8355534505</v>
      </c>
      <c r="BB53" s="64">
        <f t="shared" si="105"/>
        <v>-0.9802839233</v>
      </c>
      <c r="BC53" s="64">
        <f t="shared" si="105"/>
        <v>-0.9831469737</v>
      </c>
      <c r="BD53" s="64">
        <f t="shared" si="105"/>
        <v>-0.843728259</v>
      </c>
      <c r="BE53" s="64">
        <f t="shared" si="105"/>
        <v>-0.5822045598</v>
      </c>
      <c r="BF53" s="64">
        <f t="shared" si="105"/>
        <v>-0.2364237814</v>
      </c>
      <c r="BG53" s="64">
        <f t="shared" si="105"/>
        <v>0.1435724234</v>
      </c>
      <c r="BH53" s="64">
        <f t="shared" si="105"/>
        <v>0.5027907198</v>
      </c>
      <c r="BJ53" s="65">
        <f t="shared" si="7"/>
        <v>34114.96207</v>
      </c>
      <c r="BK53" s="65">
        <f>SUM('Choice Model'!AF53:AJ53)</f>
        <v>29257</v>
      </c>
      <c r="BL53" s="65">
        <f t="shared" si="8"/>
        <v>-4857.962074</v>
      </c>
    </row>
    <row r="54" ht="15.75" customHeight="1">
      <c r="A54" s="4" t="s">
        <v>88</v>
      </c>
      <c r="B54" s="53">
        <f t="shared" si="9"/>
        <v>0.9582477755</v>
      </c>
      <c r="C54" s="64">
        <f>SUMPRODUCT('Choice Model'!B54:F54,'Choice Model'!AL54:AP54)</f>
        <v>5.098196882</v>
      </c>
      <c r="D54" s="64">
        <f>SUMPRODUCT('Choice Model'!G54:K54,'Choice Model'!AL54:AP54)</f>
        <v>827.003686</v>
      </c>
      <c r="E54" s="64">
        <f>SUMPRODUCT('Choice Model'!L54:P54,'Choice Model'!AL54:AP54)</f>
        <v>2.801291806</v>
      </c>
      <c r="F54" s="64">
        <f>SUMPRODUCT('Choice Model'!AL54:AP54,'Choice Model'!Q54:U54)</f>
        <v>0</v>
      </c>
      <c r="G54" s="64">
        <f>SUMPRODUCT('Choice Model'!V54:Z54,'Choice Model'!AL54:AP54)</f>
        <v>0.01897128944</v>
      </c>
      <c r="H54" s="4">
        <f>SUMPRODUCT('Choice Model'!AA54:AE54,'Choice Model'!AL54:AP54)</f>
        <v>0</v>
      </c>
      <c r="I54" s="64">
        <f t="shared" ref="I54:AH54" si="106">COS(2*PI()*I$3*$B54)</f>
        <v>0.9657865519</v>
      </c>
      <c r="J54" s="64">
        <f t="shared" si="106"/>
        <v>0.8654873276</v>
      </c>
      <c r="K54" s="64">
        <f t="shared" si="106"/>
        <v>0.7059654918</v>
      </c>
      <c r="L54" s="64">
        <f t="shared" si="106"/>
        <v>0.4981366285</v>
      </c>
      <c r="M54" s="64">
        <f t="shared" si="106"/>
        <v>0.2562218218</v>
      </c>
      <c r="N54" s="64">
        <f t="shared" si="106"/>
        <v>-0.003225448877</v>
      </c>
      <c r="O54" s="64">
        <f t="shared" si="106"/>
        <v>-0.2624520121</v>
      </c>
      <c r="P54" s="64">
        <f t="shared" si="106"/>
        <v>-0.5037197987</v>
      </c>
      <c r="Q54" s="64">
        <f t="shared" si="106"/>
        <v>-0.710519603</v>
      </c>
      <c r="R54" s="64">
        <f t="shared" si="106"/>
        <v>-0.8687007561</v>
      </c>
      <c r="S54" s="64">
        <f t="shared" si="106"/>
        <v>-0.9674394127</v>
      </c>
      <c r="T54" s="64">
        <f t="shared" si="106"/>
        <v>-0.999979193</v>
      </c>
      <c r="U54" s="64">
        <f t="shared" si="106"/>
        <v>-0.9640935008</v>
      </c>
      <c r="V54" s="64">
        <f t="shared" si="106"/>
        <v>-0.8622378827</v>
      </c>
      <c r="W54" s="64">
        <f t="shared" si="106"/>
        <v>-0.7013820025</v>
      </c>
      <c r="X54" s="64">
        <f t="shared" si="106"/>
        <v>-0.4925327287</v>
      </c>
      <c r="Y54" s="64">
        <f t="shared" si="106"/>
        <v>-0.2499809691</v>
      </c>
      <c r="Z54" s="64">
        <f t="shared" si="106"/>
        <v>0.009676212407</v>
      </c>
      <c r="AA54" s="64">
        <f t="shared" si="106"/>
        <v>0.2686712807</v>
      </c>
      <c r="AB54" s="64">
        <f t="shared" si="106"/>
        <v>0.5092820072</v>
      </c>
      <c r="AC54" s="64">
        <f t="shared" si="106"/>
        <v>0.7150441466</v>
      </c>
      <c r="AD54" s="64">
        <f t="shared" si="106"/>
        <v>0.8718780343</v>
      </c>
      <c r="AE54" s="64">
        <f t="shared" si="106"/>
        <v>0.9690520143</v>
      </c>
      <c r="AF54" s="64">
        <f t="shared" si="106"/>
        <v>0.9999167727</v>
      </c>
      <c r="AG54" s="64">
        <f t="shared" si="106"/>
        <v>0.9623603298</v>
      </c>
      <c r="AH54" s="64">
        <f t="shared" si="106"/>
        <v>0.8589525565</v>
      </c>
      <c r="AI54" s="64">
        <f t="shared" ref="AI54:BH54" si="107">SIN(2*PI()*AI$3*$B54)</f>
        <v>-0.259338266</v>
      </c>
      <c r="AJ54" s="64">
        <f t="shared" si="107"/>
        <v>-0.5009308193</v>
      </c>
      <c r="AK54" s="64">
        <f t="shared" si="107"/>
        <v>-0.7082462315</v>
      </c>
      <c r="AL54" s="64">
        <f t="shared" si="107"/>
        <v>-0.8670985523</v>
      </c>
      <c r="AM54" s="64">
        <f t="shared" si="107"/>
        <v>-0.9666180104</v>
      </c>
      <c r="AN54" s="64">
        <f t="shared" si="107"/>
        <v>-0.9999947982</v>
      </c>
      <c r="AO54" s="64">
        <f t="shared" si="107"/>
        <v>-0.9649450458</v>
      </c>
      <c r="AP54" s="64">
        <f t="shared" si="107"/>
        <v>-0.8638670988</v>
      </c>
      <c r="AQ54" s="64">
        <f t="shared" si="107"/>
        <v>-0.7036774075</v>
      </c>
      <c r="AR54" s="64">
        <f t="shared" si="107"/>
        <v>-0.4953372552</v>
      </c>
      <c r="AS54" s="64">
        <f t="shared" si="107"/>
        <v>-0.253102712</v>
      </c>
      <c r="AT54" s="64">
        <f t="shared" si="107"/>
        <v>0.006450864198</v>
      </c>
      <c r="AU54" s="64">
        <f t="shared" si="107"/>
        <v>0.2655630278</v>
      </c>
      <c r="AV54" s="64">
        <f t="shared" si="107"/>
        <v>0.5065035377</v>
      </c>
      <c r="AW54" s="64">
        <f t="shared" si="107"/>
        <v>0.7127855825</v>
      </c>
      <c r="AX54" s="64">
        <f t="shared" si="107"/>
        <v>0.8702939223</v>
      </c>
      <c r="AY54" s="64">
        <f t="shared" si="107"/>
        <v>0.9682507501</v>
      </c>
      <c r="AZ54" s="64">
        <f t="shared" si="107"/>
        <v>0.9999531844</v>
      </c>
      <c r="BA54" s="64">
        <f t="shared" si="107"/>
        <v>0.9632319258</v>
      </c>
      <c r="BB54" s="64">
        <f t="shared" si="107"/>
        <v>0.8605996963</v>
      </c>
      <c r="BC54" s="64">
        <f t="shared" si="107"/>
        <v>0.6990793006</v>
      </c>
      <c r="BD54" s="64">
        <f t="shared" si="107"/>
        <v>0.4897230781</v>
      </c>
      <c r="BE54" s="64">
        <f t="shared" si="107"/>
        <v>0.2468566254</v>
      </c>
      <c r="BF54" s="64">
        <f t="shared" si="107"/>
        <v>-0.01290145995</v>
      </c>
      <c r="BG54" s="64">
        <f t="shared" si="107"/>
        <v>-0.2717767385</v>
      </c>
      <c r="BH54" s="64">
        <f t="shared" si="107"/>
        <v>-0.5120551783</v>
      </c>
      <c r="BJ54" s="65">
        <f t="shared" si="7"/>
        <v>35393.24222</v>
      </c>
      <c r="BK54" s="65">
        <f>SUM('Choice Model'!AF54:AJ54)</f>
        <v>29571</v>
      </c>
      <c r="BL54" s="65">
        <f t="shared" si="8"/>
        <v>-5822.242224</v>
      </c>
    </row>
    <row r="55" ht="15.75" customHeight="1">
      <c r="A55" s="4" t="s">
        <v>89</v>
      </c>
      <c r="B55" s="53">
        <f t="shared" si="9"/>
        <v>0.977412731</v>
      </c>
      <c r="C55" s="64">
        <f>SUMPRODUCT('Choice Model'!B55:F55,'Choice Model'!AL55:AP55)</f>
        <v>5.076362113</v>
      </c>
      <c r="D55" s="64">
        <f>SUMPRODUCT('Choice Model'!G55:K55,'Choice Model'!AL55:AP55)</f>
        <v>838.0731499</v>
      </c>
      <c r="E55" s="64">
        <f>SUMPRODUCT('Choice Model'!L55:P55,'Choice Model'!AL55:AP55)</f>
        <v>2.780834915</v>
      </c>
      <c r="F55" s="64">
        <f>SUMPRODUCT('Choice Model'!AL55:AP55,'Choice Model'!Q55:U55)</f>
        <v>0</v>
      </c>
      <c r="G55" s="64">
        <f>SUMPRODUCT('Choice Model'!V55:Z55,'Choice Model'!AL55:AP55)</f>
        <v>0.02043010753</v>
      </c>
      <c r="H55" s="4">
        <f>SUMPRODUCT('Choice Model'!AA55:AE55,'Choice Model'!AL55:AP55)</f>
        <v>0</v>
      </c>
      <c r="I55" s="64">
        <f t="shared" ref="I55:AH55" si="108">COS(2*PI()*I$3*$B55)</f>
        <v>0.9899462489</v>
      </c>
      <c r="J55" s="64">
        <f t="shared" si="108"/>
        <v>0.9599871514</v>
      </c>
      <c r="K55" s="64">
        <f t="shared" si="108"/>
        <v>0.9107251102</v>
      </c>
      <c r="L55" s="64">
        <f t="shared" si="108"/>
        <v>0.8431506618</v>
      </c>
      <c r="M55" s="64">
        <f t="shared" si="108"/>
        <v>0.7586225597</v>
      </c>
      <c r="N55" s="64">
        <f t="shared" si="108"/>
        <v>0.6588404527</v>
      </c>
      <c r="O55" s="64">
        <f t="shared" si="108"/>
        <v>0.5458107099</v>
      </c>
      <c r="P55" s="64">
        <f t="shared" si="108"/>
        <v>0.4218060771</v>
      </c>
      <c r="Q55" s="64">
        <f t="shared" si="108"/>
        <v>0.2893199776</v>
      </c>
      <c r="R55" s="64">
        <f t="shared" si="108"/>
        <v>0.1510163761</v>
      </c>
      <c r="S55" s="64">
        <f t="shared" si="108"/>
        <v>0.009676212407</v>
      </c>
      <c r="T55" s="64">
        <f t="shared" si="108"/>
        <v>-0.1318585157</v>
      </c>
      <c r="U55" s="64">
        <f t="shared" si="108"/>
        <v>-0.2707418984</v>
      </c>
      <c r="V55" s="64">
        <f t="shared" si="108"/>
        <v>-0.4041813379</v>
      </c>
      <c r="W55" s="64">
        <f t="shared" si="108"/>
        <v>-0.5294937001</v>
      </c>
      <c r="X55" s="64">
        <f t="shared" si="108"/>
        <v>-0.6441592667</v>
      </c>
      <c r="Y55" s="64">
        <f t="shared" si="108"/>
        <v>-0.7458723993</v>
      </c>
      <c r="Z55" s="64">
        <f t="shared" si="108"/>
        <v>-0.8325879011</v>
      </c>
      <c r="AA55" s="64">
        <f t="shared" si="108"/>
        <v>-0.9025621398</v>
      </c>
      <c r="AB55" s="64">
        <f t="shared" si="108"/>
        <v>-0.9543881083</v>
      </c>
      <c r="AC55" s="64">
        <f t="shared" si="108"/>
        <v>-0.9870237158</v>
      </c>
      <c r="AD55" s="64">
        <f t="shared" si="108"/>
        <v>-0.9998127418</v>
      </c>
      <c r="AE55" s="64">
        <f t="shared" si="108"/>
        <v>-0.9924980309</v>
      </c>
      <c r="AF55" s="64">
        <f t="shared" si="108"/>
        <v>-0.9652266637</v>
      </c>
      <c r="AG55" s="64">
        <f t="shared" si="108"/>
        <v>-0.9185469992</v>
      </c>
      <c r="AH55" s="64">
        <f t="shared" si="108"/>
        <v>-0.8533976488</v>
      </c>
      <c r="AI55" s="64">
        <f t="shared" ref="AI55:BH55" si="109">SIN(2*PI()*AI$3*$B55)</f>
        <v>-0.1414440677</v>
      </c>
      <c r="AJ55" s="64">
        <f t="shared" si="109"/>
        <v>-0.2800440485</v>
      </c>
      <c r="AK55" s="64">
        <f t="shared" si="109"/>
        <v>-0.4130130429</v>
      </c>
      <c r="AL55" s="64">
        <f t="shared" si="109"/>
        <v>-0.5376773767</v>
      </c>
      <c r="AM55" s="64">
        <f t="shared" si="109"/>
        <v>-0.6515303615</v>
      </c>
      <c r="AN55" s="64">
        <f t="shared" si="109"/>
        <v>-0.7522826981</v>
      </c>
      <c r="AO55" s="64">
        <f t="shared" si="109"/>
        <v>-0.8379085087</v>
      </c>
      <c r="AP55" s="64">
        <f t="shared" si="109"/>
        <v>-0.9066860721</v>
      </c>
      <c r="AQ55" s="64">
        <f t="shared" si="109"/>
        <v>-0.9572324433</v>
      </c>
      <c r="AR55" s="64">
        <f t="shared" si="109"/>
        <v>-0.9885312611</v>
      </c>
      <c r="AS55" s="64">
        <f t="shared" si="109"/>
        <v>-0.9999531844</v>
      </c>
      <c r="AT55" s="64">
        <f t="shared" si="109"/>
        <v>-0.9912685468</v>
      </c>
      <c r="AU55" s="64">
        <f t="shared" si="109"/>
        <v>-0.9626519747</v>
      </c>
      <c r="AV55" s="64">
        <f t="shared" si="109"/>
        <v>-0.914678876</v>
      </c>
      <c r="AW55" s="64">
        <f t="shared" si="109"/>
        <v>-0.8483138697</v>
      </c>
      <c r="AX55" s="64">
        <f t="shared" si="109"/>
        <v>-0.7648913904</v>
      </c>
      <c r="AY55" s="64">
        <f t="shared" si="109"/>
        <v>-0.6660888559</v>
      </c>
      <c r="AZ55" s="64">
        <f t="shared" si="109"/>
        <v>-0.5538929382</v>
      </c>
      <c r="BA55" s="64">
        <f t="shared" si="109"/>
        <v>-0.430559617</v>
      </c>
      <c r="BB55" s="64">
        <f t="shared" si="109"/>
        <v>-0.2985688174</v>
      </c>
      <c r="BC55" s="64">
        <f t="shared" si="109"/>
        <v>-0.1605745446</v>
      </c>
      <c r="BD55" s="64">
        <f t="shared" si="109"/>
        <v>-0.01935151882</v>
      </c>
      <c r="BE55" s="64">
        <f t="shared" si="109"/>
        <v>0.1222606177</v>
      </c>
      <c r="BF55" s="64">
        <f t="shared" si="109"/>
        <v>0.2614143985</v>
      </c>
      <c r="BG55" s="64">
        <f t="shared" si="109"/>
        <v>0.3953117888</v>
      </c>
      <c r="BH55" s="64">
        <f t="shared" si="109"/>
        <v>0.5212604464</v>
      </c>
      <c r="BJ55" s="65">
        <f t="shared" si="7"/>
        <v>37027.08611</v>
      </c>
      <c r="BK55" s="65">
        <f>SUM('Choice Model'!AF55:AJ55)</f>
        <v>31620</v>
      </c>
      <c r="BL55" s="65">
        <f t="shared" si="8"/>
        <v>-5407.086111</v>
      </c>
    </row>
    <row r="56" ht="15.75" customHeight="1">
      <c r="A56" s="4" t="s">
        <v>90</v>
      </c>
      <c r="B56" s="53">
        <f t="shared" si="9"/>
        <v>0.9965776865</v>
      </c>
      <c r="C56" s="64">
        <f>SUMPRODUCT('Choice Model'!B56:F56,'Choice Model'!AL56:AP56)</f>
        <v>4.818299255</v>
      </c>
      <c r="D56" s="64">
        <f>SUMPRODUCT('Choice Model'!G56:K56,'Choice Model'!AL56:AP56)</f>
        <v>876.0376333</v>
      </c>
      <c r="E56" s="64">
        <f>SUMPRODUCT('Choice Model'!L56:P56,'Choice Model'!AL56:AP56)</f>
        <v>2.692230045</v>
      </c>
      <c r="F56" s="64">
        <f>SUMPRODUCT('Choice Model'!AL56:AP56,'Choice Model'!Q56:U56)</f>
        <v>0.1799099286</v>
      </c>
      <c r="G56" s="64">
        <f>SUMPRODUCT('Choice Model'!V56:Z56,'Choice Model'!AL56:AP56)</f>
        <v>0.01661662698</v>
      </c>
      <c r="H56" s="4">
        <f>SUMPRODUCT('Choice Model'!AA56:AE56,'Choice Model'!AL56:AP56)</f>
        <v>0.04464747904</v>
      </c>
      <c r="I56" s="64">
        <f t="shared" ref="I56:AH56" si="110">COS(2*PI()*I$3*$B56)</f>
        <v>0.9997688188</v>
      </c>
      <c r="J56" s="64">
        <f t="shared" si="110"/>
        <v>0.9990753819</v>
      </c>
      <c r="K56" s="64">
        <f t="shared" si="110"/>
        <v>0.9979200102</v>
      </c>
      <c r="L56" s="64">
        <f t="shared" si="110"/>
        <v>0.9963032376</v>
      </c>
      <c r="M56" s="64">
        <f t="shared" si="110"/>
        <v>0.9942258118</v>
      </c>
      <c r="N56" s="64">
        <f t="shared" si="110"/>
        <v>0.9916886933</v>
      </c>
      <c r="O56" s="64">
        <f t="shared" si="110"/>
        <v>0.9886930552</v>
      </c>
      <c r="P56" s="64">
        <f t="shared" si="110"/>
        <v>0.9852402825</v>
      </c>
      <c r="Q56" s="64">
        <f t="shared" si="110"/>
        <v>0.9813319717</v>
      </c>
      <c r="R56" s="64">
        <f t="shared" si="110"/>
        <v>0.9769699298</v>
      </c>
      <c r="S56" s="64">
        <f t="shared" si="110"/>
        <v>0.9721561736</v>
      </c>
      <c r="T56" s="64">
        <f t="shared" si="110"/>
        <v>0.9668929289</v>
      </c>
      <c r="U56" s="64">
        <f t="shared" si="110"/>
        <v>0.9611826293</v>
      </c>
      <c r="V56" s="64">
        <f t="shared" si="110"/>
        <v>0.9550279148</v>
      </c>
      <c r="W56" s="64">
        <f t="shared" si="110"/>
        <v>0.9484316313</v>
      </c>
      <c r="X56" s="64">
        <f t="shared" si="110"/>
        <v>0.9413968285</v>
      </c>
      <c r="Y56" s="64">
        <f t="shared" si="110"/>
        <v>0.9339267592</v>
      </c>
      <c r="Z56" s="64">
        <f t="shared" si="110"/>
        <v>0.9260248772</v>
      </c>
      <c r="AA56" s="64">
        <f t="shared" si="110"/>
        <v>0.9176948361</v>
      </c>
      <c r="AB56" s="64">
        <f t="shared" si="110"/>
        <v>0.9089404873</v>
      </c>
      <c r="AC56" s="64">
        <f t="shared" si="110"/>
        <v>0.8997658785</v>
      </c>
      <c r="AD56" s="64">
        <f t="shared" si="110"/>
        <v>0.8901752518</v>
      </c>
      <c r="AE56" s="64">
        <f t="shared" si="110"/>
        <v>0.8801730414</v>
      </c>
      <c r="AF56" s="64">
        <f t="shared" si="110"/>
        <v>0.8697638721</v>
      </c>
      <c r="AG56" s="64">
        <f t="shared" si="110"/>
        <v>0.8589525565</v>
      </c>
      <c r="AH56" s="64">
        <f t="shared" si="110"/>
        <v>0.8477440936</v>
      </c>
      <c r="AI56" s="64">
        <f t="shared" ref="AI56:BH56" si="111">SIN(2*PI()*AI$3*$B56)</f>
        <v>-0.02150137274</v>
      </c>
      <c r="AJ56" s="64">
        <f t="shared" si="111"/>
        <v>-0.04299280405</v>
      </c>
      <c r="AK56" s="64">
        <f t="shared" si="111"/>
        <v>-0.06446435711</v>
      </c>
      <c r="AL56" s="64">
        <f t="shared" si="111"/>
        <v>-0.08590610426</v>
      </c>
      <c r="AM56" s="64">
        <f t="shared" si="111"/>
        <v>-0.1073081317</v>
      </c>
      <c r="AN56" s="64">
        <f t="shared" si="111"/>
        <v>-0.1286605438</v>
      </c>
      <c r="AO56" s="64">
        <f t="shared" si="111"/>
        <v>-0.1499534681</v>
      </c>
      <c r="AP56" s="64">
        <f t="shared" si="111"/>
        <v>-0.1711770596</v>
      </c>
      <c r="AQ56" s="64">
        <f t="shared" si="111"/>
        <v>-0.1923215052</v>
      </c>
      <c r="AR56" s="64">
        <f t="shared" si="111"/>
        <v>-0.2133770286</v>
      </c>
      <c r="AS56" s="64">
        <f t="shared" si="111"/>
        <v>-0.2343338945</v>
      </c>
      <c r="AT56" s="64">
        <f t="shared" si="111"/>
        <v>-0.2551824131</v>
      </c>
      <c r="AU56" s="64">
        <f t="shared" si="111"/>
        <v>-0.275912945</v>
      </c>
      <c r="AV56" s="64">
        <f t="shared" si="111"/>
        <v>-0.2965159051</v>
      </c>
      <c r="AW56" s="64">
        <f t="shared" si="111"/>
        <v>-0.3169817674</v>
      </c>
      <c r="AX56" s="64">
        <f t="shared" si="111"/>
        <v>-0.3373010691</v>
      </c>
      <c r="AY56" s="64">
        <f t="shared" si="111"/>
        <v>-0.3574644156</v>
      </c>
      <c r="AZ56" s="64">
        <f t="shared" si="111"/>
        <v>-0.3774624839</v>
      </c>
      <c r="BA56" s="64">
        <f t="shared" si="111"/>
        <v>-0.3972860277</v>
      </c>
      <c r="BB56" s="64">
        <f t="shared" si="111"/>
        <v>-0.4169258813</v>
      </c>
      <c r="BC56" s="64">
        <f t="shared" si="111"/>
        <v>-0.4363729641</v>
      </c>
      <c r="BD56" s="64">
        <f t="shared" si="111"/>
        <v>-0.4556182844</v>
      </c>
      <c r="BE56" s="64">
        <f t="shared" si="111"/>
        <v>-0.4746529439</v>
      </c>
      <c r="BF56" s="64">
        <f t="shared" si="111"/>
        <v>-0.4934681417</v>
      </c>
      <c r="BG56" s="64">
        <f t="shared" si="111"/>
        <v>-0.5120551783</v>
      </c>
      <c r="BH56" s="64">
        <f t="shared" si="111"/>
        <v>-0.5304054598</v>
      </c>
      <c r="BJ56" s="65">
        <f t="shared" si="7"/>
        <v>43722.46034</v>
      </c>
      <c r="BK56" s="65">
        <f>SUM('Choice Model'!AF56:AJ56)</f>
        <v>38636</v>
      </c>
      <c r="BL56" s="65">
        <f t="shared" si="8"/>
        <v>-5086.460336</v>
      </c>
    </row>
    <row r="57" ht="15.75" customHeight="1">
      <c r="A57" s="4" t="s">
        <v>91</v>
      </c>
      <c r="B57" s="53">
        <f t="shared" si="9"/>
        <v>1.015742642</v>
      </c>
      <c r="C57" s="64">
        <f>SUMPRODUCT('Choice Model'!B57:F57,'Choice Model'!AL57:AP57)</f>
        <v>5.064973146</v>
      </c>
      <c r="D57" s="64">
        <f>SUMPRODUCT('Choice Model'!G57:K57,'Choice Model'!AL57:AP57)</f>
        <v>866.7931543</v>
      </c>
      <c r="E57" s="64">
        <f>SUMPRODUCT('Choice Model'!L57:P57,'Choice Model'!AL57:AP57)</f>
        <v>2.772478085</v>
      </c>
      <c r="F57" s="64">
        <f>SUMPRODUCT('Choice Model'!AL57:AP57,'Choice Model'!Q57:U57)</f>
        <v>0</v>
      </c>
      <c r="G57" s="64">
        <f>SUMPRODUCT('Choice Model'!V57:Z57,'Choice Model'!AL57:AP57)</f>
        <v>0.03244747461</v>
      </c>
      <c r="H57" s="4">
        <f>SUMPRODUCT('Choice Model'!AA57:AE57,'Choice Model'!AL57:AP57)</f>
        <v>0</v>
      </c>
      <c r="I57" s="64">
        <f t="shared" ref="I57:AH57" si="112">COS(2*PI()*I$3*$B57)</f>
        <v>0.9951120038</v>
      </c>
      <c r="J57" s="64">
        <f t="shared" si="112"/>
        <v>0.9804958003</v>
      </c>
      <c r="K57" s="64">
        <f t="shared" si="112"/>
        <v>0.9562942772</v>
      </c>
      <c r="L57" s="64">
        <f t="shared" si="112"/>
        <v>0.9227440286</v>
      </c>
      <c r="M57" s="64">
        <f t="shared" si="112"/>
        <v>0.8801730414</v>
      </c>
      <c r="N57" s="64">
        <f t="shared" si="112"/>
        <v>0.8289974893</v>
      </c>
      <c r="O57" s="64">
        <f t="shared" si="112"/>
        <v>0.769717664</v>
      </c>
      <c r="P57" s="64">
        <f t="shared" si="112"/>
        <v>0.7029130847</v>
      </c>
      <c r="Q57" s="64">
        <f t="shared" si="112"/>
        <v>0.6292368324</v>
      </c>
      <c r="R57" s="64">
        <f t="shared" si="112"/>
        <v>0.5494091657</v>
      </c>
      <c r="S57" s="64">
        <f t="shared" si="112"/>
        <v>0.4642104792</v>
      </c>
      <c r="T57" s="64">
        <f t="shared" si="112"/>
        <v>0.3744736745</v>
      </c>
      <c r="U57" s="64">
        <f t="shared" si="112"/>
        <v>0.281076018</v>
      </c>
      <c r="V57" s="64">
        <f t="shared" si="112"/>
        <v>0.1849305646</v>
      </c>
      <c r="W57" s="64">
        <f t="shared" si="112"/>
        <v>0.08697723131</v>
      </c>
      <c r="X57" s="64">
        <f t="shared" si="112"/>
        <v>-0.01182639069</v>
      </c>
      <c r="Y57" s="64">
        <f t="shared" si="112"/>
        <v>-0.110514398</v>
      </c>
      <c r="Z57" s="64">
        <f t="shared" si="112"/>
        <v>-0.2081220174</v>
      </c>
      <c r="AA57" s="64">
        <f t="shared" si="112"/>
        <v>-0.3036950375</v>
      </c>
      <c r="AB57" s="64">
        <f t="shared" si="112"/>
        <v>-0.3962991373</v>
      </c>
      <c r="AC57" s="64">
        <f t="shared" si="112"/>
        <v>-0.4850290197</v>
      </c>
      <c r="AD57" s="64">
        <f t="shared" si="112"/>
        <v>-0.5690172621</v>
      </c>
      <c r="AE57" s="64">
        <f t="shared" si="112"/>
        <v>-0.6474427961</v>
      </c>
      <c r="AF57" s="64">
        <f t="shared" si="112"/>
        <v>-0.7195389342</v>
      </c>
      <c r="AG57" s="64">
        <f t="shared" si="112"/>
        <v>-0.7846008652</v>
      </c>
      <c r="AH57" s="64">
        <f t="shared" si="112"/>
        <v>-0.8419925442</v>
      </c>
      <c r="AI57" s="64">
        <f t="shared" ref="AI57:BH57" si="113">SIN(2*PI()*AI$3*$B57)</f>
        <v>0.09875272085</v>
      </c>
      <c r="AJ57" s="64">
        <f t="shared" si="113"/>
        <v>0.1965400358</v>
      </c>
      <c r="AK57" s="64">
        <f t="shared" si="113"/>
        <v>0.292405977</v>
      </c>
      <c r="AL57" s="64">
        <f t="shared" si="113"/>
        <v>0.3854133595</v>
      </c>
      <c r="AM57" s="64">
        <f t="shared" si="113"/>
        <v>0.4746529439</v>
      </c>
      <c r="AN57" s="64">
        <f t="shared" si="113"/>
        <v>0.5592523248</v>
      </c>
      <c r="AO57" s="64">
        <f t="shared" si="113"/>
        <v>0.6383844592</v>
      </c>
      <c r="AP57" s="64">
        <f t="shared" si="113"/>
        <v>0.711275752</v>
      </c>
      <c r="AQ57" s="64">
        <f t="shared" si="113"/>
        <v>0.7772136184</v>
      </c>
      <c r="AR57" s="64">
        <f t="shared" si="113"/>
        <v>0.8355534505</v>
      </c>
      <c r="AS57" s="64">
        <f t="shared" si="113"/>
        <v>0.8857249184</v>
      </c>
      <c r="AT57" s="64">
        <f t="shared" si="113"/>
        <v>0.9272375462</v>
      </c>
      <c r="AU57" s="64">
        <f t="shared" si="113"/>
        <v>0.9596855069</v>
      </c>
      <c r="AV57" s="64">
        <f t="shared" si="113"/>
        <v>0.9827515893</v>
      </c>
      <c r="AW57" s="64">
        <f t="shared" si="113"/>
        <v>0.9962102997</v>
      </c>
      <c r="AX57" s="64">
        <f t="shared" si="113"/>
        <v>0.9999300658</v>
      </c>
      <c r="AY57" s="64">
        <f t="shared" si="113"/>
        <v>0.9938745232</v>
      </c>
      <c r="AZ57" s="64">
        <f t="shared" si="113"/>
        <v>0.9781028708</v>
      </c>
      <c r="BA57" s="64">
        <f t="shared" si="113"/>
        <v>0.9527692922</v>
      </c>
      <c r="BB57" s="64">
        <f t="shared" si="113"/>
        <v>0.9181214483</v>
      </c>
      <c r="BC57" s="64">
        <f t="shared" si="113"/>
        <v>0.8744980561</v>
      </c>
      <c r="BD57" s="64">
        <f t="shared" si="113"/>
        <v>0.8223255775</v>
      </c>
      <c r="BE57" s="64">
        <f t="shared" si="113"/>
        <v>0.7621140504</v>
      </c>
      <c r="BF57" s="64">
        <f t="shared" si="113"/>
        <v>0.6944521021</v>
      </c>
      <c r="BG57" s="64">
        <f t="shared" si="113"/>
        <v>0.6200011954</v>
      </c>
      <c r="BH57" s="64">
        <f t="shared" si="113"/>
        <v>0.5394891617</v>
      </c>
      <c r="BJ57" s="65">
        <f t="shared" si="7"/>
        <v>40648.80021</v>
      </c>
      <c r="BK57" s="65">
        <f>SUM('Choice Model'!AF57:AJ57)</f>
        <v>35935</v>
      </c>
      <c r="BL57" s="65">
        <f t="shared" si="8"/>
        <v>-4713.800213</v>
      </c>
    </row>
    <row r="58" ht="15.75" customHeight="1">
      <c r="A58" s="4" t="s">
        <v>92</v>
      </c>
      <c r="B58" s="53">
        <f t="shared" si="9"/>
        <v>1.034907598</v>
      </c>
      <c r="C58" s="64">
        <f>SUMPRODUCT('Choice Model'!B58:F58,'Choice Model'!AL58:AP58)</f>
        <v>5.076308261</v>
      </c>
      <c r="D58" s="64">
        <f>SUMPRODUCT('Choice Model'!G58:K58,'Choice Model'!AL58:AP58)</f>
        <v>845.5914804</v>
      </c>
      <c r="E58" s="64">
        <f>SUMPRODUCT('Choice Model'!L58:P58,'Choice Model'!AL58:AP58)</f>
        <v>2.796892762</v>
      </c>
      <c r="F58" s="64">
        <f>SUMPRODUCT('Choice Model'!AL58:AP58,'Choice Model'!Q58:U58)</f>
        <v>0</v>
      </c>
      <c r="G58" s="64">
        <f>SUMPRODUCT('Choice Model'!V58:Z58,'Choice Model'!AL58:AP58)</f>
        <v>0.0268093975</v>
      </c>
      <c r="H58" s="4">
        <f>SUMPRODUCT('Choice Model'!AA58:AE58,'Choice Model'!AL58:AP58)</f>
        <v>0</v>
      </c>
      <c r="I58" s="64">
        <f t="shared" ref="I58:AH58" si="114">COS(2*PI()*I$3*$B58)</f>
        <v>0.9760432474</v>
      </c>
      <c r="J58" s="64">
        <f t="shared" si="114"/>
        <v>0.9053208418</v>
      </c>
      <c r="K58" s="64">
        <f t="shared" si="114"/>
        <v>0.7912213413</v>
      </c>
      <c r="L58" s="64">
        <f t="shared" si="114"/>
        <v>0.6392116531</v>
      </c>
      <c r="M58" s="64">
        <f t="shared" si="114"/>
        <v>0.4565750941</v>
      </c>
      <c r="N58" s="64">
        <f t="shared" si="114"/>
        <v>0.252062422</v>
      </c>
      <c r="O58" s="64">
        <f t="shared" si="114"/>
        <v>0.03547255575</v>
      </c>
      <c r="P58" s="64">
        <f t="shared" si="114"/>
        <v>-0.182816925</v>
      </c>
      <c r="Q58" s="64">
        <f t="shared" si="114"/>
        <v>-0.3923470061</v>
      </c>
      <c r="R58" s="64">
        <f t="shared" si="114"/>
        <v>-0.5830783668</v>
      </c>
      <c r="S58" s="64">
        <f t="shared" si="114"/>
        <v>-0.7458723993</v>
      </c>
      <c r="T58" s="64">
        <f t="shared" si="114"/>
        <v>-0.8729290708</v>
      </c>
      <c r="U58" s="64">
        <f t="shared" si="114"/>
        <v>-0.9581606508</v>
      </c>
      <c r="V58" s="64">
        <f t="shared" si="114"/>
        <v>-0.9974833956</v>
      </c>
      <c r="W58" s="64">
        <f t="shared" si="114"/>
        <v>-0.9890132146</v>
      </c>
      <c r="X58" s="64">
        <f t="shared" si="114"/>
        <v>-0.9331559439</v>
      </c>
      <c r="Y58" s="64">
        <f t="shared" si="114"/>
        <v>-0.8325879011</v>
      </c>
      <c r="Z58" s="64">
        <f t="shared" si="114"/>
        <v>-0.6921276537</v>
      </c>
      <c r="AA58" s="64">
        <f t="shared" si="114"/>
        <v>-0.5185051444</v>
      </c>
      <c r="AB58" s="64">
        <f t="shared" si="114"/>
        <v>-0.3200392362</v>
      </c>
      <c r="AC58" s="64">
        <f t="shared" si="114"/>
        <v>-0.1062391265</v>
      </c>
      <c r="AD58" s="64">
        <f t="shared" si="114"/>
        <v>0.1126512722</v>
      </c>
      <c r="AE58" s="64">
        <f t="shared" si="114"/>
        <v>0.3261441536</v>
      </c>
      <c r="AF58" s="64">
        <f t="shared" si="114"/>
        <v>0.5240103254</v>
      </c>
      <c r="AG58" s="64">
        <f t="shared" si="114"/>
        <v>0.6967693258</v>
      </c>
      <c r="AH58" s="64">
        <f t="shared" si="114"/>
        <v>0.8361436655</v>
      </c>
      <c r="AI58" s="64">
        <f t="shared" ref="AI58:BH58" si="115">SIN(2*PI()*AI$3*$B58)</f>
        <v>0.2175766051</v>
      </c>
      <c r="AJ58" s="64">
        <f t="shared" si="115"/>
        <v>0.4247283525</v>
      </c>
      <c r="AK58" s="64">
        <f t="shared" si="115"/>
        <v>0.6115298758</v>
      </c>
      <c r="AL58" s="64">
        <f t="shared" si="115"/>
        <v>0.7690308593</v>
      </c>
      <c r="AM58" s="64">
        <f t="shared" si="115"/>
        <v>0.8896848787</v>
      </c>
      <c r="AN58" s="64">
        <f t="shared" si="115"/>
        <v>0.9677109772</v>
      </c>
      <c r="AO58" s="64">
        <f t="shared" si="115"/>
        <v>0.9993706509</v>
      </c>
      <c r="AP58" s="64">
        <f t="shared" si="115"/>
        <v>0.9831469737</v>
      </c>
      <c r="AQ58" s="64">
        <f t="shared" si="115"/>
        <v>0.9198172791</v>
      </c>
      <c r="AR58" s="64">
        <f t="shared" si="115"/>
        <v>0.8124159145</v>
      </c>
      <c r="AS58" s="64">
        <f t="shared" si="115"/>
        <v>0.6660888559</v>
      </c>
      <c r="AT58" s="64">
        <f t="shared" si="115"/>
        <v>0.4878471454</v>
      </c>
      <c r="AU58" s="64">
        <f t="shared" si="115"/>
        <v>0.2862309683</v>
      </c>
      <c r="AV58" s="64">
        <f t="shared" si="115"/>
        <v>0.07090046226</v>
      </c>
      <c r="AW58" s="64">
        <f t="shared" si="115"/>
        <v>-0.1478271335</v>
      </c>
      <c r="AX58" s="64">
        <f t="shared" si="115"/>
        <v>-0.3594718131</v>
      </c>
      <c r="AY58" s="64">
        <f t="shared" si="115"/>
        <v>-0.5538929382</v>
      </c>
      <c r="AZ58" s="64">
        <f t="shared" si="115"/>
        <v>-0.7217751111</v>
      </c>
      <c r="BA58" s="64">
        <f t="shared" si="115"/>
        <v>-0.8550745086</v>
      </c>
      <c r="BB58" s="64">
        <f t="shared" si="115"/>
        <v>-0.9474042892</v>
      </c>
      <c r="BC58" s="64">
        <f t="shared" si="115"/>
        <v>-0.9943406097</v>
      </c>
      <c r="BD58" s="64">
        <f t="shared" si="115"/>
        <v>-0.9936345862</v>
      </c>
      <c r="BE58" s="64">
        <f t="shared" si="115"/>
        <v>-0.9453200469</v>
      </c>
      <c r="BF58" s="64">
        <f t="shared" si="115"/>
        <v>-0.8517119107</v>
      </c>
      <c r="BG58" s="64">
        <f t="shared" si="115"/>
        <v>-0.7172952716</v>
      </c>
      <c r="BH58" s="64">
        <f t="shared" si="115"/>
        <v>-0.5485105018</v>
      </c>
      <c r="BJ58" s="65">
        <f t="shared" si="7"/>
        <v>41385.26811</v>
      </c>
      <c r="BK58" s="65">
        <f>SUM('Choice Model'!AF58:AJ58)</f>
        <v>31668</v>
      </c>
      <c r="BL58" s="65">
        <f t="shared" si="8"/>
        <v>-9717.268109</v>
      </c>
    </row>
    <row r="59" ht="15.75" customHeight="1">
      <c r="A59" s="4" t="s">
        <v>93</v>
      </c>
      <c r="B59" s="53">
        <f t="shared" si="9"/>
        <v>1.054072553</v>
      </c>
      <c r="C59" s="64">
        <f>SUMPRODUCT('Choice Model'!B59:F59,'Choice Model'!AL59:AP59)</f>
        <v>5.061844155</v>
      </c>
      <c r="D59" s="64">
        <f>SUMPRODUCT('Choice Model'!G59:K59,'Choice Model'!AL59:AP59)</f>
        <v>890.2550432</v>
      </c>
      <c r="E59" s="64">
        <f>SUMPRODUCT('Choice Model'!L59:P59,'Choice Model'!AL59:AP59)</f>
        <v>3.374459654</v>
      </c>
      <c r="F59" s="64">
        <f>SUMPRODUCT('Choice Model'!AL59:AP59,'Choice Model'!Q59:U59)</f>
        <v>0</v>
      </c>
      <c r="G59" s="64">
        <f>SUMPRODUCT('Choice Model'!V59:Z59,'Choice Model'!AL59:AP59)</f>
        <v>0.1530979827</v>
      </c>
      <c r="H59" s="4">
        <f>SUMPRODUCT('Choice Model'!AA59:AE59,'Choice Model'!AL59:AP59)</f>
        <v>0</v>
      </c>
      <c r="I59" s="64">
        <f t="shared" ref="I59:AH59" si="116">COS(2*PI()*I$3*$B59)</f>
        <v>0.9428387174</v>
      </c>
      <c r="J59" s="64">
        <f t="shared" si="116"/>
        <v>0.777889694</v>
      </c>
      <c r="K59" s="64">
        <f t="shared" si="116"/>
        <v>0.5240103254</v>
      </c>
      <c r="L59" s="64">
        <f t="shared" si="116"/>
        <v>0.2102247521</v>
      </c>
      <c r="M59" s="64">
        <f t="shared" si="116"/>
        <v>-0.1275942541</v>
      </c>
      <c r="N59" s="64">
        <f t="shared" si="116"/>
        <v>-0.4508263578</v>
      </c>
      <c r="O59" s="64">
        <f t="shared" si="116"/>
        <v>-0.7225188359</v>
      </c>
      <c r="P59" s="64">
        <f t="shared" si="116"/>
        <v>-0.9116111072</v>
      </c>
      <c r="Q59" s="64">
        <f t="shared" si="116"/>
        <v>-0.9964856583</v>
      </c>
      <c r="R59" s="64">
        <f t="shared" si="116"/>
        <v>-0.9674394127</v>
      </c>
      <c r="S59" s="64">
        <f t="shared" si="116"/>
        <v>-0.8277930117</v>
      </c>
      <c r="T59" s="64">
        <f t="shared" si="116"/>
        <v>-0.5935111902</v>
      </c>
      <c r="U59" s="64">
        <f t="shared" si="116"/>
        <v>-0.2913776469</v>
      </c>
      <c r="V59" s="64">
        <f t="shared" si="116"/>
        <v>0.04406693638</v>
      </c>
      <c r="W59" s="64">
        <f t="shared" si="116"/>
        <v>0.3744736745</v>
      </c>
      <c r="X59" s="64">
        <f t="shared" si="116"/>
        <v>0.6620696215</v>
      </c>
      <c r="Y59" s="64">
        <f t="shared" si="116"/>
        <v>0.8739760711</v>
      </c>
      <c r="Z59" s="64">
        <f t="shared" si="116"/>
        <v>0.9859673342</v>
      </c>
      <c r="AA59" s="64">
        <f t="shared" si="116"/>
        <v>0.9852402825</v>
      </c>
      <c r="AB59" s="64">
        <f t="shared" si="116"/>
        <v>0.8718780343</v>
      </c>
      <c r="AC59" s="64">
        <f t="shared" si="116"/>
        <v>0.6588404527</v>
      </c>
      <c r="AD59" s="64">
        <f t="shared" si="116"/>
        <v>0.3704825405</v>
      </c>
      <c r="AE59" s="64">
        <f t="shared" si="116"/>
        <v>0.03977011385</v>
      </c>
      <c r="AF59" s="64">
        <f t="shared" si="116"/>
        <v>-0.2954889342</v>
      </c>
      <c r="AG59" s="64">
        <f t="shared" si="116"/>
        <v>-0.5969669293</v>
      </c>
      <c r="AH59" s="64">
        <f t="shared" si="116"/>
        <v>-0.8301981337</v>
      </c>
      <c r="AI59" s="64">
        <f t="shared" ref="AI59:BH59" si="117">SIN(2*PI()*AI$3*$B59)</f>
        <v>0.3332493856</v>
      </c>
      <c r="AJ59" s="64">
        <f t="shared" si="117"/>
        <v>0.6284008465</v>
      </c>
      <c r="AK59" s="64">
        <f t="shared" si="117"/>
        <v>0.8517119107</v>
      </c>
      <c r="AL59" s="64">
        <f t="shared" si="117"/>
        <v>0.9776530845</v>
      </c>
      <c r="AM59" s="64">
        <f t="shared" si="117"/>
        <v>0.9918264497</v>
      </c>
      <c r="AN59" s="64">
        <f t="shared" si="117"/>
        <v>0.8926116709</v>
      </c>
      <c r="AO59" s="64">
        <f t="shared" si="117"/>
        <v>0.6913512362</v>
      </c>
      <c r="AP59" s="64">
        <f t="shared" si="117"/>
        <v>0.4110537547</v>
      </c>
      <c r="AQ59" s="64">
        <f t="shared" si="117"/>
        <v>0.08376355349</v>
      </c>
      <c r="AR59" s="64">
        <f t="shared" si="117"/>
        <v>-0.253102712</v>
      </c>
      <c r="AS59" s="64">
        <f t="shared" si="117"/>
        <v>-0.5610336262</v>
      </c>
      <c r="AT59" s="64">
        <f t="shared" si="117"/>
        <v>-0.8048257371</v>
      </c>
      <c r="AU59" s="64">
        <f t="shared" si="117"/>
        <v>-0.9566081052</v>
      </c>
      <c r="AV59" s="64">
        <f t="shared" si="117"/>
        <v>-0.9990285807</v>
      </c>
      <c r="AW59" s="64">
        <f t="shared" si="117"/>
        <v>-0.9272375462</v>
      </c>
      <c r="AX59" s="64">
        <f t="shared" si="117"/>
        <v>-0.7494423369</v>
      </c>
      <c r="AY59" s="64">
        <f t="shared" si="117"/>
        <v>-0.4859689571</v>
      </c>
      <c r="AZ59" s="64">
        <f t="shared" si="117"/>
        <v>-0.1669383595</v>
      </c>
      <c r="BA59" s="64">
        <f t="shared" si="117"/>
        <v>0.1711770596</v>
      </c>
      <c r="BB59" s="64">
        <f t="shared" si="117"/>
        <v>0.4897230781</v>
      </c>
      <c r="BC59" s="64">
        <f t="shared" si="117"/>
        <v>0.7522826981</v>
      </c>
      <c r="BD59" s="64">
        <f t="shared" si="117"/>
        <v>0.9288394303</v>
      </c>
      <c r="BE59" s="64">
        <f t="shared" si="117"/>
        <v>0.9992088561</v>
      </c>
      <c r="BF59" s="64">
        <f t="shared" si="117"/>
        <v>0.9553461623</v>
      </c>
      <c r="BG59" s="64">
        <f t="shared" si="117"/>
        <v>0.8022658445</v>
      </c>
      <c r="BH59" s="64">
        <f t="shared" si="117"/>
        <v>0.5574684374</v>
      </c>
      <c r="BJ59" s="65">
        <f t="shared" si="7"/>
        <v>46661.82539</v>
      </c>
      <c r="BK59" s="65">
        <f>SUM('Choice Model'!AF59:AJ59)</f>
        <v>44416</v>
      </c>
      <c r="BL59" s="65">
        <f t="shared" si="8"/>
        <v>-2245.825391</v>
      </c>
    </row>
    <row r="60" ht="15.75" customHeight="1">
      <c r="A60" s="4" t="s">
        <v>94</v>
      </c>
      <c r="B60" s="53">
        <f t="shared" si="9"/>
        <v>1.073237509</v>
      </c>
      <c r="C60" s="64">
        <f>SUMPRODUCT('Choice Model'!B60:F60,'Choice Model'!AL60:AP60)</f>
        <v>5.028681333</v>
      </c>
      <c r="D60" s="64">
        <f>SUMPRODUCT('Choice Model'!G60:K60,'Choice Model'!AL60:AP60)</f>
        <v>873.890241</v>
      </c>
      <c r="E60" s="64">
        <f>SUMPRODUCT('Choice Model'!L60:P60,'Choice Model'!AL60:AP60)</f>
        <v>2.828269804</v>
      </c>
      <c r="F60" s="64">
        <f>SUMPRODUCT('Choice Model'!AL60:AP60,'Choice Model'!Q60:U60)</f>
        <v>0</v>
      </c>
      <c r="G60" s="64">
        <f>SUMPRODUCT('Choice Model'!V60:Z60,'Choice Model'!AL60:AP60)</f>
        <v>0.03913825987</v>
      </c>
      <c r="H60" s="4">
        <f>SUMPRODUCT('Choice Model'!AA60:AE60,'Choice Model'!AL60:AP60)</f>
        <v>0</v>
      </c>
      <c r="I60" s="64">
        <f t="shared" ref="I60:AH60" si="118">COS(2*PI()*I$3*$B60)</f>
        <v>0.895979306</v>
      </c>
      <c r="J60" s="64">
        <f t="shared" si="118"/>
        <v>0.6055578335</v>
      </c>
      <c r="K60" s="64">
        <f t="shared" si="118"/>
        <v>0.1891552687</v>
      </c>
      <c r="L60" s="64">
        <f t="shared" si="118"/>
        <v>-0.2665994207</v>
      </c>
      <c r="M60" s="64">
        <f t="shared" si="118"/>
        <v>-0.6668903965</v>
      </c>
      <c r="N60" s="64">
        <f t="shared" si="118"/>
        <v>-0.9284405686</v>
      </c>
      <c r="O60" s="64">
        <f t="shared" si="118"/>
        <v>-0.9968366761</v>
      </c>
      <c r="P60" s="64">
        <f t="shared" si="118"/>
        <v>-0.8578494978</v>
      </c>
      <c r="Q60" s="64">
        <f t="shared" si="118"/>
        <v>-0.5403941192</v>
      </c>
      <c r="R60" s="64">
        <f t="shared" si="118"/>
        <v>-0.110514398</v>
      </c>
      <c r="S60" s="64">
        <f t="shared" si="118"/>
        <v>0.342356892</v>
      </c>
      <c r="T60" s="64">
        <f t="shared" si="118"/>
        <v>0.724003779</v>
      </c>
      <c r="U60" s="64">
        <f t="shared" si="118"/>
        <v>0.9550279148</v>
      </c>
      <c r="V60" s="64">
        <f t="shared" si="118"/>
        <v>0.9873667176</v>
      </c>
      <c r="W60" s="64">
        <f t="shared" si="118"/>
        <v>0.8142923779</v>
      </c>
      <c r="X60" s="64">
        <f t="shared" si="118"/>
        <v>0.4718115217</v>
      </c>
      <c r="Y60" s="64">
        <f t="shared" si="118"/>
        <v>0.03117434159</v>
      </c>
      <c r="Z60" s="64">
        <f t="shared" si="118"/>
        <v>-0.4159483918</v>
      </c>
      <c r="AA60" s="64">
        <f t="shared" si="118"/>
        <v>-0.7765366444</v>
      </c>
      <c r="AB60" s="64">
        <f t="shared" si="118"/>
        <v>-0.9755731357</v>
      </c>
      <c r="AC60" s="64">
        <f t="shared" si="118"/>
        <v>-0.9716500376</v>
      </c>
      <c r="AD60" s="64">
        <f t="shared" si="118"/>
        <v>-0.765583517</v>
      </c>
      <c r="AE60" s="64">
        <f t="shared" si="118"/>
        <v>-0.4002439389</v>
      </c>
      <c r="AF60" s="64">
        <f t="shared" si="118"/>
        <v>0.04836294389</v>
      </c>
      <c r="AG60" s="64">
        <f t="shared" si="118"/>
        <v>0.4869083327</v>
      </c>
      <c r="AH60" s="64">
        <f t="shared" si="118"/>
        <v>0.8241566361</v>
      </c>
      <c r="AI60" s="64">
        <f t="shared" ref="AI60:BH60" si="119">SIN(2*PI()*AI$3*$B60)</f>
        <v>0.4440958042</v>
      </c>
      <c r="AJ60" s="64">
        <f t="shared" si="119"/>
        <v>0.7958013008</v>
      </c>
      <c r="AK60" s="64">
        <f t="shared" si="119"/>
        <v>0.9819471902</v>
      </c>
      <c r="AL60" s="64">
        <f t="shared" si="119"/>
        <v>0.9638074231</v>
      </c>
      <c r="AM60" s="64">
        <f t="shared" si="119"/>
        <v>0.745155822</v>
      </c>
      <c r="AN60" s="64">
        <f t="shared" si="119"/>
        <v>0.3714809693</v>
      </c>
      <c r="AO60" s="64">
        <f t="shared" si="119"/>
        <v>-0.07947729992</v>
      </c>
      <c r="AP60" s="64">
        <f t="shared" si="119"/>
        <v>-0.5139010013</v>
      </c>
      <c r="AQ60" s="64">
        <f t="shared" si="119"/>
        <v>-0.8414120251</v>
      </c>
      <c r="AR60" s="64">
        <f t="shared" si="119"/>
        <v>-0.9938745232</v>
      </c>
      <c r="AS60" s="64">
        <f t="shared" si="119"/>
        <v>-0.939569986</v>
      </c>
      <c r="AT60" s="64">
        <f t="shared" si="119"/>
        <v>-0.6897960047</v>
      </c>
      <c r="AU60" s="64">
        <f t="shared" si="119"/>
        <v>-0.2965159051</v>
      </c>
      <c r="AV60" s="64">
        <f t="shared" si="119"/>
        <v>0.158451775</v>
      </c>
      <c r="AW60" s="64">
        <f t="shared" si="119"/>
        <v>0.5804549278</v>
      </c>
      <c r="AX60" s="64">
        <f t="shared" si="119"/>
        <v>0.8816994318</v>
      </c>
      <c r="AY60" s="64">
        <f t="shared" si="119"/>
        <v>0.9995139621</v>
      </c>
      <c r="AZ60" s="64">
        <f t="shared" si="119"/>
        <v>0.9093882204</v>
      </c>
      <c r="BA60" s="64">
        <f t="shared" si="119"/>
        <v>0.630072091</v>
      </c>
      <c r="BB60" s="64">
        <f t="shared" si="119"/>
        <v>0.2196748892</v>
      </c>
      <c r="BC60" s="64">
        <f t="shared" si="119"/>
        <v>-0.2364237814</v>
      </c>
      <c r="BD60" s="64">
        <f t="shared" si="119"/>
        <v>-0.6433365204</v>
      </c>
      <c r="BE60" s="64">
        <f t="shared" si="119"/>
        <v>-0.9164086367</v>
      </c>
      <c r="BF60" s="64">
        <f t="shared" si="119"/>
        <v>-0.9988298282</v>
      </c>
      <c r="BG60" s="64">
        <f t="shared" si="119"/>
        <v>-0.8734530758</v>
      </c>
      <c r="BH60" s="64">
        <f t="shared" si="119"/>
        <v>-0.5663619331</v>
      </c>
      <c r="BJ60" s="65">
        <f t="shared" si="7"/>
        <v>44997.13697</v>
      </c>
      <c r="BK60" s="65">
        <f>SUM('Choice Model'!AF60:AJ60)</f>
        <v>37227</v>
      </c>
      <c r="BL60" s="65">
        <f t="shared" si="8"/>
        <v>-7770.136967</v>
      </c>
    </row>
    <row r="61" ht="15.75" customHeight="1">
      <c r="A61" s="4" t="s">
        <v>95</v>
      </c>
      <c r="B61" s="53">
        <f t="shared" si="9"/>
        <v>1.092402464</v>
      </c>
      <c r="C61" s="64">
        <f>SUMPRODUCT('Choice Model'!B61:F61,'Choice Model'!AL61:AP61)</f>
        <v>4.716206045</v>
      </c>
      <c r="D61" s="64">
        <f>SUMPRODUCT('Choice Model'!G61:K61,'Choice Model'!AL61:AP61)</f>
        <v>914.8938959</v>
      </c>
      <c r="E61" s="64">
        <f>SUMPRODUCT('Choice Model'!L61:P61,'Choice Model'!AL61:AP61)</f>
        <v>2.928257841</v>
      </c>
      <c r="F61" s="64">
        <f>SUMPRODUCT('Choice Model'!AL61:AP61,'Choice Model'!Q61:U61)</f>
        <v>0</v>
      </c>
      <c r="G61" s="64">
        <f>SUMPRODUCT('Choice Model'!V61:Z61,'Choice Model'!AL61:AP61)</f>
        <v>0.04018742876</v>
      </c>
      <c r="H61" s="4">
        <f>SUMPRODUCT('Choice Model'!AA61:AE61,'Choice Model'!AL61:AP61)</f>
        <v>0</v>
      </c>
      <c r="I61" s="64">
        <f t="shared" ref="I61:AH61" si="120">COS(2*PI()*I$3*$B61)</f>
        <v>0.8361436655</v>
      </c>
      <c r="J61" s="64">
        <f t="shared" si="120"/>
        <v>0.3982724588</v>
      </c>
      <c r="K61" s="64">
        <f t="shared" si="120"/>
        <v>-0.1701176783</v>
      </c>
      <c r="L61" s="64">
        <f t="shared" si="120"/>
        <v>-0.6827580971</v>
      </c>
      <c r="M61" s="64">
        <f t="shared" si="120"/>
        <v>-0.9716500376</v>
      </c>
      <c r="N61" s="64">
        <f t="shared" si="120"/>
        <v>-0.942119951</v>
      </c>
      <c r="O61" s="64">
        <f t="shared" si="120"/>
        <v>-0.6038452209</v>
      </c>
      <c r="P61" s="64">
        <f t="shared" si="120"/>
        <v>-0.06768276175</v>
      </c>
      <c r="Q61" s="64">
        <f t="shared" si="120"/>
        <v>0.4906601959</v>
      </c>
      <c r="R61" s="64">
        <f t="shared" si="120"/>
        <v>0.8882075912</v>
      </c>
      <c r="S61" s="64">
        <f t="shared" si="120"/>
        <v>0.9946781062</v>
      </c>
      <c r="T61" s="64">
        <f t="shared" si="120"/>
        <v>0.7751800043</v>
      </c>
      <c r="U61" s="64">
        <f t="shared" si="120"/>
        <v>0.3016455943</v>
      </c>
      <c r="V61" s="64">
        <f t="shared" si="120"/>
        <v>-0.2707418984</v>
      </c>
      <c r="W61" s="64">
        <f t="shared" si="120"/>
        <v>-0.7544038411</v>
      </c>
      <c r="X61" s="64">
        <f t="shared" si="120"/>
        <v>-0.9908380875</v>
      </c>
      <c r="Y61" s="64">
        <f t="shared" si="120"/>
        <v>-0.9025621398</v>
      </c>
      <c r="Z61" s="64">
        <f t="shared" si="120"/>
        <v>-0.5185051444</v>
      </c>
      <c r="AA61" s="64">
        <f t="shared" si="120"/>
        <v>0.03547255575</v>
      </c>
      <c r="AB61" s="64">
        <f t="shared" si="120"/>
        <v>0.57782545</v>
      </c>
      <c r="AC61" s="64">
        <f t="shared" si="120"/>
        <v>0.9308176238</v>
      </c>
      <c r="AD61" s="64">
        <f t="shared" si="120"/>
        <v>0.9787690699</v>
      </c>
      <c r="AE61" s="64">
        <f t="shared" si="120"/>
        <v>0.7059654918</v>
      </c>
      <c r="AF61" s="64">
        <f t="shared" si="120"/>
        <v>0.2018080782</v>
      </c>
      <c r="AG61" s="64">
        <f t="shared" si="120"/>
        <v>-0.3684843993</v>
      </c>
      <c r="AH61" s="64">
        <f t="shared" si="120"/>
        <v>-0.8180198708</v>
      </c>
      <c r="AI61" s="64">
        <f t="shared" ref="AI61:BH61" si="121">SIN(2*PI()*AI$3*$B61)</f>
        <v>0.5485105018</v>
      </c>
      <c r="AJ61" s="64">
        <f t="shared" si="121"/>
        <v>0.9172671631</v>
      </c>
      <c r="AK61" s="64">
        <f t="shared" si="121"/>
        <v>0.9854237543</v>
      </c>
      <c r="AL61" s="64">
        <f t="shared" si="121"/>
        <v>0.7306444969</v>
      </c>
      <c r="AM61" s="64">
        <f t="shared" si="121"/>
        <v>0.2364237814</v>
      </c>
      <c r="AN61" s="64">
        <f t="shared" si="121"/>
        <v>-0.3352760025</v>
      </c>
      <c r="AO61" s="64">
        <f t="shared" si="121"/>
        <v>-0.7971015928</v>
      </c>
      <c r="AP61" s="64">
        <f t="shared" si="121"/>
        <v>-0.9977068927</v>
      </c>
      <c r="AQ61" s="64">
        <f t="shared" si="121"/>
        <v>-0.871351004</v>
      </c>
      <c r="AR61" s="64">
        <f t="shared" si="121"/>
        <v>-0.4594423522</v>
      </c>
      <c r="AS61" s="64">
        <f t="shared" si="121"/>
        <v>0.103031379</v>
      </c>
      <c r="AT61" s="64">
        <f t="shared" si="121"/>
        <v>0.6317404221</v>
      </c>
      <c r="AU61" s="64">
        <f t="shared" si="121"/>
        <v>0.9534201253</v>
      </c>
      <c r="AV61" s="64">
        <f t="shared" si="121"/>
        <v>0.9626519747</v>
      </c>
      <c r="AW61" s="64">
        <f t="shared" si="121"/>
        <v>0.6564105762</v>
      </c>
      <c r="AX61" s="64">
        <f t="shared" si="121"/>
        <v>0.1350551158</v>
      </c>
      <c r="AY61" s="64">
        <f t="shared" si="121"/>
        <v>-0.430559617</v>
      </c>
      <c r="AZ61" s="64">
        <f t="shared" si="121"/>
        <v>-0.8550745086</v>
      </c>
      <c r="BA61" s="64">
        <f t="shared" si="121"/>
        <v>-0.9993706509</v>
      </c>
      <c r="BB61" s="64">
        <f t="shared" si="121"/>
        <v>-0.8161603699</v>
      </c>
      <c r="BC61" s="64">
        <f t="shared" si="121"/>
        <v>-0.3654839958</v>
      </c>
      <c r="BD61" s="64">
        <f t="shared" si="121"/>
        <v>0.204966114</v>
      </c>
      <c r="BE61" s="64">
        <f t="shared" si="121"/>
        <v>0.7082462315</v>
      </c>
      <c r="BF61" s="64">
        <f t="shared" si="121"/>
        <v>0.9794250863</v>
      </c>
      <c r="BG61" s="64">
        <f t="shared" si="121"/>
        <v>0.929633932</v>
      </c>
      <c r="BH61" s="64">
        <f t="shared" si="121"/>
        <v>0.5751899607</v>
      </c>
      <c r="BJ61" s="65">
        <f t="shared" si="7"/>
        <v>47959.74957</v>
      </c>
      <c r="BK61" s="65">
        <f>SUM('Choice Model'!AF61:AJ61)</f>
        <v>47378</v>
      </c>
      <c r="BL61" s="65">
        <f t="shared" si="8"/>
        <v>-581.7495656</v>
      </c>
    </row>
    <row r="62" ht="15.75" customHeight="1">
      <c r="A62" s="4" t="s">
        <v>96</v>
      </c>
      <c r="B62" s="53">
        <f t="shared" si="9"/>
        <v>1.11156742</v>
      </c>
      <c r="C62" s="64">
        <f>SUMPRODUCT('Choice Model'!B62:F62,'Choice Model'!AL62:AP62)</f>
        <v>4.733983565</v>
      </c>
      <c r="D62" s="64">
        <f>SUMPRODUCT('Choice Model'!G62:K62,'Choice Model'!AL62:AP62)</f>
        <v>907.0567246</v>
      </c>
      <c r="E62" s="64">
        <f>SUMPRODUCT('Choice Model'!L62:P62,'Choice Model'!AL62:AP62)</f>
        <v>2.928036679</v>
      </c>
      <c r="F62" s="64">
        <f>SUMPRODUCT('Choice Model'!AL62:AP62,'Choice Model'!Q62:U62)</f>
        <v>0</v>
      </c>
      <c r="G62" s="64">
        <f>SUMPRODUCT('Choice Model'!V62:Z62,'Choice Model'!AL62:AP62)</f>
        <v>0.0327589262</v>
      </c>
      <c r="H62" s="4">
        <f>SUMPRODUCT('Choice Model'!AA62:AE62,'Choice Model'!AL62:AP62)</f>
        <v>0</v>
      </c>
      <c r="I62" s="64">
        <f t="shared" ref="I62:AH62" si="122">COS(2*PI()*I$3*$B62)</f>
        <v>0.7641983797</v>
      </c>
      <c r="J62" s="64">
        <f t="shared" si="122"/>
        <v>0.167998327</v>
      </c>
      <c r="K62" s="64">
        <f t="shared" si="122"/>
        <v>-0.5074302811</v>
      </c>
      <c r="L62" s="64">
        <f t="shared" si="122"/>
        <v>-0.9435531242</v>
      </c>
      <c r="M62" s="64">
        <f t="shared" si="122"/>
        <v>-0.9346932563</v>
      </c>
      <c r="N62" s="64">
        <f t="shared" si="122"/>
        <v>-0.4850290197</v>
      </c>
      <c r="O62" s="64">
        <f t="shared" si="122"/>
        <v>0.1933764744</v>
      </c>
      <c r="P62" s="64">
        <f t="shared" si="122"/>
        <v>0.7805849965</v>
      </c>
      <c r="Q62" s="64">
        <f t="shared" si="122"/>
        <v>0.9996671047</v>
      </c>
      <c r="R62" s="64">
        <f t="shared" si="122"/>
        <v>0.7473029667</v>
      </c>
      <c r="S62" s="64">
        <f t="shared" si="122"/>
        <v>0.1425083279</v>
      </c>
      <c r="T62" s="64">
        <f t="shared" si="122"/>
        <v>-0.5294937001</v>
      </c>
      <c r="U62" s="64">
        <f t="shared" si="122"/>
        <v>-0.9517847833</v>
      </c>
      <c r="V62" s="64">
        <f t="shared" si="122"/>
        <v>-0.9252110783</v>
      </c>
      <c r="W62" s="64">
        <f t="shared" si="122"/>
        <v>-0.4623048305</v>
      </c>
      <c r="X62" s="64">
        <f t="shared" si="122"/>
        <v>0.2186258735</v>
      </c>
      <c r="Y62" s="64">
        <f t="shared" si="122"/>
        <v>0.7964519071</v>
      </c>
      <c r="Z62" s="64">
        <f t="shared" si="122"/>
        <v>0.9986686403</v>
      </c>
      <c r="AA62" s="64">
        <f t="shared" si="122"/>
        <v>0.7299100064</v>
      </c>
      <c r="AB62" s="64">
        <f t="shared" si="122"/>
        <v>0.1169234481</v>
      </c>
      <c r="AC62" s="64">
        <f t="shared" si="122"/>
        <v>-0.5512045872</v>
      </c>
      <c r="AD62" s="64">
        <f t="shared" si="122"/>
        <v>-0.9593827529</v>
      </c>
      <c r="AE62" s="64">
        <f t="shared" si="122"/>
        <v>-0.9151129034</v>
      </c>
      <c r="AF62" s="64">
        <f t="shared" si="122"/>
        <v>-0.439272843</v>
      </c>
      <c r="AG62" s="64">
        <f t="shared" si="122"/>
        <v>0.2437297136</v>
      </c>
      <c r="AH62" s="64">
        <f t="shared" si="122"/>
        <v>0.8117885475</v>
      </c>
      <c r="AI62" s="64">
        <f t="shared" ref="AI62:BH62" si="123">SIN(2*PI()*AI$3*$B62)</f>
        <v>0.6449812683</v>
      </c>
      <c r="AJ62" s="64">
        <f t="shared" si="123"/>
        <v>0.9857872804</v>
      </c>
      <c r="AK62" s="64">
        <f t="shared" si="123"/>
        <v>0.8616928164</v>
      </c>
      <c r="AL62" s="64">
        <f t="shared" si="123"/>
        <v>0.3312212278</v>
      </c>
      <c r="AM62" s="64">
        <f t="shared" si="123"/>
        <v>-0.3554553652</v>
      </c>
      <c r="AN62" s="64">
        <f t="shared" si="123"/>
        <v>-0.8744980561</v>
      </c>
      <c r="AO62" s="64">
        <f t="shared" si="123"/>
        <v>-0.9811246298</v>
      </c>
      <c r="AP62" s="64">
        <f t="shared" si="123"/>
        <v>-0.6250496486</v>
      </c>
      <c r="AQ62" s="64">
        <f t="shared" si="123"/>
        <v>0.02580077239</v>
      </c>
      <c r="AR62" s="64">
        <f t="shared" si="123"/>
        <v>0.6644834655</v>
      </c>
      <c r="AS62" s="64">
        <f t="shared" si="123"/>
        <v>0.989793603</v>
      </c>
      <c r="AT62" s="64">
        <f t="shared" si="123"/>
        <v>0.8483138697</v>
      </c>
      <c r="AU62" s="64">
        <f t="shared" si="123"/>
        <v>0.3067665664</v>
      </c>
      <c r="AV62" s="64">
        <f t="shared" si="123"/>
        <v>-0.3794528437</v>
      </c>
      <c r="AW62" s="64">
        <f t="shared" si="123"/>
        <v>-0.8867210631</v>
      </c>
      <c r="AX62" s="64">
        <f t="shared" si="123"/>
        <v>-0.9758087556</v>
      </c>
      <c r="AY62" s="64">
        <f t="shared" si="123"/>
        <v>-0.6047018767</v>
      </c>
      <c r="AZ62" s="64">
        <f t="shared" si="123"/>
        <v>0.05158436687</v>
      </c>
      <c r="BA62" s="64">
        <f t="shared" si="123"/>
        <v>0.6835432558</v>
      </c>
      <c r="BB62" s="64">
        <f t="shared" si="123"/>
        <v>0.9931409302</v>
      </c>
      <c r="BC62" s="64">
        <f t="shared" si="123"/>
        <v>0.8343701235</v>
      </c>
      <c r="BD62" s="64">
        <f t="shared" si="123"/>
        <v>0.2821076627</v>
      </c>
      <c r="BE62" s="64">
        <f t="shared" si="123"/>
        <v>-0.4031976861</v>
      </c>
      <c r="BF62" s="64">
        <f t="shared" si="123"/>
        <v>-0.8983536995</v>
      </c>
      <c r="BG62" s="64">
        <f t="shared" si="123"/>
        <v>-0.969843197</v>
      </c>
      <c r="BH62" s="64">
        <f t="shared" si="123"/>
        <v>-0.5839514999</v>
      </c>
      <c r="BJ62" s="65">
        <f t="shared" si="7"/>
        <v>48791.96206</v>
      </c>
      <c r="BK62" s="65">
        <f>SUM('Choice Model'!AF62:AJ62)</f>
        <v>45148</v>
      </c>
      <c r="BL62" s="65">
        <f t="shared" si="8"/>
        <v>-3643.962057</v>
      </c>
    </row>
    <row r="63" ht="15.75" customHeight="1">
      <c r="A63" s="4" t="s">
        <v>97</v>
      </c>
      <c r="B63" s="53">
        <f t="shared" si="9"/>
        <v>1.130732375</v>
      </c>
      <c r="C63" s="64">
        <f>SUMPRODUCT('Choice Model'!B63:F63,'Choice Model'!AL63:AP63)</f>
        <v>5.055671101</v>
      </c>
      <c r="D63" s="64">
        <f>SUMPRODUCT('Choice Model'!G63:K63,'Choice Model'!AL63:AP63)</f>
        <v>874.5943887</v>
      </c>
      <c r="E63" s="64">
        <f>SUMPRODUCT('Choice Model'!L63:P63,'Choice Model'!AL63:AP63)</f>
        <v>2.811356687</v>
      </c>
      <c r="F63" s="64">
        <f>SUMPRODUCT('Choice Model'!AL63:AP63,'Choice Model'!Q63:U63)</f>
        <v>0</v>
      </c>
      <c r="G63" s="64">
        <f>SUMPRODUCT('Choice Model'!V63:Z63,'Choice Model'!AL63:AP63)</f>
        <v>0.03757845609</v>
      </c>
      <c r="H63" s="4">
        <f>SUMPRODUCT('Choice Model'!AA63:AE63,'Choice Model'!AL63:AP63)</f>
        <v>0</v>
      </c>
      <c r="I63" s="64">
        <f t="shared" ref="I63:AH63" si="124">COS(2*PI()*I$3*$B63)</f>
        <v>0.6811854128</v>
      </c>
      <c r="J63" s="64">
        <f t="shared" si="124"/>
        <v>-0.07197286683</v>
      </c>
      <c r="K63" s="64">
        <f t="shared" si="124"/>
        <v>-0.7792391468</v>
      </c>
      <c r="L63" s="64">
        <f t="shared" si="124"/>
        <v>-0.9896398129</v>
      </c>
      <c r="M63" s="64">
        <f t="shared" si="124"/>
        <v>-0.5690172621</v>
      </c>
      <c r="N63" s="64">
        <f t="shared" si="124"/>
        <v>0.2144272958</v>
      </c>
      <c r="O63" s="64">
        <f t="shared" si="124"/>
        <v>0.861146754</v>
      </c>
      <c r="P63" s="64">
        <f t="shared" si="124"/>
        <v>0.9587739185</v>
      </c>
      <c r="Q63" s="64">
        <f t="shared" si="124"/>
        <v>0.4450588608</v>
      </c>
      <c r="R63" s="64">
        <f t="shared" si="124"/>
        <v>-0.3524387109</v>
      </c>
      <c r="S63" s="64">
        <f t="shared" si="124"/>
        <v>-0.9252110783</v>
      </c>
      <c r="T63" s="64">
        <f t="shared" si="124"/>
        <v>-0.9080418697</v>
      </c>
      <c r="U63" s="64">
        <f t="shared" si="124"/>
        <v>-0.3118786733</v>
      </c>
      <c r="V63" s="64">
        <f t="shared" si="124"/>
        <v>0.483147464</v>
      </c>
      <c r="W63" s="64">
        <f t="shared" si="124"/>
        <v>0.9701046827</v>
      </c>
      <c r="X63" s="64">
        <f t="shared" si="124"/>
        <v>0.8384948535</v>
      </c>
      <c r="Y63" s="64">
        <f t="shared" si="124"/>
        <v>0.172236243</v>
      </c>
      <c r="Z63" s="64">
        <f t="shared" si="124"/>
        <v>-0.6038452209</v>
      </c>
      <c r="AA63" s="64">
        <f t="shared" si="124"/>
        <v>-0.9948973551</v>
      </c>
      <c r="AB63" s="64">
        <f t="shared" si="124"/>
        <v>-0.7515739101</v>
      </c>
      <c r="AC63" s="64">
        <f t="shared" si="124"/>
        <v>-0.02902501332</v>
      </c>
      <c r="AD63" s="64">
        <f t="shared" si="124"/>
        <v>0.7120310788</v>
      </c>
      <c r="AE63" s="64">
        <f t="shared" si="124"/>
        <v>0.9990753819</v>
      </c>
      <c r="AF63" s="64">
        <f t="shared" si="124"/>
        <v>0.6490800741</v>
      </c>
      <c r="AG63" s="64">
        <f t="shared" si="124"/>
        <v>-0.1147876255</v>
      </c>
      <c r="AH63" s="64">
        <f t="shared" si="124"/>
        <v>-0.8054633863</v>
      </c>
      <c r="AI63" s="64">
        <f t="shared" ref="AI63:BH63" si="125">SIN(2*PI()*AI$3*$B63)</f>
        <v>0.7321109434</v>
      </c>
      <c r="AJ63" s="64">
        <f t="shared" si="125"/>
        <v>0.9974065903</v>
      </c>
      <c r="AK63" s="64">
        <f t="shared" si="125"/>
        <v>0.6267266965</v>
      </c>
      <c r="AL63" s="64">
        <f t="shared" si="125"/>
        <v>-0.1435724234</v>
      </c>
      <c r="AM63" s="64">
        <f t="shared" si="125"/>
        <v>-0.8223255775</v>
      </c>
      <c r="AN63" s="64">
        <f t="shared" si="125"/>
        <v>-0.9767399525</v>
      </c>
      <c r="AO63" s="64">
        <f t="shared" si="125"/>
        <v>-0.5083564379</v>
      </c>
      <c r="AP63" s="64">
        <f t="shared" si="125"/>
        <v>0.2841699725</v>
      </c>
      <c r="AQ63" s="64">
        <f t="shared" si="125"/>
        <v>0.8955013179</v>
      </c>
      <c r="AR63" s="64">
        <f t="shared" si="125"/>
        <v>0.9358348973</v>
      </c>
      <c r="AS63" s="64">
        <f t="shared" si="125"/>
        <v>0.3794528437</v>
      </c>
      <c r="AT63" s="64">
        <f t="shared" si="125"/>
        <v>-0.4188794134</v>
      </c>
      <c r="AU63" s="64">
        <f t="shared" si="125"/>
        <v>-0.9501219359</v>
      </c>
      <c r="AV63" s="64">
        <f t="shared" si="125"/>
        <v>-0.8755389929</v>
      </c>
      <c r="AW63" s="64">
        <f t="shared" si="125"/>
        <v>-0.2426868446</v>
      </c>
      <c r="AX63" s="64">
        <f t="shared" si="125"/>
        <v>0.5449095161</v>
      </c>
      <c r="AY63" s="64">
        <f t="shared" si="125"/>
        <v>0.9850556718</v>
      </c>
      <c r="AZ63" s="64">
        <f t="shared" si="125"/>
        <v>0.7971015928</v>
      </c>
      <c r="BA63" s="64">
        <f t="shared" si="125"/>
        <v>0.1008922832</v>
      </c>
      <c r="BB63" s="64">
        <f t="shared" si="125"/>
        <v>-0.6596488896</v>
      </c>
      <c r="BC63" s="64">
        <f t="shared" si="125"/>
        <v>-0.9995786855</v>
      </c>
      <c r="BD63" s="64">
        <f t="shared" si="125"/>
        <v>-0.7021479494</v>
      </c>
      <c r="BE63" s="64">
        <f t="shared" si="125"/>
        <v>0.04299280405</v>
      </c>
      <c r="BF63" s="64">
        <f t="shared" si="125"/>
        <v>0.7607200914</v>
      </c>
      <c r="BG63" s="64">
        <f t="shared" si="125"/>
        <v>0.9933900548</v>
      </c>
      <c r="BH63" s="64">
        <f t="shared" si="125"/>
        <v>0.5926455377</v>
      </c>
      <c r="BJ63" s="65">
        <f t="shared" si="7"/>
        <v>48187.0048</v>
      </c>
      <c r="BK63" s="65">
        <f>SUM('Choice Model'!AF63:AJ63)</f>
        <v>37282</v>
      </c>
      <c r="BL63" s="65">
        <f t="shared" si="8"/>
        <v>-10905.0048</v>
      </c>
    </row>
    <row r="64" ht="15.75" customHeight="1">
      <c r="A64" s="4" t="s">
        <v>98</v>
      </c>
      <c r="B64" s="53">
        <f t="shared" si="9"/>
        <v>1.149897331</v>
      </c>
      <c r="C64" s="64">
        <f>SUMPRODUCT('Choice Model'!B64:F64,'Choice Model'!AL64:AP64)</f>
        <v>5.142</v>
      </c>
      <c r="D64" s="64">
        <f>SUMPRODUCT('Choice Model'!G64:K64,'Choice Model'!AL64:AP64)</f>
        <v>876.2033395</v>
      </c>
      <c r="E64" s="64">
        <f>SUMPRODUCT('Choice Model'!L64:P64,'Choice Model'!AL64:AP64)</f>
        <v>2.861622051</v>
      </c>
      <c r="F64" s="64">
        <f>SUMPRODUCT('Choice Model'!AL64:AP64,'Choice Model'!Q64:U64)</f>
        <v>0</v>
      </c>
      <c r="G64" s="64">
        <f>SUMPRODUCT('Choice Model'!V64:Z64,'Choice Model'!AL64:AP64)</f>
        <v>0.03339517625</v>
      </c>
      <c r="H64" s="4">
        <f>SUMPRODUCT('Choice Model'!AA64:AE64,'Choice Model'!AL64:AP64)</f>
        <v>0</v>
      </c>
      <c r="I64" s="64">
        <f t="shared" ref="I64:AH64" si="126">COS(2*PI()*I$3*$B64)</f>
        <v>0.5883070195</v>
      </c>
      <c r="J64" s="64">
        <f t="shared" si="126"/>
        <v>-0.3077897017</v>
      </c>
      <c r="K64" s="64">
        <f t="shared" si="126"/>
        <v>-0.9504567035</v>
      </c>
      <c r="L64" s="64">
        <f t="shared" si="126"/>
        <v>-0.810530999</v>
      </c>
      <c r="M64" s="64">
        <f t="shared" si="126"/>
        <v>-0.003225448877</v>
      </c>
      <c r="N64" s="64">
        <f t="shared" si="126"/>
        <v>0.8067358906</v>
      </c>
      <c r="O64" s="64">
        <f t="shared" si="126"/>
        <v>0.9524422234</v>
      </c>
      <c r="P64" s="64">
        <f t="shared" si="126"/>
        <v>0.3139210007</v>
      </c>
      <c r="Q64" s="64">
        <f t="shared" si="126"/>
        <v>-0.5830783668</v>
      </c>
      <c r="R64" s="64">
        <f t="shared" si="126"/>
        <v>-0.999979193</v>
      </c>
      <c r="S64" s="64">
        <f t="shared" si="126"/>
        <v>-0.5935111902</v>
      </c>
      <c r="T64" s="64">
        <f t="shared" si="126"/>
        <v>0.3016455943</v>
      </c>
      <c r="U64" s="64">
        <f t="shared" si="126"/>
        <v>0.9484316313</v>
      </c>
      <c r="V64" s="64">
        <f t="shared" si="126"/>
        <v>0.8142923779</v>
      </c>
      <c r="W64" s="64">
        <f t="shared" si="126"/>
        <v>0.009676212407</v>
      </c>
      <c r="X64" s="64">
        <f t="shared" si="126"/>
        <v>-0.8029072106</v>
      </c>
      <c r="Y64" s="64">
        <f t="shared" si="126"/>
        <v>-0.9543881083</v>
      </c>
      <c r="Z64" s="64">
        <f t="shared" si="126"/>
        <v>-0.3200392362</v>
      </c>
      <c r="AA64" s="64">
        <f t="shared" si="126"/>
        <v>0.57782545</v>
      </c>
      <c r="AB64" s="64">
        <f t="shared" si="126"/>
        <v>0.9999167727</v>
      </c>
      <c r="AC64" s="64">
        <f t="shared" si="126"/>
        <v>0.5986906625</v>
      </c>
      <c r="AD64" s="64">
        <f t="shared" si="126"/>
        <v>-0.2954889342</v>
      </c>
      <c r="AE64" s="64">
        <f t="shared" si="126"/>
        <v>-0.9463670909</v>
      </c>
      <c r="AF64" s="64">
        <f t="shared" si="126"/>
        <v>-0.8180198708</v>
      </c>
      <c r="AG64" s="64">
        <f t="shared" si="126"/>
        <v>-0.01612657327</v>
      </c>
      <c r="AH64" s="64">
        <f t="shared" si="126"/>
        <v>0.7990451183</v>
      </c>
      <c r="AI64" s="64">
        <f t="shared" ref="AI64:BH64" si="127">SIN(2*PI()*AI$3*$B64)</f>
        <v>0.8086376512</v>
      </c>
      <c r="AJ64" s="64">
        <f t="shared" si="127"/>
        <v>0.9514544127</v>
      </c>
      <c r="AK64" s="64">
        <f t="shared" si="127"/>
        <v>0.3108569682</v>
      </c>
      <c r="AL64" s="64">
        <f t="shared" si="127"/>
        <v>-0.5856957398</v>
      </c>
      <c r="AM64" s="64">
        <f t="shared" si="127"/>
        <v>-0.9999947982</v>
      </c>
      <c r="AN64" s="64">
        <f t="shared" si="127"/>
        <v>-0.5909121786</v>
      </c>
      <c r="AO64" s="64">
        <f t="shared" si="127"/>
        <v>0.3047192331</v>
      </c>
      <c r="AP64" s="64">
        <f t="shared" si="127"/>
        <v>0.9494491062</v>
      </c>
      <c r="AQ64" s="64">
        <f t="shared" si="127"/>
        <v>0.8124159145</v>
      </c>
      <c r="AR64" s="64">
        <f t="shared" si="127"/>
        <v>0.006450864198</v>
      </c>
      <c r="AS64" s="64">
        <f t="shared" si="127"/>
        <v>-0.8048257371</v>
      </c>
      <c r="AT64" s="64">
        <f t="shared" si="127"/>
        <v>-0.9534201253</v>
      </c>
      <c r="AU64" s="64">
        <f t="shared" si="127"/>
        <v>-0.3169817674</v>
      </c>
      <c r="AV64" s="64">
        <f t="shared" si="127"/>
        <v>0.5804549278</v>
      </c>
      <c r="AW64" s="64">
        <f t="shared" si="127"/>
        <v>0.9999531844</v>
      </c>
      <c r="AX64" s="64">
        <f t="shared" si="127"/>
        <v>0.5961040272</v>
      </c>
      <c r="AY64" s="64">
        <f t="shared" si="127"/>
        <v>-0.2985688174</v>
      </c>
      <c r="AZ64" s="64">
        <f t="shared" si="127"/>
        <v>-0.9474042892</v>
      </c>
      <c r="BA64" s="64">
        <f t="shared" si="127"/>
        <v>-0.8161603699</v>
      </c>
      <c r="BB64" s="64">
        <f t="shared" si="127"/>
        <v>-0.01290145995</v>
      </c>
      <c r="BC64" s="64">
        <f t="shared" si="127"/>
        <v>0.800980331</v>
      </c>
      <c r="BD64" s="64">
        <f t="shared" si="127"/>
        <v>0.9553461623</v>
      </c>
      <c r="BE64" s="64">
        <f t="shared" si="127"/>
        <v>0.3230933756</v>
      </c>
      <c r="BF64" s="64">
        <f t="shared" si="127"/>
        <v>-0.5751899607</v>
      </c>
      <c r="BG64" s="64">
        <f t="shared" si="127"/>
        <v>-0.9998699584</v>
      </c>
      <c r="BH64" s="64">
        <f t="shared" si="127"/>
        <v>-0.6012710694</v>
      </c>
      <c r="BJ64" s="65">
        <f t="shared" si="7"/>
        <v>49309.62626</v>
      </c>
      <c r="BK64" s="65">
        <f>SUM('Choice Model'!AF64:AJ64)</f>
        <v>37730</v>
      </c>
      <c r="BL64" s="65">
        <f t="shared" si="8"/>
        <v>-11579.62626</v>
      </c>
    </row>
    <row r="65" ht="15.75" customHeight="1">
      <c r="A65" s="4" t="s">
        <v>99</v>
      </c>
      <c r="B65" s="53">
        <f t="shared" si="9"/>
        <v>1.169062286</v>
      </c>
      <c r="C65" s="64">
        <f>SUMPRODUCT('Choice Model'!B65:F65,'Choice Model'!AL65:AP65)</f>
        <v>3.945105412</v>
      </c>
      <c r="D65" s="64">
        <f>SUMPRODUCT('Choice Model'!G65:K65,'Choice Model'!AL65:AP65)</f>
        <v>987.5066247</v>
      </c>
      <c r="E65" s="64">
        <f>SUMPRODUCT('Choice Model'!L65:P65,'Choice Model'!AL65:AP65)</f>
        <v>4.228350539</v>
      </c>
      <c r="F65" s="64">
        <f>SUMPRODUCT('Choice Model'!AL65:AP65,'Choice Model'!Q65:U65)</f>
        <v>0</v>
      </c>
      <c r="G65" s="64">
        <f>SUMPRODUCT('Choice Model'!V65:Z65,'Choice Model'!AL65:AP65)</f>
        <v>0.2557937133</v>
      </c>
      <c r="H65" s="4">
        <f>SUMPRODUCT('Choice Model'!AA65:AE65,'Choice Model'!AL65:AP65)</f>
        <v>0</v>
      </c>
      <c r="I65" s="64">
        <f t="shared" ref="I65:AH65" si="128">COS(2*PI()*I$3*$B65)</f>
        <v>0.4869083327</v>
      </c>
      <c r="J65" s="64">
        <f t="shared" si="128"/>
        <v>-0.5258405512</v>
      </c>
      <c r="K65" s="64">
        <f t="shared" si="128"/>
        <v>-0.9989806247</v>
      </c>
      <c r="L65" s="64">
        <f t="shared" si="128"/>
        <v>-0.4469834295</v>
      </c>
      <c r="M65" s="64">
        <f t="shared" si="128"/>
        <v>0.5637007119</v>
      </c>
      <c r="N65" s="64">
        <f t="shared" si="128"/>
        <v>0.995924577</v>
      </c>
      <c r="O65" s="64">
        <f t="shared" si="128"/>
        <v>0.4061472386</v>
      </c>
      <c r="P65" s="64">
        <f t="shared" si="128"/>
        <v>-0.6004116275</v>
      </c>
      <c r="Q65" s="64">
        <f t="shared" si="128"/>
        <v>-0.9908380875</v>
      </c>
      <c r="R65" s="64">
        <f t="shared" si="128"/>
        <v>-0.3644830148</v>
      </c>
      <c r="S65" s="64">
        <f t="shared" si="128"/>
        <v>0.6358984535</v>
      </c>
      <c r="T65" s="64">
        <f t="shared" si="128"/>
        <v>0.9837315263</v>
      </c>
      <c r="U65" s="64">
        <f t="shared" si="128"/>
        <v>0.322075701</v>
      </c>
      <c r="V65" s="64">
        <f t="shared" si="128"/>
        <v>-0.6700888411</v>
      </c>
      <c r="W65" s="64">
        <f t="shared" si="128"/>
        <v>-0.9746193817</v>
      </c>
      <c r="X65" s="64">
        <f t="shared" si="128"/>
        <v>-0.2790117552</v>
      </c>
      <c r="Y65" s="64">
        <f t="shared" si="128"/>
        <v>0.7029130847</v>
      </c>
      <c r="Z65" s="64">
        <f t="shared" si="128"/>
        <v>0.9635202314</v>
      </c>
      <c r="AA65" s="64">
        <f t="shared" si="128"/>
        <v>0.235378974</v>
      </c>
      <c r="AB65" s="64">
        <f t="shared" si="128"/>
        <v>-0.7343042638</v>
      </c>
      <c r="AC65" s="64">
        <f t="shared" si="128"/>
        <v>-0.9504567035</v>
      </c>
      <c r="AD65" s="64">
        <f t="shared" si="128"/>
        <v>-0.1912663138</v>
      </c>
      <c r="AE65" s="64">
        <f t="shared" si="128"/>
        <v>0.7641983797</v>
      </c>
      <c r="AF65" s="64">
        <f t="shared" si="128"/>
        <v>0.9354554315</v>
      </c>
      <c r="AG65" s="64">
        <f t="shared" si="128"/>
        <v>0.1467637092</v>
      </c>
      <c r="AH65" s="64">
        <f t="shared" si="128"/>
        <v>-0.7925344856</v>
      </c>
      <c r="AI65" s="64">
        <f t="shared" ref="AI65:BH65" si="129">SIN(2*PI()*AI$3*$B65)</f>
        <v>0.8734530758</v>
      </c>
      <c r="AJ65" s="64">
        <f t="shared" si="129"/>
        <v>0.8505831616</v>
      </c>
      <c r="AK65" s="64">
        <f t="shared" si="129"/>
        <v>-0.04514101777</v>
      </c>
      <c r="AL65" s="64">
        <f t="shared" si="129"/>
        <v>-0.894542237</v>
      </c>
      <c r="AM65" s="64">
        <f t="shared" si="129"/>
        <v>-0.8259791204</v>
      </c>
      <c r="AN65" s="64">
        <f t="shared" si="129"/>
        <v>0.09019000427</v>
      </c>
      <c r="AO65" s="64">
        <f t="shared" si="129"/>
        <v>0.9138076496</v>
      </c>
      <c r="AP65" s="64">
        <f t="shared" si="129"/>
        <v>0.7996911139</v>
      </c>
      <c r="AQ65" s="64">
        <f t="shared" si="129"/>
        <v>-0.1350551158</v>
      </c>
      <c r="AR65" s="64">
        <f t="shared" si="129"/>
        <v>-0.9312100364</v>
      </c>
      <c r="AS65" s="64">
        <f t="shared" si="129"/>
        <v>-0.7717727365</v>
      </c>
      <c r="AT65" s="64">
        <f t="shared" si="129"/>
        <v>0.1796448837</v>
      </c>
      <c r="AU65" s="64">
        <f t="shared" si="129"/>
        <v>0.9467139181</v>
      </c>
      <c r="AV65" s="64">
        <f t="shared" si="129"/>
        <v>0.7422809071</v>
      </c>
      <c r="AW65" s="64">
        <f t="shared" si="129"/>
        <v>-0.2238684005</v>
      </c>
      <c r="AX65" s="64">
        <f t="shared" si="129"/>
        <v>-0.9602876863</v>
      </c>
      <c r="AY65" s="64">
        <f t="shared" si="129"/>
        <v>-0.711275752</v>
      </c>
      <c r="AZ65" s="64">
        <f t="shared" si="129"/>
        <v>0.2676355054</v>
      </c>
      <c r="BA65" s="64">
        <f t="shared" si="129"/>
        <v>0.9719036673</v>
      </c>
      <c r="BB65" s="64">
        <f t="shared" si="129"/>
        <v>0.678820483</v>
      </c>
      <c r="BC65" s="64">
        <f t="shared" si="129"/>
        <v>-0.3108569682</v>
      </c>
      <c r="BD65" s="64">
        <f t="shared" si="129"/>
        <v>-0.9815381792</v>
      </c>
      <c r="BE65" s="64">
        <f t="shared" si="129"/>
        <v>-0.6449812683</v>
      </c>
      <c r="BF65" s="64">
        <f t="shared" si="129"/>
        <v>0.3534446713</v>
      </c>
      <c r="BG65" s="64">
        <f t="shared" si="129"/>
        <v>0.9891715795</v>
      </c>
      <c r="BH65" s="64">
        <f t="shared" si="129"/>
        <v>0.6098270977</v>
      </c>
      <c r="BJ65" s="65">
        <f t="shared" si="7"/>
        <v>59698.63113</v>
      </c>
      <c r="BK65" s="65">
        <f>SUM('Choice Model'!AF65:AJ65)</f>
        <v>108005</v>
      </c>
      <c r="BL65" s="65">
        <f t="shared" si="8"/>
        <v>48306.36887</v>
      </c>
    </row>
    <row r="66" ht="15.75" customHeight="1">
      <c r="A66" s="4" t="s">
        <v>100</v>
      </c>
      <c r="B66" s="53">
        <f t="shared" si="9"/>
        <v>1.188227242</v>
      </c>
      <c r="C66" s="64">
        <f>SUMPRODUCT('Choice Model'!B66:F66,'Choice Model'!AL66:AP66)</f>
        <v>4.790246414</v>
      </c>
      <c r="D66" s="64">
        <f>SUMPRODUCT('Choice Model'!G66:K66,'Choice Model'!AL66:AP66)</f>
        <v>910.0202042</v>
      </c>
      <c r="E66" s="64">
        <f>SUMPRODUCT('Choice Model'!L66:P66,'Choice Model'!AL66:AP66)</f>
        <v>2.78244949</v>
      </c>
      <c r="F66" s="64">
        <f>SUMPRODUCT('Choice Model'!AL66:AP66,'Choice Model'!Q66:U66)</f>
        <v>0.1660922759</v>
      </c>
      <c r="G66" s="64">
        <f>SUMPRODUCT('Choice Model'!V66:Z66,'Choice Model'!AL66:AP66)</f>
        <v>0.04463016413</v>
      </c>
      <c r="H66" s="4">
        <f>SUMPRODUCT('Choice Model'!AA66:AE66,'Choice Model'!AL66:AP66)</f>
        <v>0.05240597941</v>
      </c>
      <c r="I66" s="64">
        <f t="shared" ref="I66:AH66" si="130">COS(2*PI()*I$3*$B66)</f>
        <v>0.3784578825</v>
      </c>
      <c r="J66" s="64">
        <f t="shared" si="130"/>
        <v>-0.7135392623</v>
      </c>
      <c r="K66" s="64">
        <f t="shared" si="130"/>
        <v>-0.9185469992</v>
      </c>
      <c r="L66" s="64">
        <f t="shared" si="130"/>
        <v>0.01827655768</v>
      </c>
      <c r="M66" s="64">
        <f t="shared" si="130"/>
        <v>0.9323808138</v>
      </c>
      <c r="N66" s="64">
        <f t="shared" si="130"/>
        <v>0.6874571793</v>
      </c>
      <c r="O66" s="64">
        <f t="shared" si="130"/>
        <v>-0.412033637</v>
      </c>
      <c r="P66" s="64">
        <f t="shared" si="130"/>
        <v>-0.9993319349</v>
      </c>
      <c r="Q66" s="64">
        <f t="shared" si="130"/>
        <v>-0.3443764591</v>
      </c>
      <c r="R66" s="64">
        <f t="shared" si="130"/>
        <v>0.7386679639</v>
      </c>
      <c r="S66" s="64">
        <f t="shared" si="130"/>
        <v>0.9034858861</v>
      </c>
      <c r="T66" s="64">
        <f t="shared" si="130"/>
        <v>-0.05480525318</v>
      </c>
      <c r="U66" s="64">
        <f t="shared" si="130"/>
        <v>-0.9449688462</v>
      </c>
      <c r="V66" s="64">
        <f t="shared" si="130"/>
        <v>-0.660456564</v>
      </c>
      <c r="W66" s="64">
        <f t="shared" si="130"/>
        <v>0.4450588608</v>
      </c>
      <c r="X66" s="64">
        <f t="shared" si="130"/>
        <v>0.9973286321</v>
      </c>
      <c r="Y66" s="64">
        <f t="shared" si="130"/>
        <v>0.3098349038</v>
      </c>
      <c r="Z66" s="64">
        <f t="shared" si="130"/>
        <v>-0.7628097089</v>
      </c>
      <c r="AA66" s="64">
        <f t="shared" si="130"/>
        <v>-0.8872175982</v>
      </c>
      <c r="AB66" s="64">
        <f t="shared" si="130"/>
        <v>0.09126072173</v>
      </c>
      <c r="AC66" s="64">
        <f t="shared" si="130"/>
        <v>0.9562942772</v>
      </c>
      <c r="AD66" s="64">
        <f t="shared" si="130"/>
        <v>0.6325734927</v>
      </c>
      <c r="AE66" s="64">
        <f t="shared" si="130"/>
        <v>-0.477489428</v>
      </c>
      <c r="AF66" s="64">
        <f t="shared" si="130"/>
        <v>-0.9939927684</v>
      </c>
      <c r="AG66" s="64">
        <f t="shared" si="130"/>
        <v>-0.2748793688</v>
      </c>
      <c r="AH66" s="64">
        <f t="shared" si="130"/>
        <v>0.7859322407</v>
      </c>
      <c r="AI66" s="64">
        <f t="shared" ref="AI66:BH66" si="131">SIN(2*PI()*AI$3*$B66)</f>
        <v>0.9256185128</v>
      </c>
      <c r="AJ66" s="64">
        <f t="shared" si="131"/>
        <v>0.7006152447</v>
      </c>
      <c r="AK66" s="64">
        <f t="shared" si="131"/>
        <v>-0.3953117888</v>
      </c>
      <c r="AL66" s="64">
        <f t="shared" si="131"/>
        <v>-0.9998329698</v>
      </c>
      <c r="AM66" s="64">
        <f t="shared" si="131"/>
        <v>-0.3614775485</v>
      </c>
      <c r="AN66" s="64">
        <f t="shared" si="131"/>
        <v>0.7262249146</v>
      </c>
      <c r="AO66" s="64">
        <f t="shared" si="131"/>
        <v>0.9111686353</v>
      </c>
      <c r="AP66" s="64">
        <f t="shared" si="131"/>
        <v>-0.03654700989</v>
      </c>
      <c r="AQ66" s="64">
        <f t="shared" si="131"/>
        <v>-0.9388316433</v>
      </c>
      <c r="AR66" s="64">
        <f t="shared" si="131"/>
        <v>-0.6740694617</v>
      </c>
      <c r="AS66" s="64">
        <f t="shared" si="131"/>
        <v>0.428617841</v>
      </c>
      <c r="AT66" s="64">
        <f t="shared" si="131"/>
        <v>0.9984970627</v>
      </c>
      <c r="AU66" s="64">
        <f t="shared" si="131"/>
        <v>0.3271603271</v>
      </c>
      <c r="AV66" s="64">
        <f t="shared" si="131"/>
        <v>-0.7508642534</v>
      </c>
      <c r="AW66" s="64">
        <f t="shared" si="131"/>
        <v>-0.8955013179</v>
      </c>
      <c r="AX66" s="64">
        <f t="shared" si="131"/>
        <v>0.07304518821</v>
      </c>
      <c r="AY66" s="64">
        <f t="shared" si="131"/>
        <v>0.9507903725</v>
      </c>
      <c r="AZ66" s="64">
        <f t="shared" si="131"/>
        <v>0.646623034</v>
      </c>
      <c r="BA66" s="64">
        <f t="shared" si="131"/>
        <v>-0.461351204</v>
      </c>
      <c r="BB66" s="64">
        <f t="shared" si="131"/>
        <v>-0.9958270335</v>
      </c>
      <c r="BC66" s="64">
        <f t="shared" si="131"/>
        <v>-0.292405977</v>
      </c>
      <c r="BD66" s="64">
        <f t="shared" si="131"/>
        <v>0.7745003398</v>
      </c>
      <c r="BE66" s="64">
        <f t="shared" si="131"/>
        <v>0.8786374942</v>
      </c>
      <c r="BF66" s="64">
        <f t="shared" si="131"/>
        <v>-0.1094457686</v>
      </c>
      <c r="BG66" s="64">
        <f t="shared" si="131"/>
        <v>-0.9614787219</v>
      </c>
      <c r="BH66" s="64">
        <f t="shared" si="131"/>
        <v>-0.6183126337</v>
      </c>
      <c r="BJ66" s="65">
        <f t="shared" si="7"/>
        <v>55571.79862</v>
      </c>
      <c r="BK66" s="65">
        <f>SUM('Choice Model'!AF66:AJ66)</f>
        <v>46426</v>
      </c>
      <c r="BL66" s="65">
        <f t="shared" si="8"/>
        <v>-9145.798618</v>
      </c>
    </row>
    <row r="67" ht="15.75" customHeight="1">
      <c r="A67" s="4" t="s">
        <v>101</v>
      </c>
      <c r="B67" s="53">
        <f t="shared" si="9"/>
        <v>1.207392197</v>
      </c>
      <c r="C67" s="64">
        <f>SUMPRODUCT('Choice Model'!B67:F67,'Choice Model'!AL67:AP67)</f>
        <v>4.858767271</v>
      </c>
      <c r="D67" s="64">
        <f>SUMPRODUCT('Choice Model'!G67:K67,'Choice Model'!AL67:AP67)</f>
        <v>906.2096716</v>
      </c>
      <c r="E67" s="64">
        <f>SUMPRODUCT('Choice Model'!L67:P67,'Choice Model'!AL67:AP67)</f>
        <v>2.795576889</v>
      </c>
      <c r="F67" s="64">
        <f>SUMPRODUCT('Choice Model'!AL67:AP67,'Choice Model'!Q67:U67)</f>
        <v>0</v>
      </c>
      <c r="G67" s="64">
        <f>SUMPRODUCT('Choice Model'!V67:Z67,'Choice Model'!AL67:AP67)</f>
        <v>0.02875471021</v>
      </c>
      <c r="H67" s="4">
        <f>SUMPRODUCT('Choice Model'!AA67:AE67,'Choice Model'!AL67:AP67)</f>
        <v>0</v>
      </c>
      <c r="I67" s="64">
        <f t="shared" ref="I67:AH67" si="132">COS(2*PI()*I$3*$B67)</f>
        <v>0.264526328</v>
      </c>
      <c r="J67" s="64">
        <f t="shared" si="132"/>
        <v>-0.8600516436</v>
      </c>
      <c r="K67" s="64">
        <f t="shared" si="132"/>
        <v>-0.7195389342</v>
      </c>
      <c r="L67" s="64">
        <f t="shared" si="132"/>
        <v>0.4793776595</v>
      </c>
      <c r="M67" s="64">
        <f t="shared" si="132"/>
        <v>0.9731549582</v>
      </c>
      <c r="N67" s="64">
        <f t="shared" si="132"/>
        <v>0.03547255575</v>
      </c>
      <c r="O67" s="64">
        <f t="shared" si="132"/>
        <v>-0.9543881083</v>
      </c>
      <c r="P67" s="64">
        <f t="shared" si="132"/>
        <v>-0.5403941192</v>
      </c>
      <c r="Q67" s="64">
        <f t="shared" si="132"/>
        <v>0.6684911643</v>
      </c>
      <c r="R67" s="64">
        <f t="shared" si="132"/>
        <v>0.8940611451</v>
      </c>
      <c r="S67" s="64">
        <f t="shared" si="132"/>
        <v>-0.1954857409</v>
      </c>
      <c r="T67" s="64">
        <f t="shared" si="132"/>
        <v>-0.9974833956</v>
      </c>
      <c r="U67" s="64">
        <f t="shared" si="132"/>
        <v>-0.3322354987</v>
      </c>
      <c r="V67" s="64">
        <f t="shared" si="132"/>
        <v>0.8217133226</v>
      </c>
      <c r="W67" s="64">
        <f t="shared" si="132"/>
        <v>0.7669651144</v>
      </c>
      <c r="X67" s="64">
        <f t="shared" si="132"/>
        <v>-0.4159483918</v>
      </c>
      <c r="Y67" s="64">
        <f t="shared" si="132"/>
        <v>-0.9870237158</v>
      </c>
      <c r="Z67" s="64">
        <f t="shared" si="132"/>
        <v>-0.1062391265</v>
      </c>
      <c r="AA67" s="64">
        <f t="shared" si="132"/>
        <v>0.9308176238</v>
      </c>
      <c r="AB67" s="64">
        <f t="shared" si="132"/>
        <v>0.5986906625</v>
      </c>
      <c r="AC67" s="64">
        <f t="shared" si="132"/>
        <v>-0.6140787387</v>
      </c>
      <c r="AD67" s="64">
        <f t="shared" si="132"/>
        <v>-0.9235706502</v>
      </c>
      <c r="AE67" s="64">
        <f t="shared" si="132"/>
        <v>0.1254612334</v>
      </c>
      <c r="AF67" s="64">
        <f t="shared" si="132"/>
        <v>0.9899462489</v>
      </c>
      <c r="AG67" s="64">
        <f t="shared" si="132"/>
        <v>0.3982724588</v>
      </c>
      <c r="AH67" s="64">
        <f t="shared" si="132"/>
        <v>-0.7792391468</v>
      </c>
      <c r="AI67" s="64">
        <f t="shared" ref="AI67:BH67" si="133">SIN(2*PI()*AI$3*$B67)</f>
        <v>0.964378464</v>
      </c>
      <c r="AJ67" s="64">
        <f t="shared" si="133"/>
        <v>0.5102069877</v>
      </c>
      <c r="AK67" s="64">
        <f t="shared" si="133"/>
        <v>-0.6944521021</v>
      </c>
      <c r="AL67" s="64">
        <f t="shared" si="133"/>
        <v>-0.8776087167</v>
      </c>
      <c r="AM67" s="64">
        <f t="shared" si="133"/>
        <v>0.2301508797</v>
      </c>
      <c r="AN67" s="64">
        <f t="shared" si="133"/>
        <v>0.9993706509</v>
      </c>
      <c r="AO67" s="64">
        <f t="shared" si="133"/>
        <v>0.2985688174</v>
      </c>
      <c r="AP67" s="64">
        <f t="shared" si="133"/>
        <v>-0.8414120251</v>
      </c>
      <c r="AQ67" s="64">
        <f t="shared" si="133"/>
        <v>-0.7437200839</v>
      </c>
      <c r="AR67" s="64">
        <f t="shared" si="133"/>
        <v>0.4479449394</v>
      </c>
      <c r="AS67" s="64">
        <f t="shared" si="133"/>
        <v>0.9807065438</v>
      </c>
      <c r="AT67" s="64">
        <f t="shared" si="133"/>
        <v>0.07090046226</v>
      </c>
      <c r="AU67" s="64">
        <f t="shared" si="133"/>
        <v>-0.943196466</v>
      </c>
      <c r="AV67" s="64">
        <f t="shared" si="133"/>
        <v>-0.5699010576</v>
      </c>
      <c r="AW67" s="64">
        <f t="shared" si="133"/>
        <v>0.6416887978</v>
      </c>
      <c r="AX67" s="64">
        <f t="shared" si="133"/>
        <v>0.9093882204</v>
      </c>
      <c r="AY67" s="64">
        <f t="shared" si="133"/>
        <v>-0.1605745446</v>
      </c>
      <c r="AZ67" s="64">
        <f t="shared" si="133"/>
        <v>-0.9943406097</v>
      </c>
      <c r="BA67" s="64">
        <f t="shared" si="133"/>
        <v>-0.3654839958</v>
      </c>
      <c r="BB67" s="64">
        <f t="shared" si="133"/>
        <v>0.800980331</v>
      </c>
      <c r="BC67" s="64">
        <f t="shared" si="133"/>
        <v>0.7892447672</v>
      </c>
      <c r="BD67" s="64">
        <f t="shared" si="133"/>
        <v>-0.3834282907</v>
      </c>
      <c r="BE67" s="64">
        <f t="shared" si="133"/>
        <v>-0.9920985228</v>
      </c>
      <c r="BF67" s="64">
        <f t="shared" si="133"/>
        <v>-0.1414440677</v>
      </c>
      <c r="BG67" s="64">
        <f t="shared" si="133"/>
        <v>0.9172671631</v>
      </c>
      <c r="BH67" s="64">
        <f t="shared" si="133"/>
        <v>0.6267266965</v>
      </c>
      <c r="BJ67" s="65">
        <f t="shared" si="7"/>
        <v>51801.71171</v>
      </c>
      <c r="BK67" s="65">
        <f>SUM('Choice Model'!AF67:AJ67)</f>
        <v>44584</v>
      </c>
      <c r="BL67" s="65">
        <f t="shared" si="8"/>
        <v>-7217.711712</v>
      </c>
    </row>
    <row r="68" ht="15.75" customHeight="1">
      <c r="A68" s="4" t="s">
        <v>102</v>
      </c>
      <c r="B68" s="53">
        <f t="shared" si="9"/>
        <v>1.226557153</v>
      </c>
      <c r="C68" s="64">
        <f>SUMPRODUCT('Choice Model'!B68:F68,'Choice Model'!AL68:AP68)</f>
        <v>4.902852121</v>
      </c>
      <c r="D68" s="64">
        <f>SUMPRODUCT('Choice Model'!G68:K68,'Choice Model'!AL68:AP68)</f>
        <v>899.6142209</v>
      </c>
      <c r="E68" s="64">
        <f>SUMPRODUCT('Choice Model'!L68:P68,'Choice Model'!AL68:AP68)</f>
        <v>2.821841687</v>
      </c>
      <c r="F68" s="64">
        <f>SUMPRODUCT('Choice Model'!AL68:AP68,'Choice Model'!Q68:U68)</f>
        <v>0</v>
      </c>
      <c r="G68" s="64">
        <f>SUMPRODUCT('Choice Model'!V68:Z68,'Choice Model'!AL68:AP68)</f>
        <v>0.03424812883</v>
      </c>
      <c r="H68" s="4">
        <f>SUMPRODUCT('Choice Model'!AA68:AE68,'Choice Model'!AL68:AP68)</f>
        <v>0</v>
      </c>
      <c r="I68" s="64">
        <f t="shared" ref="I68:AH68" si="134">COS(2*PI()*I$3*$B68)</f>
        <v>0.1467637092</v>
      </c>
      <c r="J68" s="64">
        <f t="shared" si="134"/>
        <v>-0.9569208273</v>
      </c>
      <c r="K68" s="64">
        <f t="shared" si="134"/>
        <v>-0.4276462093</v>
      </c>
      <c r="L68" s="64">
        <f t="shared" si="134"/>
        <v>0.8313949395</v>
      </c>
      <c r="M68" s="64">
        <f t="shared" si="134"/>
        <v>0.6716834195</v>
      </c>
      <c r="N68" s="64">
        <f t="shared" si="134"/>
        <v>-0.6342374394</v>
      </c>
      <c r="O68" s="64">
        <f t="shared" si="134"/>
        <v>-0.8578494978</v>
      </c>
      <c r="P68" s="64">
        <f t="shared" si="134"/>
        <v>0.3824350909</v>
      </c>
      <c r="Q68" s="64">
        <f t="shared" si="134"/>
        <v>0.9701046827</v>
      </c>
      <c r="R68" s="64">
        <f t="shared" si="134"/>
        <v>-0.09768276782</v>
      </c>
      <c r="S68" s="64">
        <f t="shared" si="134"/>
        <v>-0.9987772534</v>
      </c>
      <c r="T68" s="64">
        <f t="shared" si="134"/>
        <v>-0.1954857409</v>
      </c>
      <c r="U68" s="64">
        <f t="shared" si="134"/>
        <v>0.9413968285</v>
      </c>
      <c r="V68" s="64">
        <f t="shared" si="134"/>
        <v>0.4718115217</v>
      </c>
      <c r="W68" s="64">
        <f t="shared" si="134"/>
        <v>-0.8029072106</v>
      </c>
      <c r="X68" s="64">
        <f t="shared" si="134"/>
        <v>-0.7074868025</v>
      </c>
      <c r="Y68" s="64">
        <f t="shared" si="134"/>
        <v>0.5952404359</v>
      </c>
      <c r="Z68" s="64">
        <f t="shared" si="134"/>
        <v>0.8822061909</v>
      </c>
      <c r="AA68" s="64">
        <f t="shared" si="134"/>
        <v>-0.3362887302</v>
      </c>
      <c r="AB68" s="64">
        <f t="shared" si="134"/>
        <v>-0.9809161537</v>
      </c>
      <c r="AC68" s="64">
        <f t="shared" si="134"/>
        <v>0.04836294389</v>
      </c>
      <c r="AD68" s="64">
        <f t="shared" si="134"/>
        <v>0.9951120038</v>
      </c>
      <c r="AE68" s="64">
        <f t="shared" si="134"/>
        <v>0.2437297136</v>
      </c>
      <c r="AF68" s="64">
        <f t="shared" si="134"/>
        <v>-0.9235706502</v>
      </c>
      <c r="AG68" s="64">
        <f t="shared" si="134"/>
        <v>-0.5148230223</v>
      </c>
      <c r="AH68" s="64">
        <f t="shared" si="134"/>
        <v>0.7724559775</v>
      </c>
      <c r="AI68" s="64">
        <f t="shared" ref="AI68:BH68" si="135">SIN(2*PI()*AI$3*$B68)</f>
        <v>0.9891715795</v>
      </c>
      <c r="AJ68" s="64">
        <f t="shared" si="135"/>
        <v>0.2903489801</v>
      </c>
      <c r="AK68" s="64">
        <f t="shared" si="135"/>
        <v>-0.9039461929</v>
      </c>
      <c r="AL68" s="64">
        <f t="shared" si="135"/>
        <v>-0.5556819725</v>
      </c>
      <c r="AM68" s="64">
        <f t="shared" si="135"/>
        <v>0.7408382981</v>
      </c>
      <c r="AN68" s="64">
        <f t="shared" si="135"/>
        <v>0.7731383256</v>
      </c>
      <c r="AO68" s="64">
        <f t="shared" si="135"/>
        <v>-0.5139010013</v>
      </c>
      <c r="AP68" s="64">
        <f t="shared" si="135"/>
        <v>-0.9239823598</v>
      </c>
      <c r="AQ68" s="64">
        <f t="shared" si="135"/>
        <v>0.2426868446</v>
      </c>
      <c r="AR68" s="64">
        <f t="shared" si="135"/>
        <v>0.9952176028</v>
      </c>
      <c r="AS68" s="64">
        <f t="shared" si="135"/>
        <v>0.04943680911</v>
      </c>
      <c r="AT68" s="64">
        <f t="shared" si="135"/>
        <v>-0.9807065438</v>
      </c>
      <c r="AU68" s="64">
        <f t="shared" si="135"/>
        <v>-0.3373010691</v>
      </c>
      <c r="AV68" s="64">
        <f t="shared" si="135"/>
        <v>0.8816994318</v>
      </c>
      <c r="AW68" s="64">
        <f t="shared" si="135"/>
        <v>0.5961040272</v>
      </c>
      <c r="AX68" s="64">
        <f t="shared" si="135"/>
        <v>-0.7067265556</v>
      </c>
      <c r="AY68" s="64">
        <f t="shared" si="135"/>
        <v>-0.8035476485</v>
      </c>
      <c r="AZ68" s="64">
        <f t="shared" si="135"/>
        <v>0.4708632887</v>
      </c>
      <c r="BA68" s="64">
        <f t="shared" si="135"/>
        <v>0.9417589341</v>
      </c>
      <c r="BB68" s="64">
        <f t="shared" si="135"/>
        <v>-0.19443122</v>
      </c>
      <c r="BC68" s="64">
        <f t="shared" si="135"/>
        <v>-0.9988298282</v>
      </c>
      <c r="BD68" s="64">
        <f t="shared" si="135"/>
        <v>-0.09875272085</v>
      </c>
      <c r="BE68" s="64">
        <f t="shared" si="135"/>
        <v>0.969843197</v>
      </c>
      <c r="BF68" s="64">
        <f t="shared" si="135"/>
        <v>0.3834282907</v>
      </c>
      <c r="BG68" s="64">
        <f t="shared" si="135"/>
        <v>-0.8572964807</v>
      </c>
      <c r="BH68" s="64">
        <f t="shared" si="135"/>
        <v>-0.6350683135</v>
      </c>
      <c r="BJ68" s="65">
        <f t="shared" si="7"/>
        <v>51950.78698</v>
      </c>
      <c r="BK68" s="65">
        <f>SUM('Choice Model'!AF68:AJ68)</f>
        <v>44090</v>
      </c>
      <c r="BL68" s="65">
        <f t="shared" si="8"/>
        <v>-7860.786976</v>
      </c>
    </row>
    <row r="69" ht="15.75" customHeight="1">
      <c r="A69" s="4" t="s">
        <v>103</v>
      </c>
      <c r="B69" s="53">
        <f t="shared" si="9"/>
        <v>1.245722108</v>
      </c>
      <c r="C69" s="64">
        <f>SUMPRODUCT('Choice Model'!B69:F69,'Choice Model'!AL69:AP69)</f>
        <v>4.645537421</v>
      </c>
      <c r="D69" s="64">
        <f>SUMPRODUCT('Choice Model'!G69:K69,'Choice Model'!AL69:AP69)</f>
        <v>956.9852522</v>
      </c>
      <c r="E69" s="64">
        <f>SUMPRODUCT('Choice Model'!L69:P69,'Choice Model'!AL69:AP69)</f>
        <v>3.739097192</v>
      </c>
      <c r="F69" s="64">
        <f>SUMPRODUCT('Choice Model'!AL69:AP69,'Choice Model'!Q69:U69)</f>
        <v>0</v>
      </c>
      <c r="G69" s="64">
        <f>SUMPRODUCT('Choice Model'!V69:Z69,'Choice Model'!AL69:AP69)</f>
        <v>0.1735627114</v>
      </c>
      <c r="H69" s="4">
        <f>SUMPRODUCT('Choice Model'!AA69:AE69,'Choice Model'!AL69:AP69)</f>
        <v>0</v>
      </c>
      <c r="I69" s="64">
        <f t="shared" ref="I69:AH69" si="136">COS(2*PI()*I$3*$B69)</f>
        <v>0.02687555085</v>
      </c>
      <c r="J69" s="64">
        <f t="shared" si="136"/>
        <v>-0.9985554095</v>
      </c>
      <c r="K69" s="64">
        <f t="shared" si="136"/>
        <v>-0.08054900422</v>
      </c>
      <c r="L69" s="64">
        <f t="shared" si="136"/>
        <v>0.9942258118</v>
      </c>
      <c r="M69" s="64">
        <f t="shared" si="136"/>
        <v>0.1339897369</v>
      </c>
      <c r="N69" s="64">
        <f t="shared" si="136"/>
        <v>-0.9870237158</v>
      </c>
      <c r="O69" s="64">
        <f t="shared" si="136"/>
        <v>-0.1870433491</v>
      </c>
      <c r="P69" s="64">
        <f t="shared" si="136"/>
        <v>0.9769699298</v>
      </c>
      <c r="Q69" s="64">
        <f t="shared" si="136"/>
        <v>0.2395565591</v>
      </c>
      <c r="R69" s="64">
        <f t="shared" si="136"/>
        <v>-0.9640935008</v>
      </c>
      <c r="S69" s="64">
        <f t="shared" si="136"/>
        <v>-0.2913776469</v>
      </c>
      <c r="T69" s="64">
        <f t="shared" si="136"/>
        <v>0.9484316313</v>
      </c>
      <c r="U69" s="64">
        <f t="shared" si="136"/>
        <v>0.342356892</v>
      </c>
      <c r="V69" s="64">
        <f t="shared" si="136"/>
        <v>-0.9300295711</v>
      </c>
      <c r="W69" s="64">
        <f t="shared" si="136"/>
        <v>-0.3923470061</v>
      </c>
      <c r="X69" s="64">
        <f t="shared" si="136"/>
        <v>0.9089404873</v>
      </c>
      <c r="Y69" s="64">
        <f t="shared" si="136"/>
        <v>0.4412035586</v>
      </c>
      <c r="Z69" s="64">
        <f t="shared" si="136"/>
        <v>-0.88522531</v>
      </c>
      <c r="AA69" s="64">
        <f t="shared" si="136"/>
        <v>-0.4887853943</v>
      </c>
      <c r="AB69" s="64">
        <f t="shared" si="136"/>
        <v>0.8589525565</v>
      </c>
      <c r="AC69" s="64">
        <f t="shared" si="136"/>
        <v>0.5349550405</v>
      </c>
      <c r="AD69" s="64">
        <f t="shared" si="136"/>
        <v>-0.8301981337</v>
      </c>
      <c r="AE69" s="64">
        <f t="shared" si="136"/>
        <v>-0.5795791048</v>
      </c>
      <c r="AF69" s="64">
        <f t="shared" si="136"/>
        <v>0.7990451183</v>
      </c>
      <c r="AG69" s="64">
        <f t="shared" si="136"/>
        <v>0.6225286602</v>
      </c>
      <c r="AH69" s="64">
        <f t="shared" si="136"/>
        <v>-0.765583517</v>
      </c>
      <c r="AI69" s="64">
        <f t="shared" ref="AI69:BH69" si="137">SIN(2*PI()*AI$3*$B69)</f>
        <v>0.9996387871</v>
      </c>
      <c r="AJ69" s="64">
        <f t="shared" si="137"/>
        <v>0.05373168611</v>
      </c>
      <c r="AK69" s="64">
        <f t="shared" si="137"/>
        <v>-0.9967506498</v>
      </c>
      <c r="AL69" s="64">
        <f t="shared" si="137"/>
        <v>-0.1073081317</v>
      </c>
      <c r="AM69" s="64">
        <f t="shared" si="137"/>
        <v>0.9909827195</v>
      </c>
      <c r="AN69" s="64">
        <f t="shared" si="137"/>
        <v>0.1605745446</v>
      </c>
      <c r="AO69" s="64">
        <f t="shared" si="137"/>
        <v>-0.9823516608</v>
      </c>
      <c r="AP69" s="64">
        <f t="shared" si="137"/>
        <v>-0.2133770286</v>
      </c>
      <c r="AQ69" s="64">
        <f t="shared" si="137"/>
        <v>0.9708824105</v>
      </c>
      <c r="AR69" s="64">
        <f t="shared" si="137"/>
        <v>0.2655630278</v>
      </c>
      <c r="AS69" s="64">
        <f t="shared" si="137"/>
        <v>-0.9566081052</v>
      </c>
      <c r="AT69" s="64">
        <f t="shared" si="137"/>
        <v>-0.3169817674</v>
      </c>
      <c r="AU69" s="64">
        <f t="shared" si="137"/>
        <v>0.939569986</v>
      </c>
      <c r="AV69" s="64">
        <f t="shared" si="137"/>
        <v>0.3674846892</v>
      </c>
      <c r="AW69" s="64">
        <f t="shared" si="137"/>
        <v>-0.9198172791</v>
      </c>
      <c r="AX69" s="64">
        <f t="shared" si="137"/>
        <v>-0.4169258813</v>
      </c>
      <c r="AY69" s="64">
        <f t="shared" si="137"/>
        <v>0.8974070536</v>
      </c>
      <c r="AZ69" s="64">
        <f t="shared" si="137"/>
        <v>0.4651624991</v>
      </c>
      <c r="BA69" s="64">
        <f t="shared" si="137"/>
        <v>-0.8724040568</v>
      </c>
      <c r="BB69" s="64">
        <f t="shared" si="137"/>
        <v>-0.5120551783</v>
      </c>
      <c r="BC69" s="64">
        <f t="shared" si="137"/>
        <v>0.8448805268</v>
      </c>
      <c r="BD69" s="64">
        <f t="shared" si="137"/>
        <v>0.5574684374</v>
      </c>
      <c r="BE69" s="64">
        <f t="shared" si="137"/>
        <v>-0.8149159842</v>
      </c>
      <c r="BF69" s="64">
        <f t="shared" si="137"/>
        <v>-0.6012710694</v>
      </c>
      <c r="BG69" s="64">
        <f t="shared" si="137"/>
        <v>0.7825970018</v>
      </c>
      <c r="BH69" s="64">
        <f t="shared" si="137"/>
        <v>0.6433365204</v>
      </c>
      <c r="BJ69" s="65">
        <f t="shared" si="7"/>
        <v>57937.55343</v>
      </c>
      <c r="BK69" s="65">
        <f>SUM('Choice Model'!AF69:AJ69)</f>
        <v>68010</v>
      </c>
      <c r="BL69" s="65">
        <f t="shared" si="8"/>
        <v>10072.44657</v>
      </c>
    </row>
    <row r="70" ht="15.75" customHeight="1">
      <c r="A70" s="4" t="s">
        <v>104</v>
      </c>
      <c r="B70" s="53">
        <f t="shared" si="9"/>
        <v>1.264887064</v>
      </c>
      <c r="C70" s="64">
        <f>SUMPRODUCT('Choice Model'!B70:F70,'Choice Model'!AL70:AP70)</f>
        <v>4.969033333</v>
      </c>
      <c r="D70" s="64">
        <f>SUMPRODUCT('Choice Model'!G70:K70,'Choice Model'!AL70:AP70)</f>
        <v>924.6094832</v>
      </c>
      <c r="E70" s="64">
        <f>SUMPRODUCT('Choice Model'!L70:P70,'Choice Model'!AL70:AP70)</f>
        <v>3.219245577</v>
      </c>
      <c r="F70" s="64">
        <f>SUMPRODUCT('Choice Model'!AL70:AP70,'Choice Model'!Q70:U70)</f>
        <v>0</v>
      </c>
      <c r="G70" s="64">
        <f>SUMPRODUCT('Choice Model'!V70:Z70,'Choice Model'!AL70:AP70)</f>
        <v>0.06536873392</v>
      </c>
      <c r="H70" s="4">
        <f>SUMPRODUCT('Choice Model'!AA70:AE70,'Choice Model'!AL70:AP70)</f>
        <v>0</v>
      </c>
      <c r="I70" s="64">
        <f t="shared" ref="I70:AH70" si="138">COS(2*PI()*I$3*$B70)</f>
        <v>-0.09340183893</v>
      </c>
      <c r="J70" s="64">
        <f t="shared" si="138"/>
        <v>-0.982552193</v>
      </c>
      <c r="K70" s="64">
        <f t="shared" si="138"/>
        <v>0.2769462023</v>
      </c>
      <c r="L70" s="64">
        <f t="shared" si="138"/>
        <v>0.9308176238</v>
      </c>
      <c r="M70" s="64">
        <f t="shared" si="138"/>
        <v>-0.4508263578</v>
      </c>
      <c r="N70" s="64">
        <f t="shared" si="138"/>
        <v>-0.8466016021</v>
      </c>
      <c r="O70" s="64">
        <f t="shared" si="138"/>
        <v>0.6089746508</v>
      </c>
      <c r="P70" s="64">
        <f t="shared" si="138"/>
        <v>0.7328428976</v>
      </c>
      <c r="Q70" s="64">
        <f t="shared" si="138"/>
        <v>-0.7458723993</v>
      </c>
      <c r="R70" s="64">
        <f t="shared" si="138"/>
        <v>-0.5935111902</v>
      </c>
      <c r="S70" s="64">
        <f t="shared" si="138"/>
        <v>0.8567424725</v>
      </c>
      <c r="T70" s="64">
        <f t="shared" si="138"/>
        <v>0.4334685453</v>
      </c>
      <c r="U70" s="64">
        <f t="shared" si="138"/>
        <v>-0.937715991</v>
      </c>
      <c r="V70" s="64">
        <f t="shared" si="138"/>
        <v>-0.2582997494</v>
      </c>
      <c r="W70" s="64">
        <f t="shared" si="138"/>
        <v>0.9859673342</v>
      </c>
      <c r="X70" s="64">
        <f t="shared" si="138"/>
        <v>0.07411742515</v>
      </c>
      <c r="Y70" s="64">
        <f t="shared" si="138"/>
        <v>-0.9998127418</v>
      </c>
      <c r="Z70" s="64">
        <f t="shared" si="138"/>
        <v>0.1126512722</v>
      </c>
      <c r="AA70" s="64">
        <f t="shared" si="138"/>
        <v>0.9787690699</v>
      </c>
      <c r="AB70" s="64">
        <f t="shared" si="138"/>
        <v>-0.2954889342</v>
      </c>
      <c r="AC70" s="64">
        <f t="shared" si="138"/>
        <v>-0.9235706502</v>
      </c>
      <c r="AD70" s="64">
        <f t="shared" si="138"/>
        <v>0.4680153284</v>
      </c>
      <c r="AE70" s="64">
        <f t="shared" si="138"/>
        <v>0.8361436655</v>
      </c>
      <c r="AF70" s="64">
        <f t="shared" si="138"/>
        <v>-0.6242100404</v>
      </c>
      <c r="AG70" s="64">
        <f t="shared" si="138"/>
        <v>-0.7195389342</v>
      </c>
      <c r="AH70" s="64">
        <f t="shared" si="138"/>
        <v>0.7586225597</v>
      </c>
      <c r="AI70" s="64">
        <f t="shared" ref="AI70:BH70" si="139">SIN(2*PI()*AI$3*$B70)</f>
        <v>0.9956284932</v>
      </c>
      <c r="AJ70" s="64">
        <f t="shared" si="139"/>
        <v>-0.1859870643</v>
      </c>
      <c r="AK70" s="64">
        <f t="shared" si="139"/>
        <v>-0.9608854256</v>
      </c>
      <c r="AL70" s="64">
        <f t="shared" si="139"/>
        <v>0.3654839958</v>
      </c>
      <c r="AM70" s="64">
        <f t="shared" si="139"/>
        <v>0.8926116709</v>
      </c>
      <c r="AN70" s="64">
        <f t="shared" si="139"/>
        <v>-0.5322271388</v>
      </c>
      <c r="AO70" s="64">
        <f t="shared" si="139"/>
        <v>-0.7931896839</v>
      </c>
      <c r="AP70" s="64">
        <f t="shared" si="139"/>
        <v>0.6803978891</v>
      </c>
      <c r="AQ70" s="64">
        <f t="shared" si="139"/>
        <v>0.6660888559</v>
      </c>
      <c r="AR70" s="64">
        <f t="shared" si="139"/>
        <v>-0.8048257371</v>
      </c>
      <c r="AS70" s="64">
        <f t="shared" si="139"/>
        <v>-0.5157444481</v>
      </c>
      <c r="AT70" s="64">
        <f t="shared" si="139"/>
        <v>0.9011686969</v>
      </c>
      <c r="AU70" s="64">
        <f t="shared" si="139"/>
        <v>0.3474028212</v>
      </c>
      <c r="AV70" s="64">
        <f t="shared" si="139"/>
        <v>-0.9660648216</v>
      </c>
      <c r="AW70" s="64">
        <f t="shared" si="139"/>
        <v>-0.1669383595</v>
      </c>
      <c r="AX70" s="64">
        <f t="shared" si="139"/>
        <v>0.9972495211</v>
      </c>
      <c r="AY70" s="64">
        <f t="shared" si="139"/>
        <v>-0.01935151882</v>
      </c>
      <c r="AZ70" s="64">
        <f t="shared" si="139"/>
        <v>-0.9936345862</v>
      </c>
      <c r="BA70" s="64">
        <f t="shared" si="139"/>
        <v>0.204966114</v>
      </c>
      <c r="BB70" s="64">
        <f t="shared" si="139"/>
        <v>0.9553461623</v>
      </c>
      <c r="BC70" s="64">
        <f t="shared" si="139"/>
        <v>-0.3834282907</v>
      </c>
      <c r="BD70" s="64">
        <f t="shared" si="139"/>
        <v>-0.8837203474</v>
      </c>
      <c r="BE70" s="64">
        <f t="shared" si="139"/>
        <v>0.5485105018</v>
      </c>
      <c r="BF70" s="64">
        <f t="shared" si="139"/>
        <v>0.7812565683</v>
      </c>
      <c r="BG70" s="64">
        <f t="shared" si="139"/>
        <v>-0.6944521021</v>
      </c>
      <c r="BH70" s="64">
        <f t="shared" si="139"/>
        <v>-0.6515303615</v>
      </c>
      <c r="BJ70" s="65">
        <f t="shared" si="7"/>
        <v>54556.48814</v>
      </c>
      <c r="BK70" s="65">
        <f>SUM('Choice Model'!AF70:AJ70)</f>
        <v>50131</v>
      </c>
      <c r="BL70" s="65">
        <f t="shared" si="8"/>
        <v>-4425.48814</v>
      </c>
    </row>
    <row r="71" ht="15.75" customHeight="1">
      <c r="A71" s="4" t="s">
        <v>105</v>
      </c>
      <c r="B71" s="53">
        <f t="shared" si="9"/>
        <v>1.284052019</v>
      </c>
      <c r="C71" s="64">
        <f>SUMPRODUCT('Choice Model'!B71:F71,'Choice Model'!AL71:AP71)</f>
        <v>4.941866837</v>
      </c>
      <c r="D71" s="64">
        <f>SUMPRODUCT('Choice Model'!G71:K71,'Choice Model'!AL71:AP71)</f>
        <v>928.4189413</v>
      </c>
      <c r="E71" s="64">
        <f>SUMPRODUCT('Choice Model'!L71:P71,'Choice Model'!AL71:AP71)</f>
        <v>3.173359214</v>
      </c>
      <c r="F71" s="64">
        <f>SUMPRODUCT('Choice Model'!AL71:AP71,'Choice Model'!Q71:U71)</f>
        <v>0</v>
      </c>
      <c r="G71" s="64">
        <f>SUMPRODUCT('Choice Model'!V71:Z71,'Choice Model'!AL71:AP71)</f>
        <v>0.03374580452</v>
      </c>
      <c r="H71" s="4">
        <f>SUMPRODUCT('Choice Model'!AA71:AE71,'Choice Model'!AL71:AP71)</f>
        <v>0</v>
      </c>
      <c r="I71" s="64">
        <f t="shared" ref="I71:AH71" si="140">COS(2*PI()*I$3*$B71)</f>
        <v>-0.2123265148</v>
      </c>
      <c r="J71" s="64">
        <f t="shared" si="140"/>
        <v>-0.9098349022</v>
      </c>
      <c r="K71" s="64">
        <f t="shared" si="140"/>
        <v>0.5986906625</v>
      </c>
      <c r="L71" s="64">
        <f t="shared" si="140"/>
        <v>0.6555990986</v>
      </c>
      <c r="M71" s="64">
        <f t="shared" si="140"/>
        <v>-0.8770928059</v>
      </c>
      <c r="N71" s="64">
        <f t="shared" si="140"/>
        <v>-0.2831389812</v>
      </c>
      <c r="O71" s="64">
        <f t="shared" si="140"/>
        <v>0.9973286321</v>
      </c>
      <c r="P71" s="64">
        <f t="shared" si="140"/>
        <v>-0.140379644</v>
      </c>
      <c r="Q71" s="64">
        <f t="shared" si="140"/>
        <v>-0.937715991</v>
      </c>
      <c r="R71" s="64">
        <f t="shared" si="140"/>
        <v>0.5385835805</v>
      </c>
      <c r="S71" s="64">
        <f t="shared" si="140"/>
        <v>0.7090048419</v>
      </c>
      <c r="T71" s="64">
        <f t="shared" si="140"/>
        <v>-0.8396646346</v>
      </c>
      <c r="U71" s="64">
        <f t="shared" si="140"/>
        <v>-0.3524387109</v>
      </c>
      <c r="V71" s="64">
        <f t="shared" si="140"/>
        <v>0.989328801</v>
      </c>
      <c r="W71" s="64">
        <f t="shared" si="140"/>
        <v>-0.06768276175</v>
      </c>
      <c r="X71" s="64">
        <f t="shared" si="140"/>
        <v>-0.9605871111</v>
      </c>
      <c r="Y71" s="64">
        <f t="shared" si="140"/>
        <v>0.4755989887</v>
      </c>
      <c r="Z71" s="64">
        <f t="shared" si="140"/>
        <v>0.7586225597</v>
      </c>
      <c r="AA71" s="64">
        <f t="shared" si="140"/>
        <v>-0.797750357</v>
      </c>
      <c r="AB71" s="64">
        <f t="shared" si="140"/>
        <v>-0.4198554536</v>
      </c>
      <c r="AC71" s="64">
        <f t="shared" si="140"/>
        <v>0.9760432474</v>
      </c>
      <c r="AD71" s="64">
        <f t="shared" si="140"/>
        <v>0.005375731558</v>
      </c>
      <c r="AE71" s="64">
        <f t="shared" si="140"/>
        <v>-0.9783260681</v>
      </c>
      <c r="AF71" s="64">
        <f t="shared" si="140"/>
        <v>0.4100733973</v>
      </c>
      <c r="AG71" s="64">
        <f t="shared" si="140"/>
        <v>0.8041871576</v>
      </c>
      <c r="AH71" s="64">
        <f t="shared" si="140"/>
        <v>-0.7515739101</v>
      </c>
      <c r="AI71" s="64">
        <f t="shared" ref="AI71:BH71" si="141">SIN(2*PI()*AI$3*$B71)</f>
        <v>0.9771987777</v>
      </c>
      <c r="AJ71" s="64">
        <f t="shared" si="141"/>
        <v>-0.4149704215</v>
      </c>
      <c r="AK71" s="64">
        <f t="shared" si="141"/>
        <v>-0.800980331</v>
      </c>
      <c r="AL71" s="64">
        <f t="shared" si="141"/>
        <v>0.7551091457</v>
      </c>
      <c r="AM71" s="64">
        <f t="shared" si="141"/>
        <v>0.4803209445</v>
      </c>
      <c r="AN71" s="64">
        <f t="shared" si="141"/>
        <v>-0.95907889</v>
      </c>
      <c r="AO71" s="64">
        <f t="shared" si="141"/>
        <v>-0.07304518821</v>
      </c>
      <c r="AP71" s="64">
        <f t="shared" si="141"/>
        <v>0.9900977505</v>
      </c>
      <c r="AQ71" s="64">
        <f t="shared" si="141"/>
        <v>-0.3474028212</v>
      </c>
      <c r="AR71" s="64">
        <f t="shared" si="141"/>
        <v>-0.84257209</v>
      </c>
      <c r="AS71" s="64">
        <f t="shared" si="141"/>
        <v>0.7052036119</v>
      </c>
      <c r="AT71" s="64">
        <f t="shared" si="141"/>
        <v>0.5431052397</v>
      </c>
      <c r="AU71" s="64">
        <f t="shared" si="141"/>
        <v>-0.9358348973</v>
      </c>
      <c r="AV71" s="64">
        <f t="shared" si="141"/>
        <v>-0.1457001153</v>
      </c>
      <c r="AW71" s="64">
        <f t="shared" si="141"/>
        <v>0.9977068927</v>
      </c>
      <c r="AX71" s="64">
        <f t="shared" si="141"/>
        <v>-0.2779791394</v>
      </c>
      <c r="AY71" s="64">
        <f t="shared" si="141"/>
        <v>-0.879662209</v>
      </c>
      <c r="AZ71" s="64">
        <f t="shared" si="141"/>
        <v>0.6515303615</v>
      </c>
      <c r="BA71" s="64">
        <f t="shared" si="141"/>
        <v>0.6029878671</v>
      </c>
      <c r="BB71" s="64">
        <f t="shared" si="141"/>
        <v>-0.9075909861</v>
      </c>
      <c r="BC71" s="64">
        <f t="shared" si="141"/>
        <v>-0.2175766051</v>
      </c>
      <c r="BD71" s="64">
        <f t="shared" si="141"/>
        <v>0.9999855507</v>
      </c>
      <c r="BE71" s="64">
        <f t="shared" si="141"/>
        <v>-0.2070702885</v>
      </c>
      <c r="BF71" s="64">
        <f t="shared" si="141"/>
        <v>-0.9120525253</v>
      </c>
      <c r="BG71" s="64">
        <f t="shared" si="141"/>
        <v>0.5943761566</v>
      </c>
      <c r="BH71" s="64">
        <f t="shared" si="141"/>
        <v>0.6596488896</v>
      </c>
      <c r="BJ71" s="65">
        <f t="shared" si="7"/>
        <v>54325.28159</v>
      </c>
      <c r="BK71" s="65">
        <f>SUM('Choice Model'!AF71:AJ71)</f>
        <v>49458</v>
      </c>
      <c r="BL71" s="65">
        <f t="shared" si="8"/>
        <v>-4867.281587</v>
      </c>
    </row>
    <row r="72" ht="15.75" customHeight="1">
      <c r="A72" s="4" t="s">
        <v>106</v>
      </c>
      <c r="B72" s="53">
        <f t="shared" si="9"/>
        <v>1.303216975</v>
      </c>
      <c r="C72" s="64">
        <f>SUMPRODUCT('Choice Model'!B72:F72,'Choice Model'!AL72:AP72)</f>
        <v>4.506876703</v>
      </c>
      <c r="D72" s="64">
        <f>SUMPRODUCT('Choice Model'!G72:K72,'Choice Model'!AL72:AP72)</f>
        <v>960.5520177</v>
      </c>
      <c r="E72" s="64">
        <f>SUMPRODUCT('Choice Model'!L72:P72,'Choice Model'!AL72:AP72)</f>
        <v>3.503967014</v>
      </c>
      <c r="F72" s="64">
        <f>SUMPRODUCT('Choice Model'!AL72:AP72,'Choice Model'!Q72:U72)</f>
        <v>0</v>
      </c>
      <c r="G72" s="64">
        <f>SUMPRODUCT('Choice Model'!V72:Z72,'Choice Model'!AL72:AP72)</f>
        <v>0.1657660876</v>
      </c>
      <c r="H72" s="4">
        <f>SUMPRODUCT('Choice Model'!AA72:AE72,'Choice Model'!AL72:AP72)</f>
        <v>0</v>
      </c>
      <c r="I72" s="64">
        <f t="shared" ref="I72:AH72" si="142">COS(2*PI()*I$3*$B72)</f>
        <v>-0.3281761225</v>
      </c>
      <c r="J72" s="64">
        <f t="shared" si="142"/>
        <v>-0.7846008652</v>
      </c>
      <c r="K72" s="64">
        <f t="shared" si="142"/>
        <v>0.8431506618</v>
      </c>
      <c r="L72" s="64">
        <f t="shared" si="142"/>
        <v>0.2311970355</v>
      </c>
      <c r="M72" s="64">
        <f t="shared" si="142"/>
        <v>-0.9948973551</v>
      </c>
      <c r="N72" s="64">
        <f t="shared" si="142"/>
        <v>0.4218060771</v>
      </c>
      <c r="O72" s="64">
        <f t="shared" si="142"/>
        <v>0.7180439895</v>
      </c>
      <c r="P72" s="64">
        <f t="shared" si="142"/>
        <v>-0.8930958616</v>
      </c>
      <c r="Q72" s="64">
        <f t="shared" si="142"/>
        <v>-0.1318585157</v>
      </c>
      <c r="R72" s="64">
        <f t="shared" si="142"/>
        <v>0.9796414944</v>
      </c>
      <c r="S72" s="64">
        <f t="shared" si="142"/>
        <v>-0.5111313784</v>
      </c>
      <c r="T72" s="64">
        <f t="shared" si="142"/>
        <v>-0.6441592667</v>
      </c>
      <c r="U72" s="64">
        <f t="shared" si="142"/>
        <v>0.9339267592</v>
      </c>
      <c r="V72" s="64">
        <f t="shared" si="142"/>
        <v>0.03117434159</v>
      </c>
      <c r="W72" s="64">
        <f t="shared" si="142"/>
        <v>-0.9543881083</v>
      </c>
      <c r="X72" s="64">
        <f t="shared" si="142"/>
        <v>0.5952404359</v>
      </c>
      <c r="Y72" s="64">
        <f t="shared" si="142"/>
        <v>0.5637007119</v>
      </c>
      <c r="Z72" s="64">
        <f t="shared" si="142"/>
        <v>-0.9652266637</v>
      </c>
      <c r="AA72" s="64">
        <f t="shared" si="142"/>
        <v>0.06982797573</v>
      </c>
      <c r="AB72" s="64">
        <f t="shared" si="142"/>
        <v>0.919394915</v>
      </c>
      <c r="AC72" s="64">
        <f t="shared" si="142"/>
        <v>-0.6732748923</v>
      </c>
      <c r="AD72" s="64">
        <f t="shared" si="142"/>
        <v>-0.477489428</v>
      </c>
      <c r="AE72" s="64">
        <f t="shared" si="142"/>
        <v>0.9866761503</v>
      </c>
      <c r="AF72" s="64">
        <f t="shared" si="142"/>
        <v>-0.1701176783</v>
      </c>
      <c r="AG72" s="64">
        <f t="shared" si="142"/>
        <v>-0.8750190302</v>
      </c>
      <c r="AH72" s="64">
        <f t="shared" si="142"/>
        <v>0.7444383832</v>
      </c>
      <c r="AI72" s="64">
        <f t="shared" ref="AI72:BH72" si="143">SIN(2*PI()*AI$3*$B72)</f>
        <v>0.9446165532</v>
      </c>
      <c r="AJ72" s="64">
        <f t="shared" si="143"/>
        <v>-0.6200011954</v>
      </c>
      <c r="AK72" s="64">
        <f t="shared" si="143"/>
        <v>-0.5376773767</v>
      </c>
      <c r="AL72" s="64">
        <f t="shared" si="143"/>
        <v>0.9729069487</v>
      </c>
      <c r="AM72" s="64">
        <f t="shared" si="143"/>
        <v>-0.1008922832</v>
      </c>
      <c r="AN72" s="64">
        <f t="shared" si="143"/>
        <v>-0.9066860721</v>
      </c>
      <c r="AO72" s="64">
        <f t="shared" si="143"/>
        <v>0.6959977221</v>
      </c>
      <c r="AP72" s="64">
        <f t="shared" si="143"/>
        <v>0.4498664047</v>
      </c>
      <c r="AQ72" s="64">
        <f t="shared" si="143"/>
        <v>-0.9912685468</v>
      </c>
      <c r="AR72" s="64">
        <f t="shared" si="143"/>
        <v>0.2007549314</v>
      </c>
      <c r="AS72" s="64">
        <f t="shared" si="143"/>
        <v>0.8595025969</v>
      </c>
      <c r="AT72" s="64">
        <f t="shared" si="143"/>
        <v>-0.7648913904</v>
      </c>
      <c r="AU72" s="64">
        <f t="shared" si="143"/>
        <v>-0.3574644156</v>
      </c>
      <c r="AV72" s="64">
        <f t="shared" si="143"/>
        <v>0.9995139621</v>
      </c>
      <c r="AW72" s="64">
        <f t="shared" si="143"/>
        <v>-0.2985688174</v>
      </c>
      <c r="AX72" s="64">
        <f t="shared" si="143"/>
        <v>-0.8035476485</v>
      </c>
      <c r="AY72" s="64">
        <f t="shared" si="143"/>
        <v>0.8259791204</v>
      </c>
      <c r="AZ72" s="64">
        <f t="shared" si="143"/>
        <v>0.2614143985</v>
      </c>
      <c r="BA72" s="64">
        <f t="shared" si="143"/>
        <v>-0.9975590478</v>
      </c>
      <c r="BB72" s="64">
        <f t="shared" si="143"/>
        <v>0.393335722</v>
      </c>
      <c r="BC72" s="64">
        <f t="shared" si="143"/>
        <v>0.7393922636</v>
      </c>
      <c r="BD72" s="64">
        <f t="shared" si="143"/>
        <v>-0.8786374942</v>
      </c>
      <c r="BE72" s="64">
        <f t="shared" si="143"/>
        <v>-0.1626965718</v>
      </c>
      <c r="BF72" s="64">
        <f t="shared" si="143"/>
        <v>0.9854237543</v>
      </c>
      <c r="BG72" s="64">
        <f t="shared" si="143"/>
        <v>-0.4840885216</v>
      </c>
      <c r="BH72" s="64">
        <f t="shared" si="143"/>
        <v>-0.6676911663</v>
      </c>
      <c r="BJ72" s="65">
        <f t="shared" si="7"/>
        <v>56477.97301</v>
      </c>
      <c r="BK72" s="65">
        <f>SUM('Choice Model'!AF72:AJ72)</f>
        <v>67179</v>
      </c>
      <c r="BL72" s="65">
        <f t="shared" si="8"/>
        <v>10701.02699</v>
      </c>
    </row>
    <row r="73" ht="15.75" customHeight="1">
      <c r="A73" s="4" t="s">
        <v>107</v>
      </c>
      <c r="B73" s="53">
        <f t="shared" si="9"/>
        <v>1.32238193</v>
      </c>
      <c r="C73" s="64">
        <f>SUMPRODUCT('Choice Model'!B73:F73,'Choice Model'!AL73:AP73)</f>
        <v>4.848006389</v>
      </c>
      <c r="D73" s="64">
        <f>SUMPRODUCT('Choice Model'!G73:K73,'Choice Model'!AL73:AP73)</f>
        <v>944.7079874</v>
      </c>
      <c r="E73" s="64">
        <f>SUMPRODUCT('Choice Model'!L73:P73,'Choice Model'!AL73:AP73)</f>
        <v>3.138755082</v>
      </c>
      <c r="F73" s="64">
        <f>SUMPRODUCT('Choice Model'!AL73:AP73,'Choice Model'!Q73:U73)</f>
        <v>0.4346110485</v>
      </c>
      <c r="G73" s="64">
        <f>SUMPRODUCT('Choice Model'!V73:Z73,'Choice Model'!AL73:AP73)</f>
        <v>0.01450240853</v>
      </c>
      <c r="H73" s="4">
        <f>SUMPRODUCT('Choice Model'!AA73:AE73,'Choice Model'!AL73:AP73)</f>
        <v>0.03759693895</v>
      </c>
      <c r="I73" s="64">
        <f t="shared" ref="I73:AH73" si="144">COS(2*PI()*I$3*$B73)</f>
        <v>-0.439272843</v>
      </c>
      <c r="J73" s="64">
        <f t="shared" si="144"/>
        <v>-0.6140787387</v>
      </c>
      <c r="K73" s="64">
        <f t="shared" si="144"/>
        <v>0.9787690699</v>
      </c>
      <c r="L73" s="64">
        <f t="shared" si="144"/>
        <v>-0.2458146052</v>
      </c>
      <c r="M73" s="64">
        <f t="shared" si="144"/>
        <v>-0.7628097089</v>
      </c>
      <c r="N73" s="64">
        <f t="shared" si="144"/>
        <v>0.9159777842</v>
      </c>
      <c r="O73" s="64">
        <f t="shared" si="144"/>
        <v>-0.04191862203</v>
      </c>
      <c r="P73" s="64">
        <f t="shared" si="144"/>
        <v>-0.8791503597</v>
      </c>
      <c r="Q73" s="64">
        <f t="shared" si="144"/>
        <v>0.8142923779</v>
      </c>
      <c r="R73" s="64">
        <f t="shared" si="144"/>
        <v>0.1637573039</v>
      </c>
      <c r="S73" s="64">
        <f t="shared" si="144"/>
        <v>-0.9581606508</v>
      </c>
      <c r="T73" s="64">
        <f t="shared" si="144"/>
        <v>0.6780306025</v>
      </c>
      <c r="U73" s="64">
        <f t="shared" si="144"/>
        <v>0.36247979</v>
      </c>
      <c r="V73" s="64">
        <f t="shared" si="144"/>
        <v>-0.9964856583</v>
      </c>
      <c r="W73" s="64">
        <f t="shared" si="144"/>
        <v>0.5129783863</v>
      </c>
      <c r="X73" s="64">
        <f t="shared" si="144"/>
        <v>0.5458107099</v>
      </c>
      <c r="Y73" s="64">
        <f t="shared" si="144"/>
        <v>-0.9924980309</v>
      </c>
      <c r="Z73" s="64">
        <f t="shared" si="144"/>
        <v>0.3261441536</v>
      </c>
      <c r="AA73" s="64">
        <f t="shared" si="144"/>
        <v>0.7059654918</v>
      </c>
      <c r="AB73" s="64">
        <f t="shared" si="144"/>
        <v>-0.9463670909</v>
      </c>
      <c r="AC73" s="64">
        <f t="shared" si="144"/>
        <v>0.1254612334</v>
      </c>
      <c r="AD73" s="64">
        <f t="shared" si="144"/>
        <v>0.8361436655</v>
      </c>
      <c r="AE73" s="64">
        <f t="shared" si="144"/>
        <v>-0.8600516436</v>
      </c>
      <c r="AF73" s="64">
        <f t="shared" si="144"/>
        <v>-0.08054900422</v>
      </c>
      <c r="AG73" s="64">
        <f t="shared" si="144"/>
        <v>0.9308176238</v>
      </c>
      <c r="AH73" s="64">
        <f t="shared" si="144"/>
        <v>-0.7372168037</v>
      </c>
      <c r="AI73" s="64">
        <f t="shared" ref="AI73:BH73" si="145">SIN(2*PI()*AI$3*$B73)</f>
        <v>0.8983536995</v>
      </c>
      <c r="AJ73" s="64">
        <f t="shared" si="145"/>
        <v>-0.7892447672</v>
      </c>
      <c r="AK73" s="64">
        <f t="shared" si="145"/>
        <v>-0.204966114</v>
      </c>
      <c r="AL73" s="64">
        <f t="shared" si="145"/>
        <v>0.9693168625</v>
      </c>
      <c r="AM73" s="64">
        <f t="shared" si="145"/>
        <v>-0.646623034</v>
      </c>
      <c r="AN73" s="64">
        <f t="shared" si="145"/>
        <v>-0.4012289854</v>
      </c>
      <c r="AO73" s="64">
        <f t="shared" si="145"/>
        <v>0.9991210283</v>
      </c>
      <c r="AP73" s="64">
        <f t="shared" si="145"/>
        <v>-0.4765444838</v>
      </c>
      <c r="AQ73" s="64">
        <f t="shared" si="145"/>
        <v>-0.5804549278</v>
      </c>
      <c r="AR73" s="64">
        <f t="shared" si="145"/>
        <v>0.9865006566</v>
      </c>
      <c r="AS73" s="64">
        <f t="shared" si="145"/>
        <v>-0.2862309683</v>
      </c>
      <c r="AT73" s="64">
        <f t="shared" si="145"/>
        <v>-0.7350336741</v>
      </c>
      <c r="AU73" s="64">
        <f t="shared" si="145"/>
        <v>0.9319916319</v>
      </c>
      <c r="AV73" s="64">
        <f t="shared" si="145"/>
        <v>-0.08376355349</v>
      </c>
      <c r="AW73" s="64">
        <f t="shared" si="145"/>
        <v>-0.8584015233</v>
      </c>
      <c r="AX73" s="64">
        <f t="shared" si="145"/>
        <v>0.8379085087</v>
      </c>
      <c r="AY73" s="64">
        <f t="shared" si="145"/>
        <v>0.1222606177</v>
      </c>
      <c r="AZ73" s="64">
        <f t="shared" si="145"/>
        <v>-0.9453200469</v>
      </c>
      <c r="BA73" s="64">
        <f t="shared" si="145"/>
        <v>0.7082462315</v>
      </c>
      <c r="BB73" s="64">
        <f t="shared" si="145"/>
        <v>0.3230933756</v>
      </c>
      <c r="BC73" s="64">
        <f t="shared" si="145"/>
        <v>-0.9920985228</v>
      </c>
      <c r="BD73" s="64">
        <f t="shared" si="145"/>
        <v>0.5485105018</v>
      </c>
      <c r="BE73" s="64">
        <f t="shared" si="145"/>
        <v>0.5102069877</v>
      </c>
      <c r="BF73" s="64">
        <f t="shared" si="145"/>
        <v>-0.9967506498</v>
      </c>
      <c r="BG73" s="64">
        <f t="shared" si="145"/>
        <v>0.3654839958</v>
      </c>
      <c r="BH73" s="64">
        <f t="shared" si="145"/>
        <v>0.675656262</v>
      </c>
      <c r="BJ73" s="65">
        <f t="shared" si="7"/>
        <v>64643.94145</v>
      </c>
      <c r="BK73" s="65">
        <f>SUM('Choice Model'!AF73:AJ73)</f>
        <v>58542</v>
      </c>
      <c r="BL73" s="65">
        <f t="shared" si="8"/>
        <v>-6101.941447</v>
      </c>
    </row>
    <row r="74" ht="15.75" customHeight="1">
      <c r="A74" s="4" t="s">
        <v>108</v>
      </c>
      <c r="B74" s="53">
        <f t="shared" si="9"/>
        <v>1.341546886</v>
      </c>
      <c r="C74" s="64">
        <f>SUMPRODUCT('Choice Model'!B74:F74,'Choice Model'!AL74:AP74)</f>
        <v>4.632880678</v>
      </c>
      <c r="D74" s="64">
        <f>SUMPRODUCT('Choice Model'!G74:K74,'Choice Model'!AL74:AP74)</f>
        <v>960.6668116</v>
      </c>
      <c r="E74" s="64">
        <f>SUMPRODUCT('Choice Model'!L74:P74,'Choice Model'!AL74:AP74)</f>
        <v>3.711662419</v>
      </c>
      <c r="F74" s="64">
        <f>SUMPRODUCT('Choice Model'!AL74:AP74,'Choice Model'!Q74:U74)</f>
        <v>0</v>
      </c>
      <c r="G74" s="64">
        <f>SUMPRODUCT('Choice Model'!V74:Z74,'Choice Model'!AL74:AP74)</f>
        <v>0.1827312247</v>
      </c>
      <c r="H74" s="4">
        <f>SUMPRODUCT('Choice Model'!AA74:AE74,'Choice Model'!AL74:AP74)</f>
        <v>0</v>
      </c>
      <c r="I74" s="64">
        <f t="shared" ref="I74:AH74" si="146">COS(2*PI()*I$3*$B74)</f>
        <v>-0.5440076923</v>
      </c>
      <c r="J74" s="64">
        <f t="shared" si="146"/>
        <v>-0.4081112615</v>
      </c>
      <c r="K74" s="64">
        <f t="shared" si="146"/>
        <v>0.9880390234</v>
      </c>
      <c r="L74" s="64">
        <f t="shared" si="146"/>
        <v>-0.6668903965</v>
      </c>
      <c r="M74" s="64">
        <f t="shared" si="146"/>
        <v>-0.2624520121</v>
      </c>
      <c r="N74" s="64">
        <f t="shared" si="146"/>
        <v>0.9524422234</v>
      </c>
      <c r="O74" s="64">
        <f t="shared" si="146"/>
        <v>-0.7738197799</v>
      </c>
      <c r="P74" s="64">
        <f t="shared" si="146"/>
        <v>-0.110514398</v>
      </c>
      <c r="Q74" s="64">
        <f t="shared" si="146"/>
        <v>0.8940611451</v>
      </c>
      <c r="R74" s="64">
        <f t="shared" si="146"/>
        <v>-0.8622378827</v>
      </c>
      <c r="S74" s="64">
        <f t="shared" si="146"/>
        <v>0.04406693638</v>
      </c>
      <c r="T74" s="64">
        <f t="shared" si="146"/>
        <v>0.8142923779</v>
      </c>
      <c r="U74" s="64">
        <f t="shared" si="146"/>
        <v>-0.9300295711</v>
      </c>
      <c r="V74" s="64">
        <f t="shared" si="146"/>
        <v>0.1975941036</v>
      </c>
      <c r="W74" s="64">
        <f t="shared" si="146"/>
        <v>0.7150441466</v>
      </c>
      <c r="X74" s="64">
        <f t="shared" si="146"/>
        <v>-0.9755731357</v>
      </c>
      <c r="Y74" s="64">
        <f t="shared" si="146"/>
        <v>0.3463944338</v>
      </c>
      <c r="Z74" s="64">
        <f t="shared" si="146"/>
        <v>0.5986906625</v>
      </c>
      <c r="AA74" s="64">
        <f t="shared" si="146"/>
        <v>-0.9977790853</v>
      </c>
      <c r="AB74" s="64">
        <f t="shared" si="146"/>
        <v>0.4869083327</v>
      </c>
      <c r="AC74" s="64">
        <f t="shared" si="146"/>
        <v>0.4680153284</v>
      </c>
      <c r="AD74" s="64">
        <f t="shared" si="146"/>
        <v>-0.9961162102</v>
      </c>
      <c r="AE74" s="64">
        <f t="shared" si="146"/>
        <v>0.6157744331</v>
      </c>
      <c r="AF74" s="64">
        <f t="shared" si="146"/>
        <v>0.3261441536</v>
      </c>
      <c r="AG74" s="64">
        <f t="shared" si="146"/>
        <v>-0.9706242898</v>
      </c>
      <c r="AH74" s="64">
        <f t="shared" si="146"/>
        <v>0.7299100064</v>
      </c>
      <c r="AI74" s="64">
        <f t="shared" ref="AI74:BH74" si="147">SIN(2*PI()*AI$3*$B74)</f>
        <v>0.839080229</v>
      </c>
      <c r="AJ74" s="64">
        <f t="shared" si="147"/>
        <v>-0.9129321981</v>
      </c>
      <c r="AK74" s="64">
        <f t="shared" si="147"/>
        <v>0.1542040476</v>
      </c>
      <c r="AL74" s="64">
        <f t="shared" si="147"/>
        <v>0.745155822</v>
      </c>
      <c r="AM74" s="64">
        <f t="shared" si="147"/>
        <v>-0.9649450458</v>
      </c>
      <c r="AN74" s="64">
        <f t="shared" si="147"/>
        <v>0.3047192331</v>
      </c>
      <c r="AO74" s="64">
        <f t="shared" si="147"/>
        <v>0.6334058322</v>
      </c>
      <c r="AP74" s="64">
        <f t="shared" si="147"/>
        <v>-0.9938745232</v>
      </c>
      <c r="AQ74" s="64">
        <f t="shared" si="147"/>
        <v>0.4479449394</v>
      </c>
      <c r="AR74" s="64">
        <f t="shared" si="147"/>
        <v>0.5065035377</v>
      </c>
      <c r="AS74" s="64">
        <f t="shared" si="147"/>
        <v>-0.9990285807</v>
      </c>
      <c r="AT74" s="64">
        <f t="shared" si="147"/>
        <v>0.5804549278</v>
      </c>
      <c r="AU74" s="64">
        <f t="shared" si="147"/>
        <v>0.3674846892</v>
      </c>
      <c r="AV74" s="64">
        <f t="shared" si="147"/>
        <v>-0.9802839233</v>
      </c>
      <c r="AW74" s="64">
        <f t="shared" si="147"/>
        <v>0.6990793006</v>
      </c>
      <c r="AX74" s="64">
        <f t="shared" si="147"/>
        <v>0.2196748892</v>
      </c>
      <c r="AY74" s="64">
        <f t="shared" si="147"/>
        <v>-0.9380889596</v>
      </c>
      <c r="AZ74" s="64">
        <f t="shared" si="147"/>
        <v>0.800980331</v>
      </c>
      <c r="BA74" s="64">
        <f t="shared" si="147"/>
        <v>0.06661003679</v>
      </c>
      <c r="BB74" s="64">
        <f t="shared" si="147"/>
        <v>-0.8734530758</v>
      </c>
      <c r="BC74" s="64">
        <f t="shared" si="147"/>
        <v>0.8837203474</v>
      </c>
      <c r="BD74" s="64">
        <f t="shared" si="147"/>
        <v>-0.08804825782</v>
      </c>
      <c r="BE74" s="64">
        <f t="shared" si="147"/>
        <v>-0.7879224883</v>
      </c>
      <c r="BF74" s="64">
        <f t="shared" si="147"/>
        <v>0.9453200469</v>
      </c>
      <c r="BG74" s="64">
        <f t="shared" si="147"/>
        <v>-0.2406002661</v>
      </c>
      <c r="BH74" s="64">
        <f t="shared" si="147"/>
        <v>-0.6835432558</v>
      </c>
      <c r="BJ74" s="65">
        <f t="shared" si="7"/>
        <v>56114.45731</v>
      </c>
      <c r="BK74" s="65">
        <f>SUM('Choice Model'!AF74:AJ74)</f>
        <v>66710</v>
      </c>
      <c r="BL74" s="65">
        <f t="shared" si="8"/>
        <v>10595.54269</v>
      </c>
    </row>
    <row r="75" ht="15.75" customHeight="1">
      <c r="A75" s="4" t="s">
        <v>109</v>
      </c>
      <c r="B75" s="53">
        <f t="shared" si="9"/>
        <v>1.360711841</v>
      </c>
      <c r="C75" s="64">
        <f>SUMPRODUCT('Choice Model'!B75:F75,'Choice Model'!AL75:AP75)</f>
        <v>4.74980811</v>
      </c>
      <c r="D75" s="64">
        <f>SUMPRODUCT('Choice Model'!G75:K75,'Choice Model'!AL75:AP75)</f>
        <v>928.4043682</v>
      </c>
      <c r="E75" s="64">
        <f>SUMPRODUCT('Choice Model'!L75:P75,'Choice Model'!AL75:AP75)</f>
        <v>2.762863246</v>
      </c>
      <c r="F75" s="64">
        <f>SUMPRODUCT('Choice Model'!AL75:AP75,'Choice Model'!Q75:U75)</f>
        <v>0.1987587934</v>
      </c>
      <c r="G75" s="64">
        <f>SUMPRODUCT('Choice Model'!V75:Z75,'Choice Model'!AL75:AP75)</f>
        <v>0.07073404295</v>
      </c>
      <c r="H75" s="4">
        <f>SUMPRODUCT('Choice Model'!AA75:AE75,'Choice Model'!AL75:AP75)</f>
        <v>0.04504438142</v>
      </c>
      <c r="I75" s="64">
        <f t="shared" ref="I75:AH75" si="148">COS(2*PI()*I$3*$B75)</f>
        <v>-0.6408638234</v>
      </c>
      <c r="J75" s="64">
        <f t="shared" si="148"/>
        <v>-0.1785871197</v>
      </c>
      <c r="K75" s="64">
        <f t="shared" si="148"/>
        <v>0.8697638721</v>
      </c>
      <c r="L75" s="64">
        <f t="shared" si="148"/>
        <v>-0.9362132814</v>
      </c>
      <c r="M75" s="64">
        <f t="shared" si="148"/>
        <v>0.330206574</v>
      </c>
      <c r="N75" s="64">
        <f t="shared" si="148"/>
        <v>0.5129783863</v>
      </c>
      <c r="O75" s="64">
        <f t="shared" si="148"/>
        <v>-0.987705154</v>
      </c>
      <c r="P75" s="64">
        <f t="shared" si="148"/>
        <v>0.7529906165</v>
      </c>
      <c r="Q75" s="64">
        <f t="shared" si="148"/>
        <v>0.02257626304</v>
      </c>
      <c r="R75" s="64">
        <f t="shared" si="148"/>
        <v>-0.781927237</v>
      </c>
      <c r="S75" s="64">
        <f t="shared" si="148"/>
        <v>0.9796414944</v>
      </c>
      <c r="T75" s="64">
        <f t="shared" si="148"/>
        <v>-0.4737063504</v>
      </c>
      <c r="U75" s="64">
        <f t="shared" si="148"/>
        <v>-0.3724789686</v>
      </c>
      <c r="V75" s="64">
        <f t="shared" si="148"/>
        <v>0.9511229423</v>
      </c>
      <c r="W75" s="64">
        <f t="shared" si="148"/>
        <v>-0.8466016021</v>
      </c>
      <c r="X75" s="64">
        <f t="shared" si="148"/>
        <v>0.1339897369</v>
      </c>
      <c r="Y75" s="64">
        <f t="shared" si="148"/>
        <v>0.6748632519</v>
      </c>
      <c r="Z75" s="64">
        <f t="shared" si="148"/>
        <v>-0.9989806247</v>
      </c>
      <c r="AA75" s="64">
        <f t="shared" si="148"/>
        <v>0.6055578335</v>
      </c>
      <c r="AB75" s="64">
        <f t="shared" si="148"/>
        <v>0.2228204078</v>
      </c>
      <c r="AC75" s="64">
        <f t="shared" si="148"/>
        <v>-0.8911529104</v>
      </c>
      <c r="AD75" s="64">
        <f t="shared" si="148"/>
        <v>0.919394915</v>
      </c>
      <c r="AE75" s="64">
        <f t="shared" si="148"/>
        <v>-0.2872609706</v>
      </c>
      <c r="AF75" s="64">
        <f t="shared" si="148"/>
        <v>-0.5512045872</v>
      </c>
      <c r="AG75" s="64">
        <f t="shared" si="148"/>
        <v>0.9937551291</v>
      </c>
      <c r="AH75" s="64">
        <f t="shared" si="148"/>
        <v>-0.7225188359</v>
      </c>
      <c r="AI75" s="64">
        <f t="shared" ref="AI75:BH75" si="149">SIN(2*PI()*AI$3*$B75)</f>
        <v>0.7676545837</v>
      </c>
      <c r="AJ75" s="64">
        <f t="shared" si="149"/>
        <v>-0.9839241031</v>
      </c>
      <c r="AK75" s="64">
        <f t="shared" si="149"/>
        <v>0.4934681417</v>
      </c>
      <c r="AL75" s="64">
        <f t="shared" si="149"/>
        <v>0.3514323431</v>
      </c>
      <c r="AM75" s="64">
        <f t="shared" si="149"/>
        <v>-0.9439086918</v>
      </c>
      <c r="AN75" s="64">
        <f t="shared" si="149"/>
        <v>0.8584015233</v>
      </c>
      <c r="AO75" s="64">
        <f t="shared" si="149"/>
        <v>-0.1563282727</v>
      </c>
      <c r="AP75" s="64">
        <f t="shared" si="149"/>
        <v>-0.6580312542</v>
      </c>
      <c r="AQ75" s="64">
        <f t="shared" si="149"/>
        <v>0.9997451237</v>
      </c>
      <c r="AR75" s="64">
        <f t="shared" si="149"/>
        <v>-0.6233697106</v>
      </c>
      <c r="AS75" s="64">
        <f t="shared" si="149"/>
        <v>-0.2007549314</v>
      </c>
      <c r="AT75" s="64">
        <f t="shared" si="149"/>
        <v>0.8806828564</v>
      </c>
      <c r="AU75" s="64">
        <f t="shared" si="149"/>
        <v>-0.9280406338</v>
      </c>
      <c r="AV75" s="64">
        <f t="shared" si="149"/>
        <v>0.3088124813</v>
      </c>
      <c r="AW75" s="64">
        <f t="shared" si="149"/>
        <v>0.5322271388</v>
      </c>
      <c r="AX75" s="64">
        <f t="shared" si="149"/>
        <v>-0.9909827195</v>
      </c>
      <c r="AY75" s="64">
        <f t="shared" si="149"/>
        <v>0.7379428103</v>
      </c>
      <c r="AZ75" s="64">
        <f t="shared" si="149"/>
        <v>0.04514101777</v>
      </c>
      <c r="BA75" s="64">
        <f t="shared" si="149"/>
        <v>-0.7958013008</v>
      </c>
      <c r="BB75" s="64">
        <f t="shared" si="149"/>
        <v>0.9748595108</v>
      </c>
      <c r="BC75" s="64">
        <f t="shared" si="149"/>
        <v>-0.453703086</v>
      </c>
      <c r="BD75" s="64">
        <f t="shared" si="149"/>
        <v>-0.393335722</v>
      </c>
      <c r="BE75" s="64">
        <f t="shared" si="149"/>
        <v>0.9578523554</v>
      </c>
      <c r="BF75" s="64">
        <f t="shared" si="149"/>
        <v>-0.8343701235</v>
      </c>
      <c r="BG75" s="64">
        <f t="shared" si="149"/>
        <v>0.1115828996</v>
      </c>
      <c r="BH75" s="64">
        <f t="shared" si="149"/>
        <v>0.6913512362</v>
      </c>
      <c r="BJ75" s="65">
        <f t="shared" si="7"/>
        <v>55009.78669</v>
      </c>
      <c r="BK75" s="65">
        <f>SUM('Choice Model'!AF75:AJ75)</f>
        <v>54302</v>
      </c>
      <c r="BL75" s="65">
        <f t="shared" si="8"/>
        <v>-707.7866911</v>
      </c>
    </row>
    <row r="76" ht="15.75" customHeight="1">
      <c r="A76" s="4" t="s">
        <v>110</v>
      </c>
      <c r="B76" s="53">
        <f t="shared" si="9"/>
        <v>1.379876797</v>
      </c>
      <c r="C76" s="64">
        <f>SUMPRODUCT('Choice Model'!B76:F76,'Choice Model'!AL76:AP76)</f>
        <v>4.911073317</v>
      </c>
      <c r="D76" s="64">
        <f>SUMPRODUCT('Choice Model'!G76:K76,'Choice Model'!AL76:AP76)</f>
        <v>911.1861085</v>
      </c>
      <c r="E76" s="64">
        <f>SUMPRODUCT('Choice Model'!L76:P76,'Choice Model'!AL76:AP76)</f>
        <v>2.82491683</v>
      </c>
      <c r="F76" s="64">
        <f>SUMPRODUCT('Choice Model'!AL76:AP76,'Choice Model'!Q76:U76)</f>
        <v>0</v>
      </c>
      <c r="G76" s="64">
        <f>SUMPRODUCT('Choice Model'!V76:Z76,'Choice Model'!AL76:AP76)</f>
        <v>0.04397338565</v>
      </c>
      <c r="H76" s="4">
        <f>SUMPRODUCT('Choice Model'!AA76:AE76,'Choice Model'!AL76:AP76)</f>
        <v>0</v>
      </c>
      <c r="I76" s="64">
        <f t="shared" ref="I76:AH76" si="150">COS(2*PI()*I$3*$B76)</f>
        <v>-0.7284384949</v>
      </c>
      <c r="J76" s="64">
        <f t="shared" si="150"/>
        <v>0.0612452818</v>
      </c>
      <c r="K76" s="64">
        <f t="shared" si="150"/>
        <v>0.6392116531</v>
      </c>
      <c r="L76" s="64">
        <f t="shared" si="150"/>
        <v>-0.9924980309</v>
      </c>
      <c r="M76" s="64">
        <f t="shared" si="150"/>
        <v>0.8067358906</v>
      </c>
      <c r="N76" s="64">
        <f t="shared" si="150"/>
        <v>-0.182816925</v>
      </c>
      <c r="O76" s="64">
        <f t="shared" si="150"/>
        <v>-0.5403941192</v>
      </c>
      <c r="P76" s="64">
        <f t="shared" si="150"/>
        <v>0.9701046827</v>
      </c>
      <c r="Q76" s="64">
        <f t="shared" si="150"/>
        <v>-0.8729290708</v>
      </c>
      <c r="R76" s="64">
        <f t="shared" si="150"/>
        <v>0.3016455943</v>
      </c>
      <c r="S76" s="64">
        <f t="shared" si="150"/>
        <v>0.4334685453</v>
      </c>
      <c r="T76" s="64">
        <f t="shared" si="150"/>
        <v>-0.9331559439</v>
      </c>
      <c r="U76" s="64">
        <f t="shared" si="150"/>
        <v>0.9260248772</v>
      </c>
      <c r="V76" s="64">
        <f t="shared" si="150"/>
        <v>-0.4159483918</v>
      </c>
      <c r="W76" s="64">
        <f t="shared" si="150"/>
        <v>-0.3200392362</v>
      </c>
      <c r="X76" s="64">
        <f t="shared" si="150"/>
        <v>0.8822061909</v>
      </c>
      <c r="Y76" s="64">
        <f t="shared" si="150"/>
        <v>-0.9652266637</v>
      </c>
      <c r="Z76" s="64">
        <f t="shared" si="150"/>
        <v>0.5240103254</v>
      </c>
      <c r="AA76" s="64">
        <f t="shared" si="150"/>
        <v>0.2018080782</v>
      </c>
      <c r="AB76" s="64">
        <f t="shared" si="150"/>
        <v>-0.8180198708</v>
      </c>
      <c r="AC76" s="64">
        <f t="shared" si="150"/>
        <v>0.9899462489</v>
      </c>
      <c r="AD76" s="64">
        <f t="shared" si="150"/>
        <v>-0.6242100404</v>
      </c>
      <c r="AE76" s="64">
        <f t="shared" si="150"/>
        <v>-0.08054900422</v>
      </c>
      <c r="AF76" s="64">
        <f t="shared" si="150"/>
        <v>0.7415600312</v>
      </c>
      <c r="AG76" s="64">
        <f t="shared" si="150"/>
        <v>-0.9998127418</v>
      </c>
      <c r="AH76" s="64">
        <f t="shared" si="150"/>
        <v>0.7150441466</v>
      </c>
      <c r="AI76" s="64">
        <f t="shared" ref="AI76:BH76" si="151">SIN(2*PI()*AI$3*$B76)</f>
        <v>0.685111202</v>
      </c>
      <c r="AJ76" s="64">
        <f t="shared" si="151"/>
        <v>-0.9981227457</v>
      </c>
      <c r="AK76" s="64">
        <f t="shared" si="151"/>
        <v>0.7690308593</v>
      </c>
      <c r="AL76" s="64">
        <f t="shared" si="151"/>
        <v>-0.1222606177</v>
      </c>
      <c r="AM76" s="64">
        <f t="shared" si="151"/>
        <v>-0.5909121786</v>
      </c>
      <c r="AN76" s="64">
        <f t="shared" si="151"/>
        <v>0.9831469737</v>
      </c>
      <c r="AO76" s="64">
        <f t="shared" si="151"/>
        <v>-0.8414120251</v>
      </c>
      <c r="AP76" s="64">
        <f t="shared" si="151"/>
        <v>0.2426868446</v>
      </c>
      <c r="AQ76" s="64">
        <f t="shared" si="151"/>
        <v>0.4878471454</v>
      </c>
      <c r="AR76" s="64">
        <f t="shared" si="151"/>
        <v>-0.9534201253</v>
      </c>
      <c r="AS76" s="64">
        <f t="shared" si="151"/>
        <v>0.9011686969</v>
      </c>
      <c r="AT76" s="64">
        <f t="shared" si="151"/>
        <v>-0.3594718131</v>
      </c>
      <c r="AU76" s="64">
        <f t="shared" si="151"/>
        <v>-0.3774624839</v>
      </c>
      <c r="AV76" s="64">
        <f t="shared" si="151"/>
        <v>0.9093882204</v>
      </c>
      <c r="AW76" s="64">
        <f t="shared" si="151"/>
        <v>-0.9474042892</v>
      </c>
      <c r="AX76" s="64">
        <f t="shared" si="151"/>
        <v>0.4708632887</v>
      </c>
      <c r="AY76" s="64">
        <f t="shared" si="151"/>
        <v>0.2614143985</v>
      </c>
      <c r="AZ76" s="64">
        <f t="shared" si="151"/>
        <v>-0.8517119107</v>
      </c>
      <c r="BA76" s="64">
        <f t="shared" si="151"/>
        <v>0.9794250863</v>
      </c>
      <c r="BB76" s="64">
        <f t="shared" si="151"/>
        <v>-0.5751899607</v>
      </c>
      <c r="BC76" s="64">
        <f t="shared" si="151"/>
        <v>-0.1414440677</v>
      </c>
      <c r="BD76" s="64">
        <f t="shared" si="151"/>
        <v>0.7812565683</v>
      </c>
      <c r="BE76" s="64">
        <f t="shared" si="151"/>
        <v>-0.9967506498</v>
      </c>
      <c r="BF76" s="64">
        <f t="shared" si="151"/>
        <v>0.6708865181</v>
      </c>
      <c r="BG76" s="64">
        <f t="shared" si="151"/>
        <v>0.01935151882</v>
      </c>
      <c r="BH76" s="64">
        <f t="shared" si="151"/>
        <v>-0.6990793006</v>
      </c>
      <c r="BJ76" s="65">
        <f t="shared" si="7"/>
        <v>48896.64684</v>
      </c>
      <c r="BK76" s="65">
        <f>SUM('Choice Model'!AF76:AJ76)</f>
        <v>46892</v>
      </c>
      <c r="BL76" s="65">
        <f t="shared" si="8"/>
        <v>-2004.64684</v>
      </c>
    </row>
    <row r="77" ht="15.75" customHeight="1">
      <c r="A77" s="4" t="s">
        <v>111</v>
      </c>
      <c r="B77" s="53">
        <f t="shared" si="9"/>
        <v>1.399041752</v>
      </c>
      <c r="C77" s="64">
        <f>SUMPRODUCT('Choice Model'!B77:F77,'Choice Model'!AL77:AP77)</f>
        <v>4.559383882</v>
      </c>
      <c r="D77" s="64">
        <f>SUMPRODUCT('Choice Model'!G77:K77,'Choice Model'!AL77:AP77)</f>
        <v>955.0966779</v>
      </c>
      <c r="E77" s="64">
        <f>SUMPRODUCT('Choice Model'!L77:P77,'Choice Model'!AL77:AP77)</f>
        <v>3.658735246</v>
      </c>
      <c r="F77" s="64">
        <f>SUMPRODUCT('Choice Model'!AL77:AP77,'Choice Model'!Q77:U77)</f>
        <v>0</v>
      </c>
      <c r="G77" s="64">
        <f>SUMPRODUCT('Choice Model'!V77:Z77,'Choice Model'!AL77:AP77)</f>
        <v>0.1990932541</v>
      </c>
      <c r="H77" s="4">
        <f>SUMPRODUCT('Choice Model'!AA77:AE77,'Choice Model'!AL77:AP77)</f>
        <v>0</v>
      </c>
      <c r="I77" s="64">
        <f t="shared" ref="I77:AH77" si="152">COS(2*PI()*I$3*$B77)</f>
        <v>-0.8054633863</v>
      </c>
      <c r="J77" s="64">
        <f t="shared" si="152"/>
        <v>0.2975425332</v>
      </c>
      <c r="K77" s="64">
        <f t="shared" si="152"/>
        <v>0.3261441536</v>
      </c>
      <c r="L77" s="64">
        <f t="shared" si="152"/>
        <v>-0.8229368819</v>
      </c>
      <c r="M77" s="64">
        <f t="shared" si="152"/>
        <v>0.9995469015</v>
      </c>
      <c r="N77" s="64">
        <f t="shared" si="152"/>
        <v>-0.7872599822</v>
      </c>
      <c r="O77" s="64">
        <f t="shared" si="152"/>
        <v>0.2686712807</v>
      </c>
      <c r="P77" s="64">
        <f t="shared" si="152"/>
        <v>0.3544502231</v>
      </c>
      <c r="Q77" s="64">
        <f t="shared" si="152"/>
        <v>-0.8396646346</v>
      </c>
      <c r="R77" s="64">
        <f t="shared" si="152"/>
        <v>0.9981880167</v>
      </c>
      <c r="S77" s="64">
        <f t="shared" si="152"/>
        <v>-0.7683431655</v>
      </c>
      <c r="T77" s="64">
        <f t="shared" si="152"/>
        <v>0.2395565591</v>
      </c>
      <c r="U77" s="64">
        <f t="shared" si="152"/>
        <v>0.3824350909</v>
      </c>
      <c r="V77" s="64">
        <f t="shared" si="152"/>
        <v>-0.8556314858</v>
      </c>
      <c r="W77" s="64">
        <f t="shared" si="152"/>
        <v>0.995924577</v>
      </c>
      <c r="X77" s="64">
        <f t="shared" si="152"/>
        <v>-0.7487300787</v>
      </c>
      <c r="Y77" s="64">
        <f t="shared" si="152"/>
        <v>0.2102247521</v>
      </c>
      <c r="Z77" s="64">
        <f t="shared" si="152"/>
        <v>0.4100733973</v>
      </c>
      <c r="AA77" s="64">
        <f t="shared" si="152"/>
        <v>-0.8708229665</v>
      </c>
      <c r="AB77" s="64">
        <f t="shared" si="152"/>
        <v>0.9927586335</v>
      </c>
      <c r="AC77" s="64">
        <f t="shared" si="152"/>
        <v>-0.7284384949</v>
      </c>
      <c r="AD77" s="64">
        <f t="shared" si="152"/>
        <v>0.1807024401</v>
      </c>
      <c r="AE77" s="64">
        <f t="shared" si="152"/>
        <v>0.4373400963</v>
      </c>
      <c r="AF77" s="64">
        <f t="shared" si="152"/>
        <v>-0.88522531</v>
      </c>
      <c r="AG77" s="64">
        <f t="shared" si="152"/>
        <v>0.9886930552</v>
      </c>
      <c r="AH77" s="64">
        <f t="shared" si="152"/>
        <v>-0.7074868025</v>
      </c>
      <c r="AI77" s="64">
        <f t="shared" ref="AI77:BH77" si="153">SIN(2*PI()*AI$3*$B77)</f>
        <v>0.5926455377</v>
      </c>
      <c r="AJ77" s="64">
        <f t="shared" si="153"/>
        <v>-0.9547085634</v>
      </c>
      <c r="AK77" s="64">
        <f t="shared" si="153"/>
        <v>0.9453200469</v>
      </c>
      <c r="AL77" s="64">
        <f t="shared" si="153"/>
        <v>-0.5681328088</v>
      </c>
      <c r="AM77" s="64">
        <f t="shared" si="153"/>
        <v>-0.03009969485</v>
      </c>
      <c r="AN77" s="64">
        <f t="shared" si="153"/>
        <v>0.6166212131</v>
      </c>
      <c r="AO77" s="64">
        <f t="shared" si="153"/>
        <v>-0.9632319258</v>
      </c>
      <c r="AP77" s="64">
        <f t="shared" si="153"/>
        <v>0.9350748844</v>
      </c>
      <c r="AQ77" s="64">
        <f t="shared" si="153"/>
        <v>-0.5431052397</v>
      </c>
      <c r="AR77" s="64">
        <f t="shared" si="153"/>
        <v>-0.06017211345</v>
      </c>
      <c r="AS77" s="64">
        <f t="shared" si="153"/>
        <v>0.6400381082</v>
      </c>
      <c r="AT77" s="64">
        <f t="shared" si="153"/>
        <v>-0.9708824105</v>
      </c>
      <c r="AU77" s="64">
        <f t="shared" si="153"/>
        <v>0.9239823598</v>
      </c>
      <c r="AV77" s="64">
        <f t="shared" si="153"/>
        <v>-0.5175855103</v>
      </c>
      <c r="AW77" s="64">
        <f t="shared" si="153"/>
        <v>-0.09019000427</v>
      </c>
      <c r="AX77" s="64">
        <f t="shared" si="153"/>
        <v>0.6628750027</v>
      </c>
      <c r="AY77" s="64">
        <f t="shared" si="153"/>
        <v>-0.9776530845</v>
      </c>
      <c r="AZ77" s="64">
        <f t="shared" si="153"/>
        <v>0.9120525253</v>
      </c>
      <c r="BA77" s="64">
        <f t="shared" si="153"/>
        <v>-0.4915967464</v>
      </c>
      <c r="BB77" s="64">
        <f t="shared" si="153"/>
        <v>-0.1201261652</v>
      </c>
      <c r="BC77" s="64">
        <f t="shared" si="153"/>
        <v>0.685111202</v>
      </c>
      <c r="BD77" s="64">
        <f t="shared" si="153"/>
        <v>-0.9835378123</v>
      </c>
      <c r="BE77" s="64">
        <f t="shared" si="153"/>
        <v>0.8992961916</v>
      </c>
      <c r="BF77" s="64">
        <f t="shared" si="153"/>
        <v>-0.4651624991</v>
      </c>
      <c r="BG77" s="64">
        <f t="shared" si="153"/>
        <v>-0.1499534681</v>
      </c>
      <c r="BH77" s="64">
        <f t="shared" si="153"/>
        <v>0.7067265556</v>
      </c>
      <c r="BJ77" s="65">
        <f t="shared" si="7"/>
        <v>52993.88009</v>
      </c>
      <c r="BK77" s="65">
        <f>SUM('Choice Model'!AF77:AJ77)</f>
        <v>63965</v>
      </c>
      <c r="BL77" s="65">
        <f t="shared" si="8"/>
        <v>10971.11991</v>
      </c>
    </row>
    <row r="78" ht="15.75" customHeight="1">
      <c r="A78" s="4" t="s">
        <v>112</v>
      </c>
      <c r="B78" s="53">
        <f t="shared" si="9"/>
        <v>1.418206708</v>
      </c>
      <c r="C78" s="64">
        <f>SUMPRODUCT('Choice Model'!B78:F78,'Choice Model'!AL78:AP78)</f>
        <v>5.126104267</v>
      </c>
      <c r="D78" s="64">
        <f>SUMPRODUCT('Choice Model'!G78:K78,'Choice Model'!AL78:AP78)</f>
        <v>922.6503404</v>
      </c>
      <c r="E78" s="64">
        <f>SUMPRODUCT('Choice Model'!L78:P78,'Choice Model'!AL78:AP78)</f>
        <v>2.993910109</v>
      </c>
      <c r="F78" s="64">
        <f>SUMPRODUCT('Choice Model'!AL78:AP78,'Choice Model'!Q78:U78)</f>
        <v>0</v>
      </c>
      <c r="G78" s="64">
        <f>SUMPRODUCT('Choice Model'!V78:Z78,'Choice Model'!AL78:AP78)</f>
        <v>0.1591558014</v>
      </c>
      <c r="H78" s="4">
        <f>SUMPRODUCT('Choice Model'!AA78:AE78,'Choice Model'!AL78:AP78)</f>
        <v>0</v>
      </c>
      <c r="I78" s="64">
        <f t="shared" ref="I78:AH78" si="154">COS(2*PI()*I$3*$B78)</f>
        <v>-0.8708229665</v>
      </c>
      <c r="J78" s="64">
        <f t="shared" si="154"/>
        <v>0.5166652778</v>
      </c>
      <c r="K78" s="64">
        <f t="shared" si="154"/>
        <v>-0.02902501332</v>
      </c>
      <c r="L78" s="64">
        <f t="shared" si="154"/>
        <v>-0.4661139814</v>
      </c>
      <c r="M78" s="64">
        <f t="shared" si="154"/>
        <v>0.8408305333</v>
      </c>
      <c r="N78" s="64">
        <f t="shared" si="154"/>
        <v>-0.9983150972</v>
      </c>
      <c r="O78" s="64">
        <f t="shared" si="154"/>
        <v>0.8978808955</v>
      </c>
      <c r="P78" s="64">
        <f t="shared" si="154"/>
        <v>-0.5654755127</v>
      </c>
      <c r="Q78" s="64">
        <f t="shared" si="154"/>
        <v>0.08697723131</v>
      </c>
      <c r="R78" s="64">
        <f t="shared" si="154"/>
        <v>0.4139919715</v>
      </c>
      <c r="S78" s="64">
        <f t="shared" si="154"/>
        <v>-0.8080046647</v>
      </c>
      <c r="T78" s="64">
        <f t="shared" si="154"/>
        <v>0.9932660666</v>
      </c>
      <c r="U78" s="64">
        <f t="shared" si="154"/>
        <v>-0.9219131405</v>
      </c>
      <c r="V78" s="64">
        <f t="shared" si="154"/>
        <v>0.612380205</v>
      </c>
      <c r="W78" s="64">
        <f t="shared" si="154"/>
        <v>-0.1446363529</v>
      </c>
      <c r="X78" s="64">
        <f t="shared" si="154"/>
        <v>-0.3604748891</v>
      </c>
      <c r="Y78" s="64">
        <f t="shared" si="154"/>
        <v>0.7724559775</v>
      </c>
      <c r="Z78" s="64">
        <f t="shared" si="154"/>
        <v>-0.9848699225</v>
      </c>
      <c r="AA78" s="64">
        <f t="shared" si="154"/>
        <v>0.9428387174</v>
      </c>
      <c r="AB78" s="64">
        <f t="shared" si="154"/>
        <v>-0.6572212951</v>
      </c>
      <c r="AC78" s="64">
        <f t="shared" si="154"/>
        <v>0.2018080782</v>
      </c>
      <c r="AD78" s="64">
        <f t="shared" si="154"/>
        <v>0.3057430765</v>
      </c>
      <c r="AE78" s="64">
        <f t="shared" si="154"/>
        <v>-0.7343042638</v>
      </c>
      <c r="AF78" s="64">
        <f t="shared" si="154"/>
        <v>0.9731549582</v>
      </c>
      <c r="AG78" s="64">
        <f t="shared" si="154"/>
        <v>-0.9605871111</v>
      </c>
      <c r="AH78" s="64">
        <f t="shared" si="154"/>
        <v>0.6998476771</v>
      </c>
      <c r="AI78" s="64">
        <f t="shared" ref="AI78:BH78" si="155">SIN(2*PI()*AI$3*$B78)</f>
        <v>0.4915967464</v>
      </c>
      <c r="AJ78" s="64">
        <f t="shared" si="155"/>
        <v>-0.856187474</v>
      </c>
      <c r="AK78" s="64">
        <f t="shared" si="155"/>
        <v>0.9995786855</v>
      </c>
      <c r="AL78" s="64">
        <f t="shared" si="155"/>
        <v>-0.8847246783</v>
      </c>
      <c r="AM78" s="64">
        <f t="shared" si="155"/>
        <v>0.5412984521</v>
      </c>
      <c r="AN78" s="64">
        <f t="shared" si="155"/>
        <v>-0.05802556933</v>
      </c>
      <c r="AO78" s="64">
        <f t="shared" si="155"/>
        <v>-0.4402384553</v>
      </c>
      <c r="AP78" s="64">
        <f t="shared" si="155"/>
        <v>0.8247650845</v>
      </c>
      <c r="AQ78" s="64">
        <f t="shared" si="155"/>
        <v>-0.9962102997</v>
      </c>
      <c r="AR78" s="64">
        <f t="shared" si="155"/>
        <v>0.9102805323</v>
      </c>
      <c r="AS78" s="64">
        <f t="shared" si="155"/>
        <v>-0.5891760872</v>
      </c>
      <c r="AT78" s="64">
        <f t="shared" si="155"/>
        <v>0.1158556038</v>
      </c>
      <c r="AU78" s="64">
        <f t="shared" si="155"/>
        <v>0.3873966461</v>
      </c>
      <c r="AV78" s="64">
        <f t="shared" si="155"/>
        <v>-0.7905633969</v>
      </c>
      <c r="AW78" s="64">
        <f t="shared" si="155"/>
        <v>0.9894848788</v>
      </c>
      <c r="AX78" s="64">
        <f t="shared" si="155"/>
        <v>-0.932768918</v>
      </c>
      <c r="AY78" s="64">
        <f t="shared" si="155"/>
        <v>0.6350683135</v>
      </c>
      <c r="AZ78" s="64">
        <f t="shared" si="155"/>
        <v>-0.1732952273</v>
      </c>
      <c r="BA78" s="64">
        <f t="shared" si="155"/>
        <v>-0.3332493856</v>
      </c>
      <c r="BB78" s="64">
        <f t="shared" si="155"/>
        <v>0.7536976644</v>
      </c>
      <c r="BC78" s="64">
        <f t="shared" si="155"/>
        <v>-0.9794250863</v>
      </c>
      <c r="BD78" s="64">
        <f t="shared" si="155"/>
        <v>0.9521140537</v>
      </c>
      <c r="BE78" s="64">
        <f t="shared" si="155"/>
        <v>-0.678820483</v>
      </c>
      <c r="BF78" s="64">
        <f t="shared" si="155"/>
        <v>0.2301508797</v>
      </c>
      <c r="BG78" s="64">
        <f t="shared" si="155"/>
        <v>0.2779791394</v>
      </c>
      <c r="BH78" s="64">
        <f t="shared" si="155"/>
        <v>-0.7142921173</v>
      </c>
      <c r="BJ78" s="65">
        <f t="shared" si="7"/>
        <v>47816.32744</v>
      </c>
      <c r="BK78" s="65">
        <f>SUM('Choice Model'!AF78:AJ78)</f>
        <v>50083</v>
      </c>
      <c r="BL78" s="65">
        <f t="shared" si="8"/>
        <v>2266.672565</v>
      </c>
    </row>
    <row r="79" ht="15.75" customHeight="1">
      <c r="A79" s="4" t="s">
        <v>113</v>
      </c>
      <c r="B79" s="53">
        <f t="shared" si="9"/>
        <v>1.437371663</v>
      </c>
      <c r="C79" s="64">
        <f>SUMPRODUCT('Choice Model'!B79:F79,'Choice Model'!AL79:AP79)</f>
        <v>5.133942989</v>
      </c>
      <c r="D79" s="64">
        <f>SUMPRODUCT('Choice Model'!G79:K79,'Choice Model'!AL79:AP79)</f>
        <v>892.6195536</v>
      </c>
      <c r="E79" s="64">
        <f>SUMPRODUCT('Choice Model'!L79:P79,'Choice Model'!AL79:AP79)</f>
        <v>2.858927705</v>
      </c>
      <c r="F79" s="64">
        <f>SUMPRODUCT('Choice Model'!AL79:AP79,'Choice Model'!Q79:U79)</f>
        <v>0</v>
      </c>
      <c r="G79" s="64">
        <f>SUMPRODUCT('Choice Model'!V79:Z79,'Choice Model'!AL79:AP79)</f>
        <v>0.06254245512</v>
      </c>
      <c r="H79" s="4">
        <f>SUMPRODUCT('Choice Model'!AA79:AE79,'Choice Model'!AL79:AP79)</f>
        <v>0</v>
      </c>
      <c r="I79" s="64">
        <f t="shared" ref="I79:AH79" si="156">COS(2*PI()*I$3*$B79)</f>
        <v>-0.9235706502</v>
      </c>
      <c r="J79" s="64">
        <f t="shared" si="156"/>
        <v>0.7059654918</v>
      </c>
      <c r="K79" s="64">
        <f t="shared" si="156"/>
        <v>-0.3804473663</v>
      </c>
      <c r="L79" s="64">
        <f t="shared" si="156"/>
        <v>-0.003225448877</v>
      </c>
      <c r="M79" s="64">
        <f t="shared" si="156"/>
        <v>0.3864052261</v>
      </c>
      <c r="N79" s="64">
        <f t="shared" si="156"/>
        <v>-0.710519603</v>
      </c>
      <c r="O79" s="64">
        <f t="shared" si="156"/>
        <v>0.9260248772</v>
      </c>
      <c r="P79" s="64">
        <f t="shared" si="156"/>
        <v>-0.999979193</v>
      </c>
      <c r="Q79" s="64">
        <f t="shared" si="156"/>
        <v>0.9210779896</v>
      </c>
      <c r="R79" s="64">
        <f t="shared" si="156"/>
        <v>-0.7013820025</v>
      </c>
      <c r="S79" s="64">
        <f t="shared" si="156"/>
        <v>0.3744736745</v>
      </c>
      <c r="T79" s="64">
        <f t="shared" si="156"/>
        <v>0.009676212407</v>
      </c>
      <c r="U79" s="64">
        <f t="shared" si="156"/>
        <v>-0.3923470061</v>
      </c>
      <c r="V79" s="64">
        <f t="shared" si="156"/>
        <v>0.7150441466</v>
      </c>
      <c r="W79" s="64">
        <f t="shared" si="156"/>
        <v>-0.9284405686</v>
      </c>
      <c r="X79" s="64">
        <f t="shared" si="156"/>
        <v>0.9999167727</v>
      </c>
      <c r="Y79" s="64">
        <f t="shared" si="156"/>
        <v>-0.9185469992</v>
      </c>
      <c r="Z79" s="64">
        <f t="shared" si="156"/>
        <v>0.6967693258</v>
      </c>
      <c r="AA79" s="64">
        <f t="shared" si="156"/>
        <v>-0.3684843993</v>
      </c>
      <c r="AB79" s="64">
        <f t="shared" si="156"/>
        <v>-0.01612657327</v>
      </c>
      <c r="AC79" s="64">
        <f t="shared" si="156"/>
        <v>0.3982724588</v>
      </c>
      <c r="AD79" s="64">
        <f t="shared" si="156"/>
        <v>-0.7195389342</v>
      </c>
      <c r="AE79" s="64">
        <f t="shared" si="156"/>
        <v>0.9308176238</v>
      </c>
      <c r="AF79" s="64">
        <f t="shared" si="156"/>
        <v>-0.9998127418</v>
      </c>
      <c r="AG79" s="64">
        <f t="shared" si="156"/>
        <v>0.9159777842</v>
      </c>
      <c r="AH79" s="64">
        <f t="shared" si="156"/>
        <v>-0.6921276537</v>
      </c>
      <c r="AI79" s="64">
        <f t="shared" ref="AI79:BH79" si="157">SIN(2*PI()*AI$3*$B79)</f>
        <v>0.3834282907</v>
      </c>
      <c r="AJ79" s="64">
        <f t="shared" si="157"/>
        <v>-0.7082462315</v>
      </c>
      <c r="AK79" s="64">
        <f t="shared" si="157"/>
        <v>0.9248025743</v>
      </c>
      <c r="AL79" s="64">
        <f t="shared" si="157"/>
        <v>-0.9999947982</v>
      </c>
      <c r="AM79" s="64">
        <f t="shared" si="157"/>
        <v>0.9223291176</v>
      </c>
      <c r="AN79" s="64">
        <f t="shared" si="157"/>
        <v>-0.7036774075</v>
      </c>
      <c r="AO79" s="64">
        <f t="shared" si="157"/>
        <v>0.3774624839</v>
      </c>
      <c r="AP79" s="64">
        <f t="shared" si="157"/>
        <v>0.006450864198</v>
      </c>
      <c r="AQ79" s="64">
        <f t="shared" si="157"/>
        <v>-0.3893781415</v>
      </c>
      <c r="AR79" s="64">
        <f t="shared" si="157"/>
        <v>0.7127855825</v>
      </c>
      <c r="AS79" s="64">
        <f t="shared" si="157"/>
        <v>-0.9272375462</v>
      </c>
      <c r="AT79" s="64">
        <f t="shared" si="157"/>
        <v>0.9999531844</v>
      </c>
      <c r="AU79" s="64">
        <f t="shared" si="157"/>
        <v>-0.9198172791</v>
      </c>
      <c r="AV79" s="64">
        <f t="shared" si="157"/>
        <v>0.6990793006</v>
      </c>
      <c r="AW79" s="64">
        <f t="shared" si="157"/>
        <v>-0.3714809693</v>
      </c>
      <c r="AX79" s="64">
        <f t="shared" si="157"/>
        <v>-0.01290145995</v>
      </c>
      <c r="AY79" s="64">
        <f t="shared" si="157"/>
        <v>0.3953117888</v>
      </c>
      <c r="AZ79" s="64">
        <f t="shared" si="157"/>
        <v>-0.7172952716</v>
      </c>
      <c r="BA79" s="64">
        <f t="shared" si="157"/>
        <v>0.929633932</v>
      </c>
      <c r="BB79" s="64">
        <f t="shared" si="157"/>
        <v>-0.9998699584</v>
      </c>
      <c r="BC79" s="64">
        <f t="shared" si="157"/>
        <v>0.9172671631</v>
      </c>
      <c r="BD79" s="64">
        <f t="shared" si="157"/>
        <v>-0.6944521021</v>
      </c>
      <c r="BE79" s="64">
        <f t="shared" si="157"/>
        <v>0.3654839958</v>
      </c>
      <c r="BF79" s="64">
        <f t="shared" si="157"/>
        <v>0.01935151882</v>
      </c>
      <c r="BG79" s="64">
        <f t="shared" si="157"/>
        <v>-0.4012289854</v>
      </c>
      <c r="BH79" s="64">
        <f t="shared" si="157"/>
        <v>0.7217751111</v>
      </c>
      <c r="BJ79" s="65">
        <f t="shared" si="7"/>
        <v>45002.53706</v>
      </c>
      <c r="BK79" s="65">
        <f>SUM('Choice Model'!AF79:AJ79)</f>
        <v>41220</v>
      </c>
      <c r="BL79" s="65">
        <f t="shared" si="8"/>
        <v>-3782.537059</v>
      </c>
    </row>
    <row r="80" ht="15.75" customHeight="1">
      <c r="A80" s="4" t="s">
        <v>114</v>
      </c>
      <c r="B80" s="53">
        <f t="shared" si="9"/>
        <v>1.456536619</v>
      </c>
      <c r="C80" s="64">
        <f>SUMPRODUCT('Choice Model'!B80:F80,'Choice Model'!AL80:AP80)</f>
        <v>5.072477537</v>
      </c>
      <c r="D80" s="64">
        <f>SUMPRODUCT('Choice Model'!G80:K80,'Choice Model'!AL80:AP80)</f>
        <v>897.8893644</v>
      </c>
      <c r="E80" s="64">
        <f>SUMPRODUCT('Choice Model'!L80:P80,'Choice Model'!AL80:AP80)</f>
        <v>2.792017403</v>
      </c>
      <c r="F80" s="64">
        <f>SUMPRODUCT('Choice Model'!AL80:AP80,'Choice Model'!Q80:U80)</f>
        <v>0</v>
      </c>
      <c r="G80" s="64">
        <f>SUMPRODUCT('Choice Model'!V80:Z80,'Choice Model'!AL80:AP80)</f>
        <v>0.03523124941</v>
      </c>
      <c r="H80" s="4">
        <f>SUMPRODUCT('Choice Model'!AA80:AE80,'Choice Model'!AL80:AP80)</f>
        <v>0</v>
      </c>
      <c r="I80" s="64">
        <f t="shared" ref="I80:AH80" si="158">COS(2*PI()*I$3*$B80)</f>
        <v>-0.9629425068</v>
      </c>
      <c r="J80" s="64">
        <f t="shared" si="158"/>
        <v>0.8545165429</v>
      </c>
      <c r="K80" s="64">
        <f t="shared" si="158"/>
        <v>-0.6827580971</v>
      </c>
      <c r="L80" s="64">
        <f t="shared" si="158"/>
        <v>0.4603970442</v>
      </c>
      <c r="M80" s="64">
        <f t="shared" si="158"/>
        <v>-0.2039136707</v>
      </c>
      <c r="N80" s="64">
        <f t="shared" si="158"/>
        <v>-0.06768276175</v>
      </c>
      <c r="O80" s="64">
        <f t="shared" si="158"/>
        <v>0.3342628872</v>
      </c>
      <c r="P80" s="64">
        <f t="shared" si="158"/>
        <v>-0.5760691234</v>
      </c>
      <c r="Q80" s="64">
        <f t="shared" si="158"/>
        <v>0.7751800043</v>
      </c>
      <c r="R80" s="64">
        <f t="shared" si="158"/>
        <v>-0.9168384298</v>
      </c>
      <c r="S80" s="64">
        <f t="shared" si="158"/>
        <v>0.9905453876</v>
      </c>
      <c r="T80" s="64">
        <f t="shared" si="158"/>
        <v>-0.9908380875</v>
      </c>
      <c r="U80" s="64">
        <f t="shared" si="158"/>
        <v>0.9176948361</v>
      </c>
      <c r="V80" s="64">
        <f t="shared" si="158"/>
        <v>-0.7765366444</v>
      </c>
      <c r="W80" s="64">
        <f t="shared" si="158"/>
        <v>0.57782545</v>
      </c>
      <c r="X80" s="64">
        <f t="shared" si="158"/>
        <v>-0.3362887302</v>
      </c>
      <c r="Y80" s="64">
        <f t="shared" si="158"/>
        <v>0.06982797573</v>
      </c>
      <c r="Z80" s="64">
        <f t="shared" si="158"/>
        <v>0.2018080782</v>
      </c>
      <c r="AA80" s="64">
        <f t="shared" si="158"/>
        <v>-0.4584871291</v>
      </c>
      <c r="AB80" s="64">
        <f t="shared" si="158"/>
        <v>0.6811854128</v>
      </c>
      <c r="AC80" s="64">
        <f t="shared" si="158"/>
        <v>-0.8533976488</v>
      </c>
      <c r="AD80" s="64">
        <f t="shared" si="158"/>
        <v>0.9623603298</v>
      </c>
      <c r="AE80" s="64">
        <f t="shared" si="158"/>
        <v>-0.9999976881</v>
      </c>
      <c r="AF80" s="64">
        <f t="shared" si="158"/>
        <v>0.9635202314</v>
      </c>
      <c r="AG80" s="64">
        <f t="shared" si="158"/>
        <v>-0.8556314858</v>
      </c>
      <c r="AH80" s="64">
        <f t="shared" si="158"/>
        <v>0.6843276244</v>
      </c>
      <c r="AI80" s="64">
        <f t="shared" ref="AI80:BH80" si="159">SIN(2*PI()*AI$3*$B80)</f>
        <v>0.2697067455</v>
      </c>
      <c r="AJ80" s="64">
        <f t="shared" si="159"/>
        <v>-0.5194241792</v>
      </c>
      <c r="AK80" s="64">
        <f t="shared" si="159"/>
        <v>0.7306444969</v>
      </c>
      <c r="AL80" s="64">
        <f t="shared" si="159"/>
        <v>-0.8877131078</v>
      </c>
      <c r="AM80" s="64">
        <f t="shared" si="159"/>
        <v>0.9789888737</v>
      </c>
      <c r="AN80" s="64">
        <f t="shared" si="159"/>
        <v>-0.9977068927</v>
      </c>
      <c r="AO80" s="64">
        <f t="shared" si="159"/>
        <v>0.9424798789</v>
      </c>
      <c r="AP80" s="64">
        <f t="shared" si="159"/>
        <v>-0.8174009818</v>
      </c>
      <c r="AQ80" s="64">
        <f t="shared" si="159"/>
        <v>0.6317404221</v>
      </c>
      <c r="AR80" s="64">
        <f t="shared" si="159"/>
        <v>-0.3992584296</v>
      </c>
      <c r="AS80" s="64">
        <f t="shared" si="159"/>
        <v>0.1371854041</v>
      </c>
      <c r="AT80" s="64">
        <f t="shared" si="159"/>
        <v>0.1350551158</v>
      </c>
      <c r="AU80" s="64">
        <f t="shared" si="159"/>
        <v>-0.3972860277</v>
      </c>
      <c r="AV80" s="64">
        <f t="shared" si="159"/>
        <v>0.630072091</v>
      </c>
      <c r="AW80" s="64">
        <f t="shared" si="159"/>
        <v>-0.8161603699</v>
      </c>
      <c r="AX80" s="64">
        <f t="shared" si="159"/>
        <v>0.9417589341</v>
      </c>
      <c r="AY80" s="64">
        <f t="shared" si="159"/>
        <v>-0.9975590478</v>
      </c>
      <c r="AZ80" s="64">
        <f t="shared" si="159"/>
        <v>0.9794250863</v>
      </c>
      <c r="BA80" s="64">
        <f t="shared" si="159"/>
        <v>-0.8887010478</v>
      </c>
      <c r="BB80" s="64">
        <f t="shared" si="159"/>
        <v>0.7321109434</v>
      </c>
      <c r="BC80" s="64">
        <f t="shared" si="159"/>
        <v>-0.5212604464</v>
      </c>
      <c r="BD80" s="64">
        <f t="shared" si="159"/>
        <v>0.2717767385</v>
      </c>
      <c r="BE80" s="64">
        <f t="shared" si="159"/>
        <v>-0.002150301323</v>
      </c>
      <c r="BF80" s="64">
        <f t="shared" si="159"/>
        <v>-0.2676355054</v>
      </c>
      <c r="BG80" s="64">
        <f t="shared" si="159"/>
        <v>0.5175855103</v>
      </c>
      <c r="BH80" s="64">
        <f t="shared" si="159"/>
        <v>-0.7291746721</v>
      </c>
      <c r="BJ80" s="65">
        <f t="shared" si="7"/>
        <v>43567.36061</v>
      </c>
      <c r="BK80" s="65">
        <f>SUM('Choice Model'!AF80:AJ80)</f>
        <v>42292</v>
      </c>
      <c r="BL80" s="65">
        <f t="shared" si="8"/>
        <v>-1275.360607</v>
      </c>
    </row>
    <row r="81" ht="15.75" customHeight="1">
      <c r="A81" s="4" t="s">
        <v>115</v>
      </c>
      <c r="B81" s="53">
        <f t="shared" si="9"/>
        <v>1.475701574</v>
      </c>
      <c r="C81" s="64">
        <f>SUMPRODUCT('Choice Model'!B81:F81,'Choice Model'!AL81:AP81)</f>
        <v>4.500796814</v>
      </c>
      <c r="D81" s="64">
        <f>SUMPRODUCT('Choice Model'!G81:K81,'Choice Model'!AL81:AP81)</f>
        <v>940.8875002</v>
      </c>
      <c r="E81" s="64">
        <f>SUMPRODUCT('Choice Model'!L81:P81,'Choice Model'!AL81:AP81)</f>
        <v>3.503048943</v>
      </c>
      <c r="F81" s="64">
        <f>SUMPRODUCT('Choice Model'!AL81:AP81,'Choice Model'!Q81:U81)</f>
        <v>0</v>
      </c>
      <c r="G81" s="64">
        <f>SUMPRODUCT('Choice Model'!V81:Z81,'Choice Model'!AL81:AP81)</f>
        <v>0.1637895785</v>
      </c>
      <c r="H81" s="4">
        <f>SUMPRODUCT('Choice Model'!AA81:AE81,'Choice Model'!AL81:AP81)</f>
        <v>0</v>
      </c>
      <c r="I81" s="64">
        <f t="shared" ref="I81:AH81" si="160">COS(2*PI()*I$3*$B81)</f>
        <v>-0.9883683243</v>
      </c>
      <c r="J81" s="64">
        <f t="shared" si="160"/>
        <v>0.9537438889</v>
      </c>
      <c r="K81" s="64">
        <f t="shared" si="160"/>
        <v>-0.8969321744</v>
      </c>
      <c r="L81" s="64">
        <f t="shared" si="160"/>
        <v>0.8192548114</v>
      </c>
      <c r="M81" s="64">
        <f t="shared" si="160"/>
        <v>-0.7225188359</v>
      </c>
      <c r="N81" s="64">
        <f t="shared" si="160"/>
        <v>0.6089746508</v>
      </c>
      <c r="O81" s="64">
        <f t="shared" si="160"/>
        <v>-0.4812636744</v>
      </c>
      <c r="P81" s="64">
        <f t="shared" si="160"/>
        <v>0.342356892</v>
      </c>
      <c r="Q81" s="64">
        <f t="shared" si="160"/>
        <v>-0.1954857409</v>
      </c>
      <c r="R81" s="64">
        <f t="shared" si="160"/>
        <v>0.04406693638</v>
      </c>
      <c r="S81" s="64">
        <f t="shared" si="160"/>
        <v>0.1083770128</v>
      </c>
      <c r="T81" s="64">
        <f t="shared" si="160"/>
        <v>-0.2582997494</v>
      </c>
      <c r="U81" s="64">
        <f t="shared" si="160"/>
        <v>0.4022135682</v>
      </c>
      <c r="V81" s="64">
        <f t="shared" si="160"/>
        <v>-0.5367705515</v>
      </c>
      <c r="W81" s="64">
        <f t="shared" si="160"/>
        <v>0.6588404527</v>
      </c>
      <c r="X81" s="64">
        <f t="shared" si="160"/>
        <v>-0.765583517</v>
      </c>
      <c r="Y81" s="64">
        <f t="shared" si="160"/>
        <v>0.8545165429</v>
      </c>
      <c r="Z81" s="64">
        <f t="shared" si="160"/>
        <v>-0.9235706502</v>
      </c>
      <c r="AA81" s="64">
        <f t="shared" si="160"/>
        <v>0.9711394089</v>
      </c>
      <c r="AB81" s="64">
        <f t="shared" si="160"/>
        <v>-0.9961162102</v>
      </c>
      <c r="AC81" s="64">
        <f t="shared" si="160"/>
        <v>0.9979200102</v>
      </c>
      <c r="AD81" s="64">
        <f t="shared" si="160"/>
        <v>-0.9765088462</v>
      </c>
      <c r="AE81" s="64">
        <f t="shared" si="160"/>
        <v>0.9323808138</v>
      </c>
      <c r="AF81" s="64">
        <f t="shared" si="160"/>
        <v>-0.8665624789</v>
      </c>
      <c r="AG81" s="64">
        <f t="shared" si="160"/>
        <v>0.7805849965</v>
      </c>
      <c r="AH81" s="64">
        <f t="shared" si="160"/>
        <v>-0.6764484911</v>
      </c>
      <c r="AI81" s="64">
        <f t="shared" ref="AI81:BH81" si="161">SIN(2*PI()*AI$3*$B81)</f>
        <v>0.1520791094</v>
      </c>
      <c r="AJ81" s="64">
        <f t="shared" si="161"/>
        <v>-0.3006203491</v>
      </c>
      <c r="AK81" s="64">
        <f t="shared" si="161"/>
        <v>0.442168152</v>
      </c>
      <c r="AL81" s="64">
        <f t="shared" si="161"/>
        <v>-0.5734296417</v>
      </c>
      <c r="AM81" s="64">
        <f t="shared" si="161"/>
        <v>0.6913512362</v>
      </c>
      <c r="AN81" s="64">
        <f t="shared" si="161"/>
        <v>-0.7931896839</v>
      </c>
      <c r="AO81" s="64">
        <f t="shared" si="161"/>
        <v>0.8765758813</v>
      </c>
      <c r="AP81" s="64">
        <f t="shared" si="161"/>
        <v>-0.939569986</v>
      </c>
      <c r="AQ81" s="64">
        <f t="shared" si="161"/>
        <v>0.9807065438</v>
      </c>
      <c r="AR81" s="64">
        <f t="shared" si="161"/>
        <v>-0.9990285807</v>
      </c>
      <c r="AS81" s="64">
        <f t="shared" si="161"/>
        <v>0.9941098647</v>
      </c>
      <c r="AT81" s="64">
        <f t="shared" si="161"/>
        <v>-0.9660648216</v>
      </c>
      <c r="AU81" s="64">
        <f t="shared" si="161"/>
        <v>0.915545873</v>
      </c>
      <c r="AV81" s="64">
        <f t="shared" si="161"/>
        <v>-0.843728259</v>
      </c>
      <c r="AW81" s="64">
        <f t="shared" si="161"/>
        <v>0.7522826981</v>
      </c>
      <c r="AX81" s="64">
        <f t="shared" si="161"/>
        <v>-0.6433365204</v>
      </c>
      <c r="AY81" s="64">
        <f t="shared" si="161"/>
        <v>0.5194241792</v>
      </c>
      <c r="AZ81" s="64">
        <f t="shared" si="161"/>
        <v>-0.3834282907</v>
      </c>
      <c r="BA81" s="64">
        <f t="shared" si="161"/>
        <v>0.2385125752</v>
      </c>
      <c r="BB81" s="64">
        <f t="shared" si="161"/>
        <v>-0.08804825782</v>
      </c>
      <c r="BC81" s="64">
        <f t="shared" si="161"/>
        <v>-0.06446435711</v>
      </c>
      <c r="BD81" s="64">
        <f t="shared" si="161"/>
        <v>0.215477315</v>
      </c>
      <c r="BE81" s="64">
        <f t="shared" si="161"/>
        <v>-0.3614775485</v>
      </c>
      <c r="BF81" s="64">
        <f t="shared" si="161"/>
        <v>0.4990686027</v>
      </c>
      <c r="BG81" s="64">
        <f t="shared" si="161"/>
        <v>-0.6250496486</v>
      </c>
      <c r="BH81" s="64">
        <f t="shared" si="161"/>
        <v>0.7364899449</v>
      </c>
      <c r="BJ81" s="65">
        <f t="shared" si="7"/>
        <v>46813.52028</v>
      </c>
      <c r="BK81" s="65">
        <f>SUM('Choice Model'!AF81:AJ81)</f>
        <v>56249</v>
      </c>
      <c r="BL81" s="65">
        <f t="shared" si="8"/>
        <v>9435.479719</v>
      </c>
    </row>
    <row r="82" ht="15.75" customHeight="1">
      <c r="A82" s="4" t="s">
        <v>116</v>
      </c>
      <c r="B82" s="53">
        <f t="shared" si="9"/>
        <v>1.49486653</v>
      </c>
      <c r="C82" s="64">
        <f>SUMPRODUCT('Choice Model'!B82:F82,'Choice Model'!AL82:AP82)</f>
        <v>4.913097879</v>
      </c>
      <c r="D82" s="64">
        <f>SUMPRODUCT('Choice Model'!G82:K82,'Choice Model'!AL82:AP82)</f>
        <v>859.8422166</v>
      </c>
      <c r="E82" s="64">
        <f>SUMPRODUCT('Choice Model'!L82:P82,'Choice Model'!AL82:AP82)</f>
        <v>2.79681131</v>
      </c>
      <c r="F82" s="64">
        <f>SUMPRODUCT('Choice Model'!AL82:AP82,'Choice Model'!Q82:U82)</f>
        <v>0</v>
      </c>
      <c r="G82" s="64">
        <f>SUMPRODUCT('Choice Model'!V82:Z82,'Choice Model'!AL82:AP82)</f>
        <v>0.05869150199</v>
      </c>
      <c r="H82" s="4">
        <f>SUMPRODUCT('Choice Model'!AA82:AE82,'Choice Model'!AL82:AP82)</f>
        <v>0</v>
      </c>
      <c r="I82" s="64">
        <f t="shared" ref="I82:AH82" si="162">COS(2*PI()*I$3*$B82)</f>
        <v>-0.9994798673</v>
      </c>
      <c r="J82" s="64">
        <f t="shared" si="162"/>
        <v>0.9979200102</v>
      </c>
      <c r="K82" s="64">
        <f t="shared" si="162"/>
        <v>-0.9953220513</v>
      </c>
      <c r="L82" s="64">
        <f t="shared" si="162"/>
        <v>0.9916886933</v>
      </c>
      <c r="M82" s="64">
        <f t="shared" si="162"/>
        <v>-0.9870237158</v>
      </c>
      <c r="N82" s="64">
        <f t="shared" si="162"/>
        <v>0.9813319717</v>
      </c>
      <c r="O82" s="64">
        <f t="shared" si="162"/>
        <v>-0.9746193817</v>
      </c>
      <c r="P82" s="64">
        <f t="shared" si="162"/>
        <v>0.9668929289</v>
      </c>
      <c r="Q82" s="64">
        <f t="shared" si="162"/>
        <v>-0.9581606508</v>
      </c>
      <c r="R82" s="64">
        <f t="shared" si="162"/>
        <v>0.9484316313</v>
      </c>
      <c r="S82" s="64">
        <f t="shared" si="162"/>
        <v>-0.937715991</v>
      </c>
      <c r="T82" s="64">
        <f t="shared" si="162"/>
        <v>0.9260248772</v>
      </c>
      <c r="U82" s="64">
        <f t="shared" si="162"/>
        <v>-0.9133704518</v>
      </c>
      <c r="V82" s="64">
        <f t="shared" si="162"/>
        <v>0.8997658785</v>
      </c>
      <c r="W82" s="64">
        <f t="shared" si="162"/>
        <v>-0.88522531</v>
      </c>
      <c r="X82" s="64">
        <f t="shared" si="162"/>
        <v>0.8697638721</v>
      </c>
      <c r="Y82" s="64">
        <f t="shared" si="162"/>
        <v>-0.8533976488</v>
      </c>
      <c r="Z82" s="64">
        <f t="shared" si="162"/>
        <v>0.8361436655</v>
      </c>
      <c r="AA82" s="64">
        <f t="shared" si="162"/>
        <v>-0.8180198708</v>
      </c>
      <c r="AB82" s="64">
        <f t="shared" si="162"/>
        <v>0.7990451183</v>
      </c>
      <c r="AC82" s="64">
        <f t="shared" si="162"/>
        <v>-0.7792391468</v>
      </c>
      <c r="AD82" s="64">
        <f t="shared" si="162"/>
        <v>0.7586225597</v>
      </c>
      <c r="AE82" s="64">
        <f t="shared" si="162"/>
        <v>-0.7372168037</v>
      </c>
      <c r="AF82" s="64">
        <f t="shared" si="162"/>
        <v>0.7150441466</v>
      </c>
      <c r="AG82" s="64">
        <f t="shared" si="162"/>
        <v>-0.6921276537</v>
      </c>
      <c r="AH82" s="64">
        <f t="shared" si="162"/>
        <v>0.6684911643</v>
      </c>
      <c r="AI82" s="64">
        <f t="shared" ref="AI82:BH82" si="163">SIN(2*PI()*AI$3*$B82)</f>
        <v>0.03224895229</v>
      </c>
      <c r="AJ82" s="64">
        <f t="shared" si="163"/>
        <v>-0.06446435711</v>
      </c>
      <c r="AK82" s="64">
        <f t="shared" si="163"/>
        <v>0.09661270188</v>
      </c>
      <c r="AL82" s="64">
        <f t="shared" si="163"/>
        <v>-0.1286605438</v>
      </c>
      <c r="AM82" s="64">
        <f t="shared" si="163"/>
        <v>0.1605745446</v>
      </c>
      <c r="AN82" s="64">
        <f t="shared" si="163"/>
        <v>-0.1923215052</v>
      </c>
      <c r="AO82" s="64">
        <f t="shared" si="163"/>
        <v>0.2238684005</v>
      </c>
      <c r="AP82" s="64">
        <f t="shared" si="163"/>
        <v>-0.2551824131</v>
      </c>
      <c r="AQ82" s="64">
        <f t="shared" si="163"/>
        <v>0.2862309683</v>
      </c>
      <c r="AR82" s="64">
        <f t="shared" si="163"/>
        <v>-0.3169817674</v>
      </c>
      <c r="AS82" s="64">
        <f t="shared" si="163"/>
        <v>0.3474028212</v>
      </c>
      <c r="AT82" s="64">
        <f t="shared" si="163"/>
        <v>-0.3774624839</v>
      </c>
      <c r="AU82" s="64">
        <f t="shared" si="163"/>
        <v>0.4071294854</v>
      </c>
      <c r="AV82" s="64">
        <f t="shared" si="163"/>
        <v>-0.4363729641</v>
      </c>
      <c r="AW82" s="64">
        <f t="shared" si="163"/>
        <v>0.4651624991</v>
      </c>
      <c r="AX82" s="64">
        <f t="shared" si="163"/>
        <v>-0.4934681417</v>
      </c>
      <c r="AY82" s="64">
        <f t="shared" si="163"/>
        <v>0.5212604464</v>
      </c>
      <c r="AZ82" s="64">
        <f t="shared" si="163"/>
        <v>-0.5485105018</v>
      </c>
      <c r="BA82" s="64">
        <f t="shared" si="163"/>
        <v>0.5751899607</v>
      </c>
      <c r="BB82" s="64">
        <f t="shared" si="163"/>
        <v>-0.6012710694</v>
      </c>
      <c r="BC82" s="64">
        <f t="shared" si="163"/>
        <v>0.6267266965</v>
      </c>
      <c r="BD82" s="64">
        <f t="shared" si="163"/>
        <v>-0.6515303615</v>
      </c>
      <c r="BE82" s="64">
        <f t="shared" si="163"/>
        <v>0.675656262</v>
      </c>
      <c r="BF82" s="64">
        <f t="shared" si="163"/>
        <v>-0.6990793006</v>
      </c>
      <c r="BG82" s="64">
        <f t="shared" si="163"/>
        <v>0.7217751111</v>
      </c>
      <c r="BH82" s="64">
        <f t="shared" si="163"/>
        <v>-0.7437200839</v>
      </c>
      <c r="BJ82" s="65">
        <f t="shared" si="7"/>
        <v>39796.16846</v>
      </c>
      <c r="BK82" s="65">
        <f>SUM('Choice Model'!AF82:AJ82)</f>
        <v>38762</v>
      </c>
      <c r="BL82" s="65">
        <f t="shared" si="8"/>
        <v>-1034.16846</v>
      </c>
    </row>
    <row r="83" ht="15.75" customHeight="1">
      <c r="A83" s="4" t="s">
        <v>117</v>
      </c>
      <c r="B83" s="53">
        <f t="shared" si="9"/>
        <v>1.514031485</v>
      </c>
      <c r="C83" s="64">
        <f>SUMPRODUCT('Choice Model'!B83:F83,'Choice Model'!AL83:AP83)</f>
        <v>5.00918986</v>
      </c>
      <c r="D83" s="64">
        <f>SUMPRODUCT('Choice Model'!G83:K83,'Choice Model'!AL83:AP83)</f>
        <v>864.7814149</v>
      </c>
      <c r="E83" s="64">
        <f>SUMPRODUCT('Choice Model'!L83:P83,'Choice Model'!AL83:AP83)</f>
        <v>2.794422173</v>
      </c>
      <c r="F83" s="64">
        <f>SUMPRODUCT('Choice Model'!AL83:AP83,'Choice Model'!Q83:U83)</f>
        <v>0</v>
      </c>
      <c r="G83" s="64">
        <f>SUMPRODUCT('Choice Model'!V83:Z83,'Choice Model'!AL83:AP83)</f>
        <v>0.02189023159</v>
      </c>
      <c r="H83" s="4">
        <f>SUMPRODUCT('Choice Model'!AA83:AE83,'Choice Model'!AL83:AP83)</f>
        <v>0</v>
      </c>
      <c r="I83" s="64">
        <f t="shared" ref="I83:AH83" si="164">COS(2*PI()*I$3*$B83)</f>
        <v>-0.9961162102</v>
      </c>
      <c r="J83" s="64">
        <f t="shared" si="164"/>
        <v>0.9844950086</v>
      </c>
      <c r="K83" s="64">
        <f t="shared" si="164"/>
        <v>-0.9652266637</v>
      </c>
      <c r="L83" s="64">
        <f t="shared" si="164"/>
        <v>0.9384608439</v>
      </c>
      <c r="M83" s="64">
        <f t="shared" si="164"/>
        <v>-0.9044054548</v>
      </c>
      <c r="N83" s="64">
        <f t="shared" si="164"/>
        <v>0.8633250245</v>
      </c>
      <c r="O83" s="64">
        <f t="shared" si="164"/>
        <v>-0.8155386484</v>
      </c>
      <c r="P83" s="64">
        <f t="shared" si="164"/>
        <v>0.761417511</v>
      </c>
      <c r="Q83" s="64">
        <f t="shared" si="164"/>
        <v>-0.7013820025</v>
      </c>
      <c r="R83" s="64">
        <f t="shared" si="164"/>
        <v>0.6358984535</v>
      </c>
      <c r="S83" s="64">
        <f t="shared" si="164"/>
        <v>-0.5654755127</v>
      </c>
      <c r="T83" s="64">
        <f t="shared" si="164"/>
        <v>0.4906601959</v>
      </c>
      <c r="U83" s="64">
        <f t="shared" si="164"/>
        <v>-0.412033637</v>
      </c>
      <c r="V83" s="64">
        <f t="shared" si="164"/>
        <v>0.330206574</v>
      </c>
      <c r="W83" s="64">
        <f t="shared" si="164"/>
        <v>-0.2458146052</v>
      </c>
      <c r="X83" s="64">
        <f t="shared" si="164"/>
        <v>0.159513252</v>
      </c>
      <c r="Y83" s="64">
        <f t="shared" si="164"/>
        <v>-0.07197286683</v>
      </c>
      <c r="Z83" s="64">
        <f t="shared" si="164"/>
        <v>-0.01612657327</v>
      </c>
      <c r="AA83" s="64">
        <f t="shared" si="164"/>
        <v>0.1041007489</v>
      </c>
      <c r="AB83" s="64">
        <f t="shared" si="164"/>
        <v>-0.1912663138</v>
      </c>
      <c r="AC83" s="64">
        <f t="shared" si="164"/>
        <v>0.2769462023</v>
      </c>
      <c r="AD83" s="64">
        <f t="shared" si="164"/>
        <v>-0.3604748891</v>
      </c>
      <c r="AE83" s="64">
        <f t="shared" si="164"/>
        <v>0.4412035586</v>
      </c>
      <c r="AF83" s="64">
        <f t="shared" si="164"/>
        <v>-0.5185051444</v>
      </c>
      <c r="AG83" s="64">
        <f t="shared" si="164"/>
        <v>0.5917792002</v>
      </c>
      <c r="AH83" s="64">
        <f t="shared" si="164"/>
        <v>-0.660456564</v>
      </c>
      <c r="AI83" s="64">
        <f t="shared" ref="AI83:BH83" si="165">SIN(2*PI()*AI$3*$B83)</f>
        <v>-0.08804825782</v>
      </c>
      <c r="AJ83" s="64">
        <f t="shared" si="165"/>
        <v>0.1754125938</v>
      </c>
      <c r="AK83" s="64">
        <f t="shared" si="165"/>
        <v>-0.2614143985</v>
      </c>
      <c r="AL83" s="64">
        <f t="shared" si="165"/>
        <v>0.3453856461</v>
      </c>
      <c r="AM83" s="64">
        <f t="shared" si="165"/>
        <v>-0.4266740832</v>
      </c>
      <c r="AN83" s="64">
        <f t="shared" si="165"/>
        <v>0.5046482954</v>
      </c>
      <c r="AO83" s="64">
        <f t="shared" si="165"/>
        <v>-0.5787026119</v>
      </c>
      <c r="AP83" s="64">
        <f t="shared" si="165"/>
        <v>0.6482618098</v>
      </c>
      <c r="AQ83" s="64">
        <f t="shared" si="165"/>
        <v>-0.7127855825</v>
      </c>
      <c r="AR83" s="64">
        <f t="shared" si="165"/>
        <v>0.7717727365</v>
      </c>
      <c r="AS83" s="64">
        <f t="shared" si="165"/>
        <v>-0.8247650845</v>
      </c>
      <c r="AT83" s="64">
        <f t="shared" si="165"/>
        <v>0.871351004</v>
      </c>
      <c r="AU83" s="64">
        <f t="shared" si="165"/>
        <v>-0.9111686353</v>
      </c>
      <c r="AV83" s="64">
        <f t="shared" si="165"/>
        <v>0.9439086918</v>
      </c>
      <c r="AW83" s="64">
        <f t="shared" si="165"/>
        <v>-0.9693168625</v>
      </c>
      <c r="AX83" s="64">
        <f t="shared" si="165"/>
        <v>0.9871957873</v>
      </c>
      <c r="AY83" s="64">
        <f t="shared" si="165"/>
        <v>-0.9974065903</v>
      </c>
      <c r="AZ83" s="64">
        <f t="shared" si="165"/>
        <v>0.9998699584</v>
      </c>
      <c r="BA83" s="64">
        <f t="shared" si="165"/>
        <v>-0.994566757</v>
      </c>
      <c r="BB83" s="64">
        <f t="shared" si="165"/>
        <v>0.9815381792</v>
      </c>
      <c r="BC83" s="64">
        <f t="shared" si="165"/>
        <v>-0.9608854256</v>
      </c>
      <c r="BD83" s="64">
        <f t="shared" si="165"/>
        <v>0.932768918</v>
      </c>
      <c r="BE83" s="64">
        <f t="shared" si="165"/>
        <v>-0.8974070536</v>
      </c>
      <c r="BF83" s="64">
        <f t="shared" si="165"/>
        <v>0.8550745086</v>
      </c>
      <c r="BG83" s="64">
        <f t="shared" si="165"/>
        <v>-0.8061001043</v>
      </c>
      <c r="BH83" s="64">
        <f t="shared" si="165"/>
        <v>0.7508642534</v>
      </c>
      <c r="BJ83" s="65">
        <f t="shared" si="7"/>
        <v>38563.95519</v>
      </c>
      <c r="BK83" s="65">
        <f>SUM('Choice Model'!AF83:AJ83)</f>
        <v>34673</v>
      </c>
      <c r="BL83" s="65">
        <f t="shared" si="8"/>
        <v>-3890.955186</v>
      </c>
    </row>
    <row r="84" ht="15.75" customHeight="1">
      <c r="A84" s="4" t="s">
        <v>118</v>
      </c>
      <c r="B84" s="53">
        <f t="shared" si="9"/>
        <v>1.533196441</v>
      </c>
      <c r="C84" s="64">
        <f>SUMPRODUCT('Choice Model'!B84:F84,'Choice Model'!AL84:AP84)</f>
        <v>4.771373798</v>
      </c>
      <c r="D84" s="64">
        <f>SUMPRODUCT('Choice Model'!G84:K84,'Choice Model'!AL84:AP84)</f>
        <v>879.1736992</v>
      </c>
      <c r="E84" s="64">
        <f>SUMPRODUCT('Choice Model'!L84:P84,'Choice Model'!AL84:AP84)</f>
        <v>2.717451902</v>
      </c>
      <c r="F84" s="64">
        <f>SUMPRODUCT('Choice Model'!AL84:AP84,'Choice Model'!Q84:U84)</f>
        <v>0</v>
      </c>
      <c r="G84" s="64">
        <f>SUMPRODUCT('Choice Model'!V84:Z84,'Choice Model'!AL84:AP84)</f>
        <v>0.0127896808</v>
      </c>
      <c r="H84" s="4">
        <f>SUMPRODUCT('Choice Model'!AA84:AE84,'Choice Model'!AL84:AP84)</f>
        <v>0</v>
      </c>
      <c r="I84" s="64">
        <f t="shared" ref="I84:AH84" si="166">COS(2*PI()*I$3*$B84)</f>
        <v>-0.9783260681</v>
      </c>
      <c r="J84" s="64">
        <f t="shared" si="166"/>
        <v>0.9142437912</v>
      </c>
      <c r="K84" s="64">
        <f t="shared" si="166"/>
        <v>-0.810530999</v>
      </c>
      <c r="L84" s="64">
        <f t="shared" si="166"/>
        <v>0.6716834195</v>
      </c>
      <c r="M84" s="64">
        <f t="shared" si="166"/>
        <v>-0.5037197987</v>
      </c>
      <c r="N84" s="64">
        <f t="shared" si="166"/>
        <v>0.3139210007</v>
      </c>
      <c r="O84" s="64">
        <f t="shared" si="166"/>
        <v>-0.110514398</v>
      </c>
      <c r="P84" s="64">
        <f t="shared" si="166"/>
        <v>-0.09768276782</v>
      </c>
      <c r="Q84" s="64">
        <f t="shared" si="166"/>
        <v>0.3016455943</v>
      </c>
      <c r="R84" s="64">
        <f t="shared" si="166"/>
        <v>-0.4925327287</v>
      </c>
      <c r="S84" s="64">
        <f t="shared" si="166"/>
        <v>0.6620696215</v>
      </c>
      <c r="T84" s="64">
        <f t="shared" si="166"/>
        <v>-0.8029072106</v>
      </c>
      <c r="U84" s="64">
        <f t="shared" si="166"/>
        <v>0.9089404873</v>
      </c>
      <c r="V84" s="64">
        <f t="shared" si="166"/>
        <v>-0.9755731357</v>
      </c>
      <c r="W84" s="64">
        <f t="shared" si="166"/>
        <v>0.9999167727</v>
      </c>
      <c r="X84" s="64">
        <f t="shared" si="166"/>
        <v>-0.9809161537</v>
      </c>
      <c r="Y84" s="64">
        <f t="shared" si="166"/>
        <v>0.919394915</v>
      </c>
      <c r="Z84" s="64">
        <f t="shared" si="166"/>
        <v>-0.8180198708</v>
      </c>
      <c r="AA84" s="64">
        <f t="shared" si="166"/>
        <v>0.6811854128</v>
      </c>
      <c r="AB84" s="64">
        <f t="shared" si="166"/>
        <v>-0.5148230223</v>
      </c>
      <c r="AC84" s="64">
        <f t="shared" si="166"/>
        <v>0.3261441536</v>
      </c>
      <c r="AD84" s="64">
        <f t="shared" si="166"/>
        <v>-0.1233276325</v>
      </c>
      <c r="AE84" s="64">
        <f t="shared" si="166"/>
        <v>-0.08483487791</v>
      </c>
      <c r="AF84" s="64">
        <f t="shared" si="166"/>
        <v>0.2893199776</v>
      </c>
      <c r="AG84" s="64">
        <f t="shared" si="166"/>
        <v>-0.4812636744</v>
      </c>
      <c r="AH84" s="64">
        <f t="shared" si="166"/>
        <v>0.652345619</v>
      </c>
      <c r="AI84" s="64">
        <f t="shared" ref="AI84:BH84" si="167">SIN(2*PI()*AI$3*$B84)</f>
        <v>-0.2070702885</v>
      </c>
      <c r="AJ84" s="64">
        <f t="shared" si="167"/>
        <v>0.4051645224</v>
      </c>
      <c r="AK84" s="64">
        <f t="shared" si="167"/>
        <v>-0.5856957398</v>
      </c>
      <c r="AL84" s="64">
        <f t="shared" si="167"/>
        <v>0.7408382981</v>
      </c>
      <c r="AM84" s="64">
        <f t="shared" si="167"/>
        <v>-0.8638670988</v>
      </c>
      <c r="AN84" s="64">
        <f t="shared" si="167"/>
        <v>0.9494491062</v>
      </c>
      <c r="AO84" s="64">
        <f t="shared" si="167"/>
        <v>-0.9938745232</v>
      </c>
      <c r="AP84" s="64">
        <f t="shared" si="167"/>
        <v>0.9952176028</v>
      </c>
      <c r="AQ84" s="64">
        <f t="shared" si="167"/>
        <v>-0.9534201253</v>
      </c>
      <c r="AR84" s="64">
        <f t="shared" si="167"/>
        <v>0.8702939223</v>
      </c>
      <c r="AS84" s="64">
        <f t="shared" si="167"/>
        <v>-0.7494423369</v>
      </c>
      <c r="AT84" s="64">
        <f t="shared" si="167"/>
        <v>0.5961040272</v>
      </c>
      <c r="AU84" s="64">
        <f t="shared" si="167"/>
        <v>-0.4169258813</v>
      </c>
      <c r="AV84" s="64">
        <f t="shared" si="167"/>
        <v>0.2196748892</v>
      </c>
      <c r="AW84" s="64">
        <f t="shared" si="167"/>
        <v>-0.01290145995</v>
      </c>
      <c r="AX84" s="64">
        <f t="shared" si="167"/>
        <v>-0.19443122</v>
      </c>
      <c r="AY84" s="64">
        <f t="shared" si="167"/>
        <v>0.393335722</v>
      </c>
      <c r="AZ84" s="64">
        <f t="shared" si="167"/>
        <v>-0.5751899607</v>
      </c>
      <c r="BA84" s="64">
        <f t="shared" si="167"/>
        <v>0.7321109434</v>
      </c>
      <c r="BB84" s="64">
        <f t="shared" si="167"/>
        <v>-0.8572964807</v>
      </c>
      <c r="BC84" s="64">
        <f t="shared" si="167"/>
        <v>0.9453200469</v>
      </c>
      <c r="BD84" s="64">
        <f t="shared" si="167"/>
        <v>-0.9923660086</v>
      </c>
      <c r="BE84" s="64">
        <f t="shared" si="167"/>
        <v>0.9963950238</v>
      </c>
      <c r="BF84" s="64">
        <f t="shared" si="167"/>
        <v>-0.9572324433</v>
      </c>
      <c r="BG84" s="64">
        <f t="shared" si="167"/>
        <v>0.8765758813</v>
      </c>
      <c r="BH84" s="64">
        <f t="shared" si="167"/>
        <v>-0.7579216275</v>
      </c>
      <c r="BJ84" s="65">
        <f t="shared" si="7"/>
        <v>37254.95842</v>
      </c>
      <c r="BK84" s="65">
        <f>SUM('Choice Model'!AF84:AJ84)</f>
        <v>36592</v>
      </c>
      <c r="BL84" s="65">
        <f t="shared" si="8"/>
        <v>-662.958424</v>
      </c>
    </row>
    <row r="85" ht="15.75" customHeight="1">
      <c r="A85" s="4" t="s">
        <v>119</v>
      </c>
      <c r="B85" s="53">
        <f t="shared" si="9"/>
        <v>1.552361396</v>
      </c>
      <c r="C85" s="64">
        <f>SUMPRODUCT('Choice Model'!B85:F85,'Choice Model'!AL85:AP85)</f>
        <v>4.752244182</v>
      </c>
      <c r="D85" s="64">
        <f>SUMPRODUCT('Choice Model'!G85:K85,'Choice Model'!AL85:AP85)</f>
        <v>868.9957512</v>
      </c>
      <c r="E85" s="64">
        <f>SUMPRODUCT('Choice Model'!L85:P85,'Choice Model'!AL85:AP85)</f>
        <v>2.760149119</v>
      </c>
      <c r="F85" s="64">
        <f>SUMPRODUCT('Choice Model'!AL85:AP85,'Choice Model'!Q85:U85)</f>
        <v>0</v>
      </c>
      <c r="G85" s="64">
        <f>SUMPRODUCT('Choice Model'!V85:Z85,'Choice Model'!AL85:AP85)</f>
        <v>0.01710479428</v>
      </c>
      <c r="H85" s="4">
        <f>SUMPRODUCT('Choice Model'!AA85:AE85,'Choice Model'!AL85:AP85)</f>
        <v>0</v>
      </c>
      <c r="I85" s="64">
        <f t="shared" ref="I85:AH85" si="168">COS(2*PI()*I$3*$B85)</f>
        <v>-0.9463670909</v>
      </c>
      <c r="J85" s="64">
        <f t="shared" si="168"/>
        <v>0.7912213413</v>
      </c>
      <c r="K85" s="64">
        <f t="shared" si="168"/>
        <v>-0.5512045872</v>
      </c>
      <c r="L85" s="64">
        <f t="shared" si="168"/>
        <v>0.252062422</v>
      </c>
      <c r="M85" s="64">
        <f t="shared" si="168"/>
        <v>0.07411742515</v>
      </c>
      <c r="N85" s="64">
        <f t="shared" si="168"/>
        <v>-0.3923470061</v>
      </c>
      <c r="O85" s="64">
        <f t="shared" si="168"/>
        <v>0.6684911643</v>
      </c>
      <c r="P85" s="64">
        <f t="shared" si="168"/>
        <v>-0.8729290708</v>
      </c>
      <c r="Q85" s="64">
        <f t="shared" si="168"/>
        <v>0.9837315263</v>
      </c>
      <c r="R85" s="64">
        <f t="shared" si="168"/>
        <v>-0.9890132146</v>
      </c>
      <c r="S85" s="64">
        <f t="shared" si="168"/>
        <v>0.8882075912</v>
      </c>
      <c r="T85" s="64">
        <f t="shared" si="168"/>
        <v>-0.6921276537</v>
      </c>
      <c r="U85" s="64">
        <f t="shared" si="168"/>
        <v>0.4218060771</v>
      </c>
      <c r="V85" s="64">
        <f t="shared" si="168"/>
        <v>-0.1062391265</v>
      </c>
      <c r="W85" s="64">
        <f t="shared" si="168"/>
        <v>-0.220723651</v>
      </c>
      <c r="X85" s="64">
        <f t="shared" si="168"/>
        <v>0.5240103254</v>
      </c>
      <c r="Y85" s="64">
        <f t="shared" si="168"/>
        <v>-0.7710886034</v>
      </c>
      <c r="Z85" s="64">
        <f t="shared" si="168"/>
        <v>0.9354554315</v>
      </c>
      <c r="AA85" s="64">
        <f t="shared" si="168"/>
        <v>-0.9994798673</v>
      </c>
      <c r="AB85" s="64">
        <f t="shared" si="168"/>
        <v>0.9562942772</v>
      </c>
      <c r="AC85" s="64">
        <f t="shared" si="168"/>
        <v>-0.810530999</v>
      </c>
      <c r="AD85" s="64">
        <f t="shared" si="168"/>
        <v>0.57782545</v>
      </c>
      <c r="AE85" s="64">
        <f t="shared" si="168"/>
        <v>-0.2831389812</v>
      </c>
      <c r="AF85" s="64">
        <f t="shared" si="168"/>
        <v>-0.04191862203</v>
      </c>
      <c r="AG85" s="64">
        <f t="shared" si="168"/>
        <v>0.36247979</v>
      </c>
      <c r="AH85" s="64">
        <f t="shared" si="168"/>
        <v>-0.6441592667</v>
      </c>
      <c r="AI85" s="64">
        <f t="shared" ref="AI85:BH85" si="169">SIN(2*PI()*AI$3*$B85)</f>
        <v>-0.3230933756</v>
      </c>
      <c r="AJ85" s="64">
        <f t="shared" si="169"/>
        <v>0.6115298758</v>
      </c>
      <c r="AK85" s="64">
        <f t="shared" si="169"/>
        <v>-0.8343701235</v>
      </c>
      <c r="AL85" s="64">
        <f t="shared" si="169"/>
        <v>0.9677109772</v>
      </c>
      <c r="AM85" s="64">
        <f t="shared" si="169"/>
        <v>-0.9972495211</v>
      </c>
      <c r="AN85" s="64">
        <f t="shared" si="169"/>
        <v>0.9198172791</v>
      </c>
      <c r="AO85" s="64">
        <f t="shared" si="169"/>
        <v>-0.7437200839</v>
      </c>
      <c r="AP85" s="64">
        <f t="shared" si="169"/>
        <v>0.4878471454</v>
      </c>
      <c r="AQ85" s="64">
        <f t="shared" si="169"/>
        <v>-0.1796448837</v>
      </c>
      <c r="AR85" s="64">
        <f t="shared" si="169"/>
        <v>-0.1478271335</v>
      </c>
      <c r="AS85" s="64">
        <f t="shared" si="169"/>
        <v>0.4594423522</v>
      </c>
      <c r="AT85" s="64">
        <f t="shared" si="169"/>
        <v>-0.7217751111</v>
      </c>
      <c r="AU85" s="64">
        <f t="shared" si="169"/>
        <v>0.9066860721</v>
      </c>
      <c r="AV85" s="64">
        <f t="shared" si="169"/>
        <v>-0.9943406097</v>
      </c>
      <c r="AW85" s="64">
        <f t="shared" si="169"/>
        <v>0.9753363881</v>
      </c>
      <c r="AX85" s="64">
        <f t="shared" si="169"/>
        <v>-0.8517119107</v>
      </c>
      <c r="AY85" s="64">
        <f t="shared" si="169"/>
        <v>0.6367278584</v>
      </c>
      <c r="AZ85" s="64">
        <f t="shared" si="169"/>
        <v>-0.3534446713</v>
      </c>
      <c r="BA85" s="64">
        <f t="shared" si="169"/>
        <v>0.03224895229</v>
      </c>
      <c r="BB85" s="64">
        <f t="shared" si="169"/>
        <v>0.292405977</v>
      </c>
      <c r="BC85" s="64">
        <f t="shared" si="169"/>
        <v>-0.5856957398</v>
      </c>
      <c r="BD85" s="64">
        <f t="shared" si="169"/>
        <v>0.8161603699</v>
      </c>
      <c r="BE85" s="64">
        <f t="shared" si="169"/>
        <v>-0.95907889</v>
      </c>
      <c r="BF85" s="64">
        <f t="shared" si="169"/>
        <v>0.9991210283</v>
      </c>
      <c r="BG85" s="64">
        <f t="shared" si="169"/>
        <v>-0.9319916319</v>
      </c>
      <c r="BH85" s="64">
        <f t="shared" si="169"/>
        <v>0.7648913904</v>
      </c>
      <c r="BJ85" s="65">
        <f t="shared" si="7"/>
        <v>35783.84216</v>
      </c>
      <c r="BK85" s="65">
        <f>SUM('Choice Model'!AF85:AJ85)</f>
        <v>36481</v>
      </c>
      <c r="BL85" s="65">
        <f t="shared" si="8"/>
        <v>697.1578419</v>
      </c>
    </row>
    <row r="86" ht="15.75" customHeight="1">
      <c r="A86" s="4" t="s">
        <v>120</v>
      </c>
      <c r="B86" s="53">
        <f t="shared" si="9"/>
        <v>1.571526352</v>
      </c>
      <c r="C86" s="64">
        <f>SUMPRODUCT('Choice Model'!B86:F86,'Choice Model'!AL86:AP86)</f>
        <v>4.727634375</v>
      </c>
      <c r="D86" s="64">
        <f>SUMPRODUCT('Choice Model'!G86:K86,'Choice Model'!AL86:AP86)</f>
        <v>857.7463121</v>
      </c>
      <c r="E86" s="64">
        <f>SUMPRODUCT('Choice Model'!L86:P86,'Choice Model'!AL86:AP86)</f>
        <v>2.758689877</v>
      </c>
      <c r="F86" s="64">
        <f>SUMPRODUCT('Choice Model'!AL86:AP86,'Choice Model'!Q86:U86)</f>
        <v>0</v>
      </c>
      <c r="G86" s="64">
        <f>SUMPRODUCT('Choice Model'!V86:Z86,'Choice Model'!AL86:AP86)</f>
        <v>0.01232125699</v>
      </c>
      <c r="H86" s="4">
        <f>SUMPRODUCT('Choice Model'!AA86:AE86,'Choice Model'!AL86:AP86)</f>
        <v>0</v>
      </c>
      <c r="I86" s="64">
        <f t="shared" ref="I86:AH86" si="170">COS(2*PI()*I$3*$B86)</f>
        <v>-0.9007021317</v>
      </c>
      <c r="J86" s="64">
        <f t="shared" si="170"/>
        <v>0.6225286602</v>
      </c>
      <c r="K86" s="64">
        <f t="shared" si="170"/>
        <v>-0.220723651</v>
      </c>
      <c r="L86" s="64">
        <f t="shared" si="170"/>
        <v>-0.2249161344</v>
      </c>
      <c r="M86" s="64">
        <f t="shared" si="170"/>
        <v>0.6258885343</v>
      </c>
      <c r="N86" s="64">
        <f t="shared" si="170"/>
        <v>-0.9025621398</v>
      </c>
      <c r="O86" s="64">
        <f t="shared" si="170"/>
        <v>0.9999907524</v>
      </c>
      <c r="P86" s="64">
        <f t="shared" si="170"/>
        <v>-0.898825465</v>
      </c>
      <c r="Q86" s="64">
        <f t="shared" si="170"/>
        <v>0.6191572724</v>
      </c>
      <c r="R86" s="64">
        <f t="shared" si="170"/>
        <v>-0.2165270852</v>
      </c>
      <c r="S86" s="64">
        <f t="shared" si="170"/>
        <v>-0.2291044579</v>
      </c>
      <c r="T86" s="64">
        <f t="shared" si="170"/>
        <v>0.6292368324</v>
      </c>
      <c r="U86" s="64">
        <f t="shared" si="170"/>
        <v>-0.9044054548</v>
      </c>
      <c r="V86" s="64">
        <f t="shared" si="170"/>
        <v>0.9999630098</v>
      </c>
      <c r="W86" s="64">
        <f t="shared" si="170"/>
        <v>-0.8969321744</v>
      </c>
      <c r="X86" s="64">
        <f t="shared" si="170"/>
        <v>0.6157744331</v>
      </c>
      <c r="Y86" s="64">
        <f t="shared" si="170"/>
        <v>-0.2123265148</v>
      </c>
      <c r="Z86" s="64">
        <f t="shared" si="170"/>
        <v>-0.2332885441</v>
      </c>
      <c r="AA86" s="64">
        <f t="shared" si="170"/>
        <v>0.6325734927</v>
      </c>
      <c r="AB86" s="64">
        <f t="shared" si="170"/>
        <v>-0.9062320427</v>
      </c>
      <c r="AC86" s="64">
        <f t="shared" si="170"/>
        <v>0.9999167727</v>
      </c>
      <c r="AD86" s="64">
        <f t="shared" si="170"/>
        <v>-0.8950222948</v>
      </c>
      <c r="AE86" s="64">
        <f t="shared" si="170"/>
        <v>0.612380205</v>
      </c>
      <c r="AF86" s="64">
        <f t="shared" si="170"/>
        <v>-0.2081220174</v>
      </c>
      <c r="AG86" s="64">
        <f t="shared" si="170"/>
        <v>-0.2374683156</v>
      </c>
      <c r="AH86" s="64">
        <f t="shared" si="170"/>
        <v>0.6358984535</v>
      </c>
      <c r="AI86" s="64">
        <f t="shared" ref="AI86:BH86" si="171">SIN(2*PI()*AI$3*$B86)</f>
        <v>-0.4344371875</v>
      </c>
      <c r="AJ86" s="64">
        <f t="shared" si="171"/>
        <v>0.7825970018</v>
      </c>
      <c r="AK86" s="64">
        <f t="shared" si="171"/>
        <v>-0.9753363881</v>
      </c>
      <c r="AL86" s="64">
        <f t="shared" si="171"/>
        <v>0.974378126</v>
      </c>
      <c r="AM86" s="64">
        <f t="shared" si="171"/>
        <v>-0.7799125224</v>
      </c>
      <c r="AN86" s="64">
        <f t="shared" si="171"/>
        <v>0.430559617</v>
      </c>
      <c r="AO86" s="64">
        <f t="shared" si="171"/>
        <v>0.004300592703</v>
      </c>
      <c r="AP86" s="64">
        <f t="shared" si="171"/>
        <v>-0.438306723</v>
      </c>
      <c r="AQ86" s="64">
        <f t="shared" si="171"/>
        <v>0.7852670068</v>
      </c>
      <c r="AR86" s="64">
        <f t="shared" si="171"/>
        <v>-0.9762766111</v>
      </c>
      <c r="AS86" s="64">
        <f t="shared" si="171"/>
        <v>0.9734018427</v>
      </c>
      <c r="AT86" s="64">
        <f t="shared" si="171"/>
        <v>-0.7772136184</v>
      </c>
      <c r="AU86" s="64">
        <f t="shared" si="171"/>
        <v>0.4266740832</v>
      </c>
      <c r="AV86" s="64">
        <f t="shared" si="171"/>
        <v>0.008601105866</v>
      </c>
      <c r="AW86" s="64">
        <f t="shared" si="171"/>
        <v>-0.442168152</v>
      </c>
      <c r="AX86" s="64">
        <f t="shared" si="171"/>
        <v>0.7879224883</v>
      </c>
      <c r="AY86" s="64">
        <f t="shared" si="171"/>
        <v>-0.9771987777</v>
      </c>
      <c r="AZ86" s="64">
        <f t="shared" si="171"/>
        <v>0.9724075561</v>
      </c>
      <c r="BA86" s="64">
        <f t="shared" si="171"/>
        <v>-0.7745003398</v>
      </c>
      <c r="BB86" s="64">
        <f t="shared" si="171"/>
        <v>0.422780658</v>
      </c>
      <c r="BC86" s="64">
        <f t="shared" si="171"/>
        <v>0.01290145995</v>
      </c>
      <c r="BD86" s="64">
        <f t="shared" si="171"/>
        <v>-0.4460214029</v>
      </c>
      <c r="BE86" s="64">
        <f t="shared" si="171"/>
        <v>0.7905633969</v>
      </c>
      <c r="BF86" s="64">
        <f t="shared" si="171"/>
        <v>-0.9781028708</v>
      </c>
      <c r="BG86" s="64">
        <f t="shared" si="171"/>
        <v>0.9713952847</v>
      </c>
      <c r="BH86" s="64">
        <f t="shared" si="171"/>
        <v>-0.7717727365</v>
      </c>
      <c r="BJ86" s="65">
        <f t="shared" si="7"/>
        <v>34211.77461</v>
      </c>
      <c r="BK86" s="65">
        <f>SUM('Choice Model'!AF86:AJ86)</f>
        <v>35386</v>
      </c>
      <c r="BL86" s="65">
        <f t="shared" si="8"/>
        <v>1174.225389</v>
      </c>
    </row>
    <row r="87" ht="15.75" customHeight="1">
      <c r="A87" s="4" t="s">
        <v>121</v>
      </c>
      <c r="B87" s="53">
        <f t="shared" si="9"/>
        <v>1.590691307</v>
      </c>
      <c r="C87" s="64">
        <f>SUMPRODUCT('Choice Model'!B87:F87,'Choice Model'!AL87:AP87)</f>
        <v>4.60232708</v>
      </c>
      <c r="D87" s="64">
        <f>SUMPRODUCT('Choice Model'!G87:K87,'Choice Model'!AL87:AP87)</f>
        <v>892.9081722</v>
      </c>
      <c r="E87" s="64">
        <f>SUMPRODUCT('Choice Model'!L87:P87,'Choice Model'!AL87:AP87)</f>
        <v>2.632974297</v>
      </c>
      <c r="F87" s="64">
        <f>SUMPRODUCT('Choice Model'!AL87:AP87,'Choice Model'!Q87:U87)</f>
        <v>0.2532277623</v>
      </c>
      <c r="G87" s="64">
        <f>SUMPRODUCT('Choice Model'!V87:Z87,'Choice Model'!AL87:AP87)</f>
        <v>0.01060465559</v>
      </c>
      <c r="H87" s="4">
        <f>SUMPRODUCT('Choice Model'!AA87:AE87,'Choice Model'!AL87:AP87)</f>
        <v>0.02762916994</v>
      </c>
      <c r="I87" s="64">
        <f t="shared" ref="I87:AH87" si="172">COS(2*PI()*I$3*$B87)</f>
        <v>-0.8419925442</v>
      </c>
      <c r="J87" s="64">
        <f t="shared" si="172"/>
        <v>0.4179028889</v>
      </c>
      <c r="K87" s="64">
        <f t="shared" si="172"/>
        <v>0.1382503109</v>
      </c>
      <c r="L87" s="64">
        <f t="shared" si="172"/>
        <v>-0.6507143509</v>
      </c>
      <c r="M87" s="64">
        <f t="shared" si="172"/>
        <v>0.9575429528</v>
      </c>
      <c r="N87" s="64">
        <f t="shared" si="172"/>
        <v>-0.9617737031</v>
      </c>
      <c r="O87" s="64">
        <f t="shared" si="172"/>
        <v>0.6620696215</v>
      </c>
      <c r="P87" s="64">
        <f t="shared" si="172"/>
        <v>-0.153141667</v>
      </c>
      <c r="Q87" s="64">
        <f t="shared" si="172"/>
        <v>-0.4041813379</v>
      </c>
      <c r="R87" s="64">
        <f t="shared" si="172"/>
        <v>0.833777013</v>
      </c>
      <c r="S87" s="64">
        <f t="shared" si="172"/>
        <v>-0.999886719</v>
      </c>
      <c r="T87" s="64">
        <f t="shared" si="172"/>
        <v>0.8500173118</v>
      </c>
      <c r="U87" s="64">
        <f t="shared" si="172"/>
        <v>-0.431529759</v>
      </c>
      <c r="V87" s="64">
        <f t="shared" si="172"/>
        <v>-0.1233276325</v>
      </c>
      <c r="W87" s="64">
        <f t="shared" si="172"/>
        <v>0.6392116531</v>
      </c>
      <c r="X87" s="64">
        <f t="shared" si="172"/>
        <v>-0.9530952596</v>
      </c>
      <c r="Y87" s="64">
        <f t="shared" si="172"/>
        <v>0.9657865519</v>
      </c>
      <c r="Z87" s="64">
        <f t="shared" si="172"/>
        <v>-0.6732748923</v>
      </c>
      <c r="AA87" s="64">
        <f t="shared" si="172"/>
        <v>0.167998327</v>
      </c>
      <c r="AB87" s="64">
        <f t="shared" si="172"/>
        <v>0.3903682147</v>
      </c>
      <c r="AC87" s="64">
        <f t="shared" si="172"/>
        <v>-0.8253725795</v>
      </c>
      <c r="AD87" s="64">
        <f t="shared" si="172"/>
        <v>0.9995469015</v>
      </c>
      <c r="AE87" s="64">
        <f t="shared" si="172"/>
        <v>-0.8578494978</v>
      </c>
      <c r="AF87" s="64">
        <f t="shared" si="172"/>
        <v>0.4450588608</v>
      </c>
      <c r="AG87" s="64">
        <f t="shared" si="172"/>
        <v>0.1083770128</v>
      </c>
      <c r="AH87" s="64">
        <f t="shared" si="172"/>
        <v>-0.6275641342</v>
      </c>
      <c r="AI87" s="64">
        <f t="shared" ref="AI87:BH87" si="173">SIN(2*PI()*AI$3*$B87)</f>
        <v>-0.5394891617</v>
      </c>
      <c r="AJ87" s="64">
        <f t="shared" si="173"/>
        <v>0.9084917036</v>
      </c>
      <c r="AK87" s="64">
        <f t="shared" si="173"/>
        <v>-0.99039732</v>
      </c>
      <c r="AL87" s="64">
        <f t="shared" si="173"/>
        <v>0.7593226149</v>
      </c>
      <c r="AM87" s="64">
        <f t="shared" si="173"/>
        <v>-0.2882906407</v>
      </c>
      <c r="AN87" s="64">
        <f t="shared" si="173"/>
        <v>-0.2738454748</v>
      </c>
      <c r="AO87" s="64">
        <f t="shared" si="173"/>
        <v>0.7494423369</v>
      </c>
      <c r="AP87" s="64">
        <f t="shared" si="173"/>
        <v>-0.988204245</v>
      </c>
      <c r="AQ87" s="64">
        <f t="shared" si="173"/>
        <v>0.914678876</v>
      </c>
      <c r="AR87" s="64">
        <f t="shared" si="173"/>
        <v>-0.5521013427</v>
      </c>
      <c r="AS87" s="64">
        <f t="shared" si="173"/>
        <v>0.01505155248</v>
      </c>
      <c r="AT87" s="64">
        <f t="shared" si="173"/>
        <v>0.5267547528</v>
      </c>
      <c r="AU87" s="64">
        <f t="shared" si="173"/>
        <v>-0.9020987014</v>
      </c>
      <c r="AV87" s="64">
        <f t="shared" si="173"/>
        <v>0.9923660086</v>
      </c>
      <c r="AW87" s="64">
        <f t="shared" si="173"/>
        <v>-0.7690308593</v>
      </c>
      <c r="AX87" s="64">
        <f t="shared" si="173"/>
        <v>0.3026704909</v>
      </c>
      <c r="AY87" s="64">
        <f t="shared" si="173"/>
        <v>0.259338266</v>
      </c>
      <c r="AZ87" s="64">
        <f t="shared" si="173"/>
        <v>-0.7393922636</v>
      </c>
      <c r="BA87" s="64">
        <f t="shared" si="173"/>
        <v>0.9857872804</v>
      </c>
      <c r="BB87" s="64">
        <f t="shared" si="173"/>
        <v>-0.9206588168</v>
      </c>
      <c r="BC87" s="64">
        <f t="shared" si="173"/>
        <v>0.5645884386</v>
      </c>
      <c r="BD87" s="64">
        <f t="shared" si="173"/>
        <v>-0.03009969485</v>
      </c>
      <c r="BE87" s="64">
        <f t="shared" si="173"/>
        <v>-0.5139010013</v>
      </c>
      <c r="BF87" s="64">
        <f t="shared" si="173"/>
        <v>0.8955013179</v>
      </c>
      <c r="BG87" s="64">
        <f t="shared" si="173"/>
        <v>-0.9941098647</v>
      </c>
      <c r="BH87" s="64">
        <f t="shared" si="173"/>
        <v>0.7785648704</v>
      </c>
      <c r="BJ87" s="65">
        <f t="shared" si="7"/>
        <v>39947.77546</v>
      </c>
      <c r="BK87" s="65">
        <f>SUM('Choice Model'!AF87:AJ87)</f>
        <v>42057</v>
      </c>
      <c r="BL87" s="65">
        <f t="shared" si="8"/>
        <v>2109.224539</v>
      </c>
    </row>
    <row r="88" ht="15.75" customHeight="1">
      <c r="A88" s="4" t="s">
        <v>122</v>
      </c>
      <c r="B88" s="53">
        <f t="shared" si="9"/>
        <v>1.609856263</v>
      </c>
      <c r="C88" s="64">
        <f>SUMPRODUCT('Choice Model'!B88:F88,'Choice Model'!AL88:AP88)</f>
        <v>4.699843908</v>
      </c>
      <c r="D88" s="64">
        <f>SUMPRODUCT('Choice Model'!G88:K88,'Choice Model'!AL88:AP88)</f>
        <v>870.7989977</v>
      </c>
      <c r="E88" s="64">
        <f>SUMPRODUCT('Choice Model'!L88:P88,'Choice Model'!AL88:AP88)</f>
        <v>2.662485965</v>
      </c>
      <c r="F88" s="64">
        <f>SUMPRODUCT('Choice Model'!AL88:AP88,'Choice Model'!Q88:U88)</f>
        <v>0</v>
      </c>
      <c r="G88" s="64">
        <f>SUMPRODUCT('Choice Model'!V88:Z88,'Choice Model'!AL88:AP88)</f>
        <v>0.02738450585</v>
      </c>
      <c r="H88" s="4">
        <f>SUMPRODUCT('Choice Model'!AA88:AE88,'Choice Model'!AL88:AP88)</f>
        <v>0</v>
      </c>
      <c r="I88" s="64">
        <f t="shared" ref="I88:AH88" si="174">COS(2*PI()*I$3*$B88)</f>
        <v>-0.7710886034</v>
      </c>
      <c r="J88" s="64">
        <f t="shared" si="174"/>
        <v>0.1891552687</v>
      </c>
      <c r="K88" s="64">
        <f t="shared" si="174"/>
        <v>0.4793776595</v>
      </c>
      <c r="L88" s="64">
        <f t="shared" si="174"/>
        <v>-0.9284405686</v>
      </c>
      <c r="M88" s="64">
        <f t="shared" si="174"/>
        <v>0.9524422234</v>
      </c>
      <c r="N88" s="64">
        <f t="shared" si="174"/>
        <v>-0.5403941192</v>
      </c>
      <c r="O88" s="64">
        <f t="shared" si="174"/>
        <v>-0.11905873</v>
      </c>
      <c r="P88" s="64">
        <f t="shared" si="174"/>
        <v>0.724003779</v>
      </c>
      <c r="Q88" s="64">
        <f t="shared" si="174"/>
        <v>-0.9974833956</v>
      </c>
      <c r="R88" s="64">
        <f t="shared" si="174"/>
        <v>0.8142923779</v>
      </c>
      <c r="S88" s="64">
        <f t="shared" si="174"/>
        <v>-0.2582997494</v>
      </c>
      <c r="T88" s="64">
        <f t="shared" si="174"/>
        <v>-0.4159483918</v>
      </c>
      <c r="U88" s="64">
        <f t="shared" si="174"/>
        <v>0.8997658785</v>
      </c>
      <c r="V88" s="64">
        <f t="shared" si="174"/>
        <v>-0.9716500376</v>
      </c>
      <c r="W88" s="64">
        <f t="shared" si="174"/>
        <v>0.5986906625</v>
      </c>
      <c r="X88" s="64">
        <f t="shared" si="174"/>
        <v>0.04836294389</v>
      </c>
      <c r="Y88" s="64">
        <f t="shared" si="174"/>
        <v>-0.6732748923</v>
      </c>
      <c r="Z88" s="64">
        <f t="shared" si="174"/>
        <v>0.9899462489</v>
      </c>
      <c r="AA88" s="64">
        <f t="shared" si="174"/>
        <v>-0.8533976488</v>
      </c>
      <c r="AB88" s="64">
        <f t="shared" si="174"/>
        <v>0.3261441536</v>
      </c>
      <c r="AC88" s="64">
        <f t="shared" si="174"/>
        <v>0.3504255691</v>
      </c>
      <c r="AD88" s="64">
        <f t="shared" si="174"/>
        <v>-0.8665624789</v>
      </c>
      <c r="AE88" s="64">
        <f t="shared" si="174"/>
        <v>0.9859673342</v>
      </c>
      <c r="AF88" s="64">
        <f t="shared" si="174"/>
        <v>-0.6539738707</v>
      </c>
      <c r="AG88" s="64">
        <f t="shared" si="174"/>
        <v>0.02257626304</v>
      </c>
      <c r="AH88" s="64">
        <f t="shared" si="174"/>
        <v>0.6191572724</v>
      </c>
      <c r="AI88" s="64">
        <f t="shared" ref="AI88:BH88" si="175">SIN(2*PI()*AI$3*$B88)</f>
        <v>-0.6367278584</v>
      </c>
      <c r="AJ88" s="64">
        <f t="shared" si="175"/>
        <v>0.9819471902</v>
      </c>
      <c r="AK88" s="64">
        <f t="shared" si="175"/>
        <v>-0.8776087167</v>
      </c>
      <c r="AL88" s="64">
        <f t="shared" si="175"/>
        <v>0.3714809693</v>
      </c>
      <c r="AM88" s="64">
        <f t="shared" si="175"/>
        <v>0.3047192331</v>
      </c>
      <c r="AN88" s="64">
        <f t="shared" si="175"/>
        <v>-0.8414120251</v>
      </c>
      <c r="AO88" s="64">
        <f t="shared" si="175"/>
        <v>0.9928872135</v>
      </c>
      <c r="AP88" s="64">
        <f t="shared" si="175"/>
        <v>-0.6897960047</v>
      </c>
      <c r="AQ88" s="64">
        <f t="shared" si="175"/>
        <v>0.07090046226</v>
      </c>
      <c r="AR88" s="64">
        <f t="shared" si="175"/>
        <v>0.5804549278</v>
      </c>
      <c r="AS88" s="64">
        <f t="shared" si="175"/>
        <v>-0.9660648216</v>
      </c>
      <c r="AT88" s="64">
        <f t="shared" si="175"/>
        <v>0.9093882204</v>
      </c>
      <c r="AU88" s="64">
        <f t="shared" si="175"/>
        <v>-0.4363729641</v>
      </c>
      <c r="AV88" s="64">
        <f t="shared" si="175"/>
        <v>-0.2364237814</v>
      </c>
      <c r="AW88" s="64">
        <f t="shared" si="175"/>
        <v>0.800980331</v>
      </c>
      <c r="AX88" s="64">
        <f t="shared" si="175"/>
        <v>-0.9988298282</v>
      </c>
      <c r="AY88" s="64">
        <f t="shared" si="175"/>
        <v>0.7393922636</v>
      </c>
      <c r="AZ88" s="64">
        <f t="shared" si="175"/>
        <v>-0.1414440677</v>
      </c>
      <c r="BA88" s="64">
        <f t="shared" si="175"/>
        <v>-0.5212604464</v>
      </c>
      <c r="BB88" s="64">
        <f t="shared" si="175"/>
        <v>0.9453200469</v>
      </c>
      <c r="BC88" s="64">
        <f t="shared" si="175"/>
        <v>-0.9365905832</v>
      </c>
      <c r="BD88" s="64">
        <f t="shared" si="175"/>
        <v>0.4990686027</v>
      </c>
      <c r="BE88" s="64">
        <f t="shared" si="175"/>
        <v>0.1669383595</v>
      </c>
      <c r="BF88" s="64">
        <f t="shared" si="175"/>
        <v>-0.7565171356</v>
      </c>
      <c r="BG88" s="64">
        <f t="shared" si="175"/>
        <v>0.9997451237</v>
      </c>
      <c r="BH88" s="64">
        <f t="shared" si="175"/>
        <v>-0.7852670068</v>
      </c>
      <c r="BJ88" s="65">
        <f t="shared" si="7"/>
        <v>31945.86542</v>
      </c>
      <c r="BK88" s="65">
        <f>SUM('Choice Model'!AF88:AJ88)</f>
        <v>36517</v>
      </c>
      <c r="BL88" s="65">
        <f t="shared" si="8"/>
        <v>4571.134577</v>
      </c>
    </row>
    <row r="89" ht="15.75" customHeight="1">
      <c r="A89" s="4" t="s">
        <v>123</v>
      </c>
      <c r="B89" s="53">
        <f t="shared" si="9"/>
        <v>1.629021218</v>
      </c>
      <c r="C89" s="64">
        <f>SUMPRODUCT('Choice Model'!B89:F89,'Choice Model'!AL89:AP89)</f>
        <v>4.926903205</v>
      </c>
      <c r="D89" s="64">
        <f>SUMPRODUCT('Choice Model'!G89:K89,'Choice Model'!AL89:AP89)</f>
        <v>846.8300963</v>
      </c>
      <c r="E89" s="64">
        <f>SUMPRODUCT('Choice Model'!L89:P89,'Choice Model'!AL89:AP89)</f>
        <v>2.717164061</v>
      </c>
      <c r="F89" s="64">
        <f>SUMPRODUCT('Choice Model'!AL89:AP89,'Choice Model'!Q89:U89)</f>
        <v>0.03293857571</v>
      </c>
      <c r="G89" s="64">
        <f>SUMPRODUCT('Choice Model'!V89:Z89,'Choice Model'!AL89:AP89)</f>
        <v>0.0122848571</v>
      </c>
      <c r="H89" s="4">
        <f>SUMPRODUCT('Choice Model'!AA89:AE89,'Choice Model'!AL89:AP89)</f>
        <v>0</v>
      </c>
      <c r="I89" s="64">
        <f t="shared" ref="I89:AH89" si="176">COS(2*PI()*I$3*$B89)</f>
        <v>-0.6890171924</v>
      </c>
      <c r="J89" s="64">
        <f t="shared" si="176"/>
        <v>-0.05051061719</v>
      </c>
      <c r="K89" s="64">
        <f t="shared" si="176"/>
        <v>0.7586225597</v>
      </c>
      <c r="L89" s="64">
        <f t="shared" si="176"/>
        <v>-0.9948973551</v>
      </c>
      <c r="M89" s="64">
        <f t="shared" si="176"/>
        <v>0.612380205</v>
      </c>
      <c r="N89" s="64">
        <f t="shared" si="176"/>
        <v>0.1510163761</v>
      </c>
      <c r="O89" s="64">
        <f t="shared" si="176"/>
        <v>-0.8204859639</v>
      </c>
      <c r="P89" s="64">
        <f t="shared" si="176"/>
        <v>0.9796414944</v>
      </c>
      <c r="Q89" s="64">
        <f t="shared" si="176"/>
        <v>-0.5294937001</v>
      </c>
      <c r="R89" s="64">
        <f t="shared" si="176"/>
        <v>-0.2499809691</v>
      </c>
      <c r="S89" s="64">
        <f t="shared" si="176"/>
        <v>0.8739760711</v>
      </c>
      <c r="T89" s="64">
        <f t="shared" si="176"/>
        <v>-0.9543881083</v>
      </c>
      <c r="U89" s="64">
        <f t="shared" si="176"/>
        <v>0.4412035586</v>
      </c>
      <c r="V89" s="64">
        <f t="shared" si="176"/>
        <v>0.3463944338</v>
      </c>
      <c r="W89" s="64">
        <f t="shared" si="176"/>
        <v>-0.9185469992</v>
      </c>
      <c r="X89" s="64">
        <f t="shared" si="176"/>
        <v>0.919394915</v>
      </c>
      <c r="Y89" s="64">
        <f t="shared" si="176"/>
        <v>-0.3484108069</v>
      </c>
      <c r="Z89" s="64">
        <f t="shared" si="176"/>
        <v>-0.439272843</v>
      </c>
      <c r="AA89" s="64">
        <f t="shared" si="176"/>
        <v>0.9537438889</v>
      </c>
      <c r="AB89" s="64">
        <f t="shared" si="176"/>
        <v>-0.8750190302</v>
      </c>
      <c r="AC89" s="64">
        <f t="shared" si="176"/>
        <v>0.252062422</v>
      </c>
      <c r="AD89" s="64">
        <f t="shared" si="176"/>
        <v>0.5276683456</v>
      </c>
      <c r="AE89" s="64">
        <f t="shared" si="176"/>
        <v>-0.979207546</v>
      </c>
      <c r="AF89" s="64">
        <f t="shared" si="176"/>
        <v>0.8217133226</v>
      </c>
      <c r="AG89" s="64">
        <f t="shared" si="176"/>
        <v>-0.153141667</v>
      </c>
      <c r="AH89" s="64">
        <f t="shared" si="176"/>
        <v>-0.6106788397</v>
      </c>
      <c r="AI89" s="64">
        <f t="shared" ref="AI89:BH89" si="177">SIN(2*PI()*AI$3*$B89)</f>
        <v>-0.7247449956</v>
      </c>
      <c r="AJ89" s="64">
        <f t="shared" si="177"/>
        <v>0.9987235241</v>
      </c>
      <c r="AK89" s="64">
        <f t="shared" si="177"/>
        <v>-0.6515303615</v>
      </c>
      <c r="AL89" s="64">
        <f t="shared" si="177"/>
        <v>-0.1008922832</v>
      </c>
      <c r="AM89" s="64">
        <f t="shared" si="177"/>
        <v>0.7905633969</v>
      </c>
      <c r="AN89" s="64">
        <f t="shared" si="177"/>
        <v>-0.9885312611</v>
      </c>
      <c r="AO89" s="64">
        <f t="shared" si="177"/>
        <v>0.5716666713</v>
      </c>
      <c r="AP89" s="64">
        <f t="shared" si="177"/>
        <v>0.2007549314</v>
      </c>
      <c r="AQ89" s="64">
        <f t="shared" si="177"/>
        <v>-0.8483138697</v>
      </c>
      <c r="AR89" s="64">
        <f t="shared" si="177"/>
        <v>0.9682507501</v>
      </c>
      <c r="AS89" s="64">
        <f t="shared" si="177"/>
        <v>-0.4859689571</v>
      </c>
      <c r="AT89" s="64">
        <f t="shared" si="177"/>
        <v>-0.2985688174</v>
      </c>
      <c r="AU89" s="64">
        <f t="shared" si="177"/>
        <v>0.8974070536</v>
      </c>
      <c r="AV89" s="64">
        <f t="shared" si="177"/>
        <v>-0.9380889596</v>
      </c>
      <c r="AW89" s="64">
        <f t="shared" si="177"/>
        <v>0.3953117888</v>
      </c>
      <c r="AX89" s="64">
        <f t="shared" si="177"/>
        <v>0.393335722</v>
      </c>
      <c r="AY89" s="64">
        <f t="shared" si="177"/>
        <v>-0.9373419385</v>
      </c>
      <c r="AZ89" s="64">
        <f t="shared" si="177"/>
        <v>0.8983536995</v>
      </c>
      <c r="BA89" s="64">
        <f t="shared" si="177"/>
        <v>-0.3006203491</v>
      </c>
      <c r="BB89" s="64">
        <f t="shared" si="177"/>
        <v>-0.4840885216</v>
      </c>
      <c r="BC89" s="64">
        <f t="shared" si="177"/>
        <v>0.9677109772</v>
      </c>
      <c r="BD89" s="64">
        <f t="shared" si="177"/>
        <v>-0.8494504795</v>
      </c>
      <c r="BE89" s="64">
        <f t="shared" si="177"/>
        <v>0.2028609917</v>
      </c>
      <c r="BF89" s="64">
        <f t="shared" si="177"/>
        <v>0.5699010576</v>
      </c>
      <c r="BG89" s="64">
        <f t="shared" si="177"/>
        <v>-0.988204245</v>
      </c>
      <c r="BH89" s="64">
        <f t="shared" si="177"/>
        <v>0.7918783712</v>
      </c>
      <c r="BJ89" s="65">
        <f t="shared" si="7"/>
        <v>31210.11357</v>
      </c>
      <c r="BK89" s="65">
        <f>SUM('Choice Model'!AF89:AJ89)</f>
        <v>31665</v>
      </c>
      <c r="BL89" s="65">
        <f t="shared" si="8"/>
        <v>454.886431</v>
      </c>
    </row>
    <row r="90" ht="15.75" customHeight="1">
      <c r="A90" s="4" t="s">
        <v>124</v>
      </c>
      <c r="B90" s="53">
        <f t="shared" si="9"/>
        <v>1.648186174</v>
      </c>
      <c r="C90" s="64">
        <f>SUMPRODUCT('Choice Model'!B90:F90,'Choice Model'!AL90:AP90)</f>
        <v>4.931817699</v>
      </c>
      <c r="D90" s="64">
        <f>SUMPRODUCT('Choice Model'!G90:K90,'Choice Model'!AL90:AP90)</f>
        <v>808.2281227</v>
      </c>
      <c r="E90" s="64">
        <f>SUMPRODUCT('Choice Model'!L90:P90,'Choice Model'!AL90:AP90)</f>
        <v>2.701210029</v>
      </c>
      <c r="F90" s="64">
        <f>SUMPRODUCT('Choice Model'!AL90:AP90,'Choice Model'!Q90:U90)</f>
        <v>0</v>
      </c>
      <c r="G90" s="64">
        <f>SUMPRODUCT('Choice Model'!V90:Z90,'Choice Model'!AL90:AP90)</f>
        <v>0.01380722983</v>
      </c>
      <c r="H90" s="4">
        <f>SUMPRODUCT('Choice Model'!AA90:AE90,'Choice Model'!AL90:AP90)</f>
        <v>0</v>
      </c>
      <c r="I90" s="64">
        <f t="shared" ref="I90:AH90" si="178">COS(2*PI()*I$3*$B90)</f>
        <v>-0.5969669293</v>
      </c>
      <c r="J90" s="64">
        <f t="shared" si="178"/>
        <v>-0.2872609706</v>
      </c>
      <c r="K90" s="64">
        <f t="shared" si="178"/>
        <v>0.9399375284</v>
      </c>
      <c r="L90" s="64">
        <f t="shared" si="178"/>
        <v>-0.8349622696</v>
      </c>
      <c r="M90" s="64">
        <f t="shared" si="178"/>
        <v>0.05695219603</v>
      </c>
      <c r="N90" s="64">
        <f t="shared" si="178"/>
        <v>0.7669651144</v>
      </c>
      <c r="O90" s="64">
        <f t="shared" si="178"/>
        <v>-0.9726578146</v>
      </c>
      <c r="P90" s="64">
        <f t="shared" si="178"/>
        <v>0.3943239833</v>
      </c>
      <c r="Q90" s="64">
        <f t="shared" si="178"/>
        <v>0.5018610596</v>
      </c>
      <c r="R90" s="64">
        <f t="shared" si="178"/>
        <v>-0.9935128947</v>
      </c>
      <c r="S90" s="64">
        <f t="shared" si="178"/>
        <v>0.6843276244</v>
      </c>
      <c r="T90" s="64">
        <f t="shared" si="178"/>
        <v>0.1764709735</v>
      </c>
      <c r="U90" s="64">
        <f t="shared" si="178"/>
        <v>-0.8950222948</v>
      </c>
      <c r="V90" s="64">
        <f t="shared" si="178"/>
        <v>0.8921264485</v>
      </c>
      <c r="W90" s="64">
        <f t="shared" si="178"/>
        <v>-0.1701176783</v>
      </c>
      <c r="X90" s="64">
        <f t="shared" si="178"/>
        <v>-0.6890171924</v>
      </c>
      <c r="Y90" s="64">
        <f t="shared" si="178"/>
        <v>0.9927586335</v>
      </c>
      <c r="Z90" s="64">
        <f t="shared" si="178"/>
        <v>-0.4962709537</v>
      </c>
      <c r="AA90" s="64">
        <f t="shared" si="178"/>
        <v>-0.4002439389</v>
      </c>
      <c r="AB90" s="64">
        <f t="shared" si="178"/>
        <v>0.974135744</v>
      </c>
      <c r="AC90" s="64">
        <f t="shared" si="178"/>
        <v>-0.7628097089</v>
      </c>
      <c r="AD90" s="64">
        <f t="shared" si="178"/>
        <v>-0.06339140487</v>
      </c>
      <c r="AE90" s="64">
        <f t="shared" si="178"/>
        <v>0.8384948535</v>
      </c>
      <c r="AF90" s="64">
        <f t="shared" si="178"/>
        <v>-0.937715991</v>
      </c>
      <c r="AG90" s="64">
        <f t="shared" si="178"/>
        <v>0.281076018</v>
      </c>
      <c r="AH90" s="64">
        <f t="shared" si="178"/>
        <v>0.6021298162</v>
      </c>
      <c r="AI90" s="64">
        <f t="shared" ref="AI90:BH90" si="179">SIN(2*PI()*AI$3*$B90)</f>
        <v>-0.8022658445</v>
      </c>
      <c r="AJ90" s="64">
        <f t="shared" si="179"/>
        <v>0.9578523554</v>
      </c>
      <c r="AK90" s="64">
        <f t="shared" si="179"/>
        <v>-0.3413465142</v>
      </c>
      <c r="AL90" s="64">
        <f t="shared" si="179"/>
        <v>-0.5503071945</v>
      </c>
      <c r="AM90" s="64">
        <f t="shared" si="179"/>
        <v>0.9983769065</v>
      </c>
      <c r="AN90" s="64">
        <f t="shared" si="179"/>
        <v>-0.6416887978</v>
      </c>
      <c r="AO90" s="64">
        <f t="shared" si="179"/>
        <v>-0.232242924</v>
      </c>
      <c r="AP90" s="64">
        <f t="shared" si="179"/>
        <v>0.9189714882</v>
      </c>
      <c r="AQ90" s="64">
        <f t="shared" si="179"/>
        <v>-0.864948251</v>
      </c>
      <c r="AR90" s="64">
        <f t="shared" si="179"/>
        <v>0.1137195146</v>
      </c>
      <c r="AS90" s="64">
        <f t="shared" si="179"/>
        <v>0.7291746721</v>
      </c>
      <c r="AT90" s="64">
        <f t="shared" si="179"/>
        <v>-0.9843058445</v>
      </c>
      <c r="AU90" s="64">
        <f t="shared" si="179"/>
        <v>0.4460214029</v>
      </c>
      <c r="AV90" s="64">
        <f t="shared" si="179"/>
        <v>0.4517857898</v>
      </c>
      <c r="AW90" s="64">
        <f t="shared" si="179"/>
        <v>-0.9854237543</v>
      </c>
      <c r="AX90" s="64">
        <f t="shared" si="179"/>
        <v>0.7247449956</v>
      </c>
      <c r="AY90" s="64">
        <f t="shared" si="179"/>
        <v>0.1201261652</v>
      </c>
      <c r="AZ90" s="64">
        <f t="shared" si="179"/>
        <v>-0.8681676915</v>
      </c>
      <c r="BA90" s="64">
        <f t="shared" si="179"/>
        <v>0.9164086367</v>
      </c>
      <c r="BB90" s="64">
        <f t="shared" si="179"/>
        <v>-0.2259636082</v>
      </c>
      <c r="BC90" s="64">
        <f t="shared" si="179"/>
        <v>-0.646623034</v>
      </c>
      <c r="BD90" s="64">
        <f t="shared" si="179"/>
        <v>0.9979887423</v>
      </c>
      <c r="BE90" s="64">
        <f t="shared" si="179"/>
        <v>-0.5449095161</v>
      </c>
      <c r="BF90" s="64">
        <f t="shared" si="179"/>
        <v>-0.3474028212</v>
      </c>
      <c r="BG90" s="64">
        <f t="shared" si="179"/>
        <v>0.9596855069</v>
      </c>
      <c r="BH90" s="64">
        <f t="shared" si="179"/>
        <v>-0.7983981991</v>
      </c>
      <c r="BJ90" s="65">
        <f t="shared" si="7"/>
        <v>28197.91494</v>
      </c>
      <c r="BK90" s="65">
        <f>SUM('Choice Model'!AF90:AJ90)</f>
        <v>26363</v>
      </c>
      <c r="BL90" s="65">
        <f t="shared" si="8"/>
        <v>-1834.914943</v>
      </c>
    </row>
    <row r="91" ht="15.75" customHeight="1">
      <c r="A91" s="4" t="s">
        <v>125</v>
      </c>
      <c r="B91" s="53">
        <f t="shared" si="9"/>
        <v>1.667351129</v>
      </c>
      <c r="C91" s="64">
        <f>SUMPRODUCT('Choice Model'!B91:F91,'Choice Model'!AL91:AP91)</f>
        <v>4.967993807</v>
      </c>
      <c r="D91" s="64">
        <f>SUMPRODUCT('Choice Model'!G91:K91,'Choice Model'!AL91:AP91)</f>
        <v>832.9303782</v>
      </c>
      <c r="E91" s="64">
        <f>SUMPRODUCT('Choice Model'!L91:P91,'Choice Model'!AL91:AP91)</f>
        <v>2.696183153</v>
      </c>
      <c r="F91" s="64">
        <f>SUMPRODUCT('Choice Model'!AL91:AP91,'Choice Model'!Q91:U91)</f>
        <v>0</v>
      </c>
      <c r="G91" s="64">
        <f>SUMPRODUCT('Choice Model'!V91:Z91,'Choice Model'!AL91:AP91)</f>
        <v>0.01777947879</v>
      </c>
      <c r="H91" s="4">
        <f>SUMPRODUCT('Choice Model'!AA91:AE91,'Choice Model'!AL91:AP91)</f>
        <v>0</v>
      </c>
      <c r="I91" s="64">
        <f t="shared" ref="I91:AH91" si="180">COS(2*PI()*I$3*$B91)</f>
        <v>-0.4962709537</v>
      </c>
      <c r="J91" s="64">
        <f t="shared" si="180"/>
        <v>-0.5074302811</v>
      </c>
      <c r="K91" s="64">
        <f t="shared" si="180"/>
        <v>0.9999167727</v>
      </c>
      <c r="L91" s="64">
        <f t="shared" si="180"/>
        <v>-0.4850290197</v>
      </c>
      <c r="M91" s="64">
        <f t="shared" si="180"/>
        <v>-0.5185051444</v>
      </c>
      <c r="N91" s="64">
        <f t="shared" si="180"/>
        <v>0.9996671047</v>
      </c>
      <c r="O91" s="64">
        <f t="shared" si="180"/>
        <v>-0.4737063504</v>
      </c>
      <c r="P91" s="64">
        <f t="shared" si="180"/>
        <v>-0.5294937001</v>
      </c>
      <c r="Q91" s="64">
        <f t="shared" si="180"/>
        <v>0.9992510374</v>
      </c>
      <c r="R91" s="64">
        <f t="shared" si="180"/>
        <v>-0.4623048305</v>
      </c>
      <c r="S91" s="64">
        <f t="shared" si="180"/>
        <v>-0.5403941192</v>
      </c>
      <c r="T91" s="64">
        <f t="shared" si="180"/>
        <v>0.9986686403</v>
      </c>
      <c r="U91" s="64">
        <f t="shared" si="180"/>
        <v>-0.4508263578</v>
      </c>
      <c r="V91" s="64">
        <f t="shared" si="180"/>
        <v>-0.5512045872</v>
      </c>
      <c r="W91" s="64">
        <f t="shared" si="180"/>
        <v>0.9979200102</v>
      </c>
      <c r="X91" s="64">
        <f t="shared" si="180"/>
        <v>-0.439272843</v>
      </c>
      <c r="Y91" s="64">
        <f t="shared" si="180"/>
        <v>-0.5619233047</v>
      </c>
      <c r="Z91" s="64">
        <f t="shared" si="180"/>
        <v>0.9970052716</v>
      </c>
      <c r="AA91" s="64">
        <f t="shared" si="180"/>
        <v>-0.4276462093</v>
      </c>
      <c r="AB91" s="64">
        <f t="shared" si="180"/>
        <v>-0.5725484874</v>
      </c>
      <c r="AC91" s="64">
        <f t="shared" si="180"/>
        <v>0.995924577</v>
      </c>
      <c r="AD91" s="64">
        <f t="shared" si="180"/>
        <v>-0.4159483918</v>
      </c>
      <c r="AE91" s="64">
        <f t="shared" si="180"/>
        <v>-0.5830783668</v>
      </c>
      <c r="AF91" s="64">
        <f t="shared" si="180"/>
        <v>0.9946781062</v>
      </c>
      <c r="AG91" s="64">
        <f t="shared" si="180"/>
        <v>-0.4041813379</v>
      </c>
      <c r="AH91" s="64">
        <f t="shared" si="180"/>
        <v>-0.5935111902</v>
      </c>
      <c r="AI91" s="64">
        <f t="shared" ref="AI91:BH91" si="181">SIN(2*PI()*AI$3*$B91)</f>
        <v>-0.8681676915</v>
      </c>
      <c r="AJ91" s="64">
        <f t="shared" si="181"/>
        <v>0.8616928164</v>
      </c>
      <c r="AK91" s="64">
        <f t="shared" si="181"/>
        <v>0.01290145995</v>
      </c>
      <c r="AL91" s="64">
        <f t="shared" si="181"/>
        <v>-0.8744980561</v>
      </c>
      <c r="AM91" s="64">
        <f t="shared" si="181"/>
        <v>0.8550745086</v>
      </c>
      <c r="AN91" s="64">
        <f t="shared" si="181"/>
        <v>0.02580077239</v>
      </c>
      <c r="AO91" s="64">
        <f t="shared" si="181"/>
        <v>-0.8806828564</v>
      </c>
      <c r="AP91" s="64">
        <f t="shared" si="181"/>
        <v>0.8483138697</v>
      </c>
      <c r="AQ91" s="64">
        <f t="shared" si="181"/>
        <v>0.03869579018</v>
      </c>
      <c r="AR91" s="64">
        <f t="shared" si="181"/>
        <v>-0.8867210631</v>
      </c>
      <c r="AS91" s="64">
        <f t="shared" si="181"/>
        <v>0.8414120251</v>
      </c>
      <c r="AT91" s="64">
        <f t="shared" si="181"/>
        <v>0.05158436687</v>
      </c>
      <c r="AU91" s="64">
        <f t="shared" si="181"/>
        <v>-0.8926116709</v>
      </c>
      <c r="AV91" s="64">
        <f t="shared" si="181"/>
        <v>0.8343701235</v>
      </c>
      <c r="AW91" s="64">
        <f t="shared" si="181"/>
        <v>0.06446435711</v>
      </c>
      <c r="AX91" s="64">
        <f t="shared" si="181"/>
        <v>-0.8983536995</v>
      </c>
      <c r="AY91" s="64">
        <f t="shared" si="181"/>
        <v>0.8271893372</v>
      </c>
      <c r="AZ91" s="64">
        <f t="shared" si="181"/>
        <v>0.07733361696</v>
      </c>
      <c r="BA91" s="64">
        <f t="shared" si="181"/>
        <v>-0.9039461929</v>
      </c>
      <c r="BB91" s="64">
        <f t="shared" si="181"/>
        <v>0.8198708615</v>
      </c>
      <c r="BC91" s="64">
        <f t="shared" si="181"/>
        <v>0.09019000427</v>
      </c>
      <c r="BD91" s="64">
        <f t="shared" si="181"/>
        <v>-0.9093882204</v>
      </c>
      <c r="BE91" s="64">
        <f t="shared" si="181"/>
        <v>0.8124159145</v>
      </c>
      <c r="BF91" s="64">
        <f t="shared" si="181"/>
        <v>0.103031379</v>
      </c>
      <c r="BG91" s="64">
        <f t="shared" si="181"/>
        <v>-0.914678876</v>
      </c>
      <c r="BH91" s="64">
        <f t="shared" si="181"/>
        <v>0.8048257371</v>
      </c>
      <c r="BJ91" s="65">
        <f t="shared" si="7"/>
        <v>28223.28758</v>
      </c>
      <c r="BK91" s="65">
        <f>SUM('Choice Model'!AF91:AJ91)</f>
        <v>28741</v>
      </c>
      <c r="BL91" s="65">
        <f t="shared" si="8"/>
        <v>517.7124243</v>
      </c>
    </row>
    <row r="92" ht="15.75" customHeight="1">
      <c r="A92" s="4" t="s">
        <v>126</v>
      </c>
      <c r="B92" s="53">
        <f t="shared" si="9"/>
        <v>1.686516085</v>
      </c>
      <c r="C92" s="64">
        <f>SUMPRODUCT('Choice Model'!B92:F92,'Choice Model'!AL92:AP92)</f>
        <v>5.006594979</v>
      </c>
      <c r="D92" s="64">
        <f>SUMPRODUCT('Choice Model'!G92:K92,'Choice Model'!AL92:AP92)</f>
        <v>821.4774948</v>
      </c>
      <c r="E92" s="64">
        <f>SUMPRODUCT('Choice Model'!L92:P92,'Choice Model'!AL92:AP92)</f>
        <v>2.733534348</v>
      </c>
      <c r="F92" s="64">
        <f>SUMPRODUCT('Choice Model'!AL92:AP92,'Choice Model'!Q92:U92)</f>
        <v>0</v>
      </c>
      <c r="G92" s="64">
        <f>SUMPRODUCT('Choice Model'!V92:Z92,'Choice Model'!AL92:AP92)</f>
        <v>0.01765539289</v>
      </c>
      <c r="H92" s="4">
        <f>SUMPRODUCT('Choice Model'!AA92:AE92,'Choice Model'!AL92:AP92)</f>
        <v>0</v>
      </c>
      <c r="I92" s="64">
        <f t="shared" ref="I92:AH92" si="182">COS(2*PI()*I$3*$B92)</f>
        <v>-0.3883876183</v>
      </c>
      <c r="J92" s="64">
        <f t="shared" si="182"/>
        <v>-0.6983101159</v>
      </c>
      <c r="K92" s="64">
        <f t="shared" si="182"/>
        <v>0.9308176238</v>
      </c>
      <c r="L92" s="64">
        <f t="shared" si="182"/>
        <v>-0.02472596411</v>
      </c>
      <c r="M92" s="64">
        <f t="shared" si="182"/>
        <v>-0.9116111072</v>
      </c>
      <c r="N92" s="64">
        <f t="shared" si="182"/>
        <v>0.7328428976</v>
      </c>
      <c r="O92" s="64">
        <f t="shared" si="182"/>
        <v>0.342356892</v>
      </c>
      <c r="P92" s="64">
        <f t="shared" si="182"/>
        <v>-0.9987772534</v>
      </c>
      <c r="Q92" s="64">
        <f t="shared" si="182"/>
        <v>0.4334685453</v>
      </c>
      <c r="R92" s="64">
        <f t="shared" si="182"/>
        <v>0.6620696215</v>
      </c>
      <c r="S92" s="64">
        <f t="shared" si="182"/>
        <v>-0.9477478323</v>
      </c>
      <c r="T92" s="64">
        <f t="shared" si="182"/>
        <v>0.07411742515</v>
      </c>
      <c r="U92" s="64">
        <f t="shared" si="182"/>
        <v>0.8901752518</v>
      </c>
      <c r="V92" s="64">
        <f t="shared" si="182"/>
        <v>-0.765583517</v>
      </c>
      <c r="W92" s="64">
        <f t="shared" si="182"/>
        <v>-0.2954889342</v>
      </c>
      <c r="X92" s="64">
        <f t="shared" si="182"/>
        <v>0.9951120038</v>
      </c>
      <c r="Y92" s="64">
        <f t="shared" si="182"/>
        <v>-0.477489428</v>
      </c>
      <c r="Z92" s="64">
        <f t="shared" si="182"/>
        <v>-0.6242100404</v>
      </c>
      <c r="AA92" s="64">
        <f t="shared" si="182"/>
        <v>0.9623603298</v>
      </c>
      <c r="AB92" s="64">
        <f t="shared" si="182"/>
        <v>-0.1233276325</v>
      </c>
      <c r="AC92" s="64">
        <f t="shared" si="182"/>
        <v>-0.8665624789</v>
      </c>
      <c r="AD92" s="64">
        <f t="shared" si="182"/>
        <v>0.7964519071</v>
      </c>
      <c r="AE92" s="64">
        <f t="shared" si="182"/>
        <v>0.2478983603</v>
      </c>
      <c r="AF92" s="64">
        <f t="shared" si="182"/>
        <v>-0.9890132146</v>
      </c>
      <c r="AG92" s="64">
        <f t="shared" si="182"/>
        <v>0.5203426135</v>
      </c>
      <c r="AH92" s="64">
        <f t="shared" si="182"/>
        <v>0.5848239578</v>
      </c>
      <c r="AI92" s="64">
        <f t="shared" ref="AI92:BH92" si="183">SIN(2*PI()*AI$3*$B92)</f>
        <v>-0.9214960976</v>
      </c>
      <c r="AJ92" s="64">
        <f t="shared" si="183"/>
        <v>0.7157953493</v>
      </c>
      <c r="AK92" s="64">
        <f t="shared" si="183"/>
        <v>0.3654839958</v>
      </c>
      <c r="AL92" s="64">
        <f t="shared" si="183"/>
        <v>-0.9996942666</v>
      </c>
      <c r="AM92" s="64">
        <f t="shared" si="183"/>
        <v>0.4110537547</v>
      </c>
      <c r="AN92" s="64">
        <f t="shared" si="183"/>
        <v>0.6803978891</v>
      </c>
      <c r="AO92" s="64">
        <f t="shared" si="183"/>
        <v>-0.939569986</v>
      </c>
      <c r="AP92" s="64">
        <f t="shared" si="183"/>
        <v>0.04943680911</v>
      </c>
      <c r="AQ92" s="64">
        <f t="shared" si="183"/>
        <v>0.9011686969</v>
      </c>
      <c r="AR92" s="64">
        <f t="shared" si="183"/>
        <v>-0.7494423369</v>
      </c>
      <c r="AS92" s="64">
        <f t="shared" si="183"/>
        <v>-0.3190204483</v>
      </c>
      <c r="AT92" s="64">
        <f t="shared" si="183"/>
        <v>0.9972495211</v>
      </c>
      <c r="AU92" s="64">
        <f t="shared" si="183"/>
        <v>-0.4556182844</v>
      </c>
      <c r="AV92" s="64">
        <f t="shared" si="183"/>
        <v>-0.6433365204</v>
      </c>
      <c r="AW92" s="64">
        <f t="shared" si="183"/>
        <v>0.9553461623</v>
      </c>
      <c r="AX92" s="64">
        <f t="shared" si="183"/>
        <v>-0.09875272085</v>
      </c>
      <c r="AY92" s="64">
        <f t="shared" si="183"/>
        <v>-0.8786374942</v>
      </c>
      <c r="AZ92" s="64">
        <f t="shared" si="183"/>
        <v>0.7812565683</v>
      </c>
      <c r="BA92" s="64">
        <f t="shared" si="183"/>
        <v>0.2717767385</v>
      </c>
      <c r="BB92" s="64">
        <f t="shared" si="183"/>
        <v>-0.9923660086</v>
      </c>
      <c r="BC92" s="64">
        <f t="shared" si="183"/>
        <v>0.4990686027</v>
      </c>
      <c r="BD92" s="64">
        <f t="shared" si="183"/>
        <v>0.6047018767</v>
      </c>
      <c r="BE92" s="64">
        <f t="shared" si="183"/>
        <v>-0.968786046</v>
      </c>
      <c r="BF92" s="64">
        <f t="shared" si="183"/>
        <v>0.1478271335</v>
      </c>
      <c r="BG92" s="64">
        <f t="shared" si="183"/>
        <v>0.8539575894</v>
      </c>
      <c r="BH92" s="64">
        <f t="shared" si="183"/>
        <v>-0.8111602421</v>
      </c>
      <c r="BJ92" s="65">
        <f t="shared" si="7"/>
        <v>27476.49646</v>
      </c>
      <c r="BK92" s="65">
        <f>SUM('Choice Model'!AF92:AJ92)</f>
        <v>27527</v>
      </c>
      <c r="BL92" s="65">
        <f t="shared" si="8"/>
        <v>50.50353711</v>
      </c>
    </row>
    <row r="93" ht="15.75" customHeight="1">
      <c r="A93" s="4" t="s">
        <v>127</v>
      </c>
      <c r="B93" s="53">
        <f t="shared" si="9"/>
        <v>1.70568104</v>
      </c>
      <c r="C93" s="64">
        <f>SUMPRODUCT('Choice Model'!B93:F93,'Choice Model'!AL93:AP93)</f>
        <v>5.029486121</v>
      </c>
      <c r="D93" s="64">
        <f>SUMPRODUCT('Choice Model'!G93:K93,'Choice Model'!AL93:AP93)</f>
        <v>821.3296567</v>
      </c>
      <c r="E93" s="64">
        <f>SUMPRODUCT('Choice Model'!L93:P93,'Choice Model'!AL93:AP93)</f>
        <v>2.744521549</v>
      </c>
      <c r="F93" s="64">
        <f>SUMPRODUCT('Choice Model'!AL93:AP93,'Choice Model'!Q93:U93)</f>
        <v>0</v>
      </c>
      <c r="G93" s="64">
        <f>SUMPRODUCT('Choice Model'!V93:Z93,'Choice Model'!AL93:AP93)</f>
        <v>0.01263696129</v>
      </c>
      <c r="H93" s="4">
        <f>SUMPRODUCT('Choice Model'!AA93:AE93,'Choice Model'!AL93:AP93)</f>
        <v>0</v>
      </c>
      <c r="I93" s="64">
        <f t="shared" ref="I93:AH93" si="184">COS(2*PI()*I$3*$B93)</f>
        <v>-0.2748793688</v>
      </c>
      <c r="J93" s="64">
        <f t="shared" si="184"/>
        <v>-0.8488826652</v>
      </c>
      <c r="K93" s="64">
        <f t="shared" si="184"/>
        <v>0.7415600312</v>
      </c>
      <c r="L93" s="64">
        <f t="shared" si="184"/>
        <v>0.4412035586</v>
      </c>
      <c r="M93" s="64">
        <f t="shared" si="184"/>
        <v>-0.9841155426</v>
      </c>
      <c r="N93" s="64">
        <f t="shared" si="184"/>
        <v>0.09982255972</v>
      </c>
      <c r="O93" s="64">
        <f t="shared" si="184"/>
        <v>0.9292372182</v>
      </c>
      <c r="P93" s="64">
        <f t="shared" si="184"/>
        <v>-0.6106788397</v>
      </c>
      <c r="Q93" s="64">
        <f t="shared" si="184"/>
        <v>-0.5935111902</v>
      </c>
      <c r="R93" s="64">
        <f t="shared" si="184"/>
        <v>0.9369668024</v>
      </c>
      <c r="S93" s="64">
        <f t="shared" si="184"/>
        <v>0.07840550376</v>
      </c>
      <c r="T93" s="64">
        <f t="shared" si="184"/>
        <v>-0.9800709131</v>
      </c>
      <c r="U93" s="64">
        <f t="shared" si="184"/>
        <v>0.4603970442</v>
      </c>
      <c r="V93" s="64">
        <f t="shared" si="184"/>
        <v>0.7269636153</v>
      </c>
      <c r="W93" s="64">
        <f t="shared" si="184"/>
        <v>-0.8600516436</v>
      </c>
      <c r="X93" s="64">
        <f t="shared" si="184"/>
        <v>-0.2541427095</v>
      </c>
      <c r="Y93" s="64">
        <f t="shared" si="184"/>
        <v>0.9997688188</v>
      </c>
      <c r="Z93" s="64">
        <f t="shared" si="184"/>
        <v>-0.2954889342</v>
      </c>
      <c r="AA93" s="64">
        <f t="shared" si="184"/>
        <v>-0.8373211953</v>
      </c>
      <c r="AB93" s="64">
        <f t="shared" si="184"/>
        <v>0.7558135775</v>
      </c>
      <c r="AC93" s="64">
        <f t="shared" si="184"/>
        <v>0.4218060771</v>
      </c>
      <c r="AD93" s="64">
        <f t="shared" si="184"/>
        <v>-0.987705154</v>
      </c>
      <c r="AE93" s="64">
        <f t="shared" si="184"/>
        <v>0.1211934615</v>
      </c>
      <c r="AF93" s="64">
        <f t="shared" si="184"/>
        <v>0.9210779896</v>
      </c>
      <c r="AG93" s="64">
        <f t="shared" si="184"/>
        <v>-0.6275641342</v>
      </c>
      <c r="AH93" s="64">
        <f t="shared" si="184"/>
        <v>-0.5760691234</v>
      </c>
      <c r="AI93" s="64">
        <f t="shared" ref="AI93:BH93" si="185">SIN(2*PI()*AI$3*$B93)</f>
        <v>-0.9614787219</v>
      </c>
      <c r="AJ93" s="64">
        <f t="shared" si="185"/>
        <v>0.5285813284</v>
      </c>
      <c r="AK93" s="64">
        <f t="shared" si="185"/>
        <v>0.6708865181</v>
      </c>
      <c r="AL93" s="64">
        <f t="shared" si="185"/>
        <v>-0.8974070536</v>
      </c>
      <c r="AM93" s="64">
        <f t="shared" si="185"/>
        <v>-0.1775291492</v>
      </c>
      <c r="AN93" s="64">
        <f t="shared" si="185"/>
        <v>0.9950052545</v>
      </c>
      <c r="AO93" s="64">
        <f t="shared" si="185"/>
        <v>-0.3694836834</v>
      </c>
      <c r="AP93" s="64">
        <f t="shared" si="185"/>
        <v>-0.7918783712</v>
      </c>
      <c r="AQ93" s="64">
        <f t="shared" si="185"/>
        <v>0.8048257371</v>
      </c>
      <c r="AR93" s="64">
        <f t="shared" si="185"/>
        <v>0.34941839</v>
      </c>
      <c r="AS93" s="64">
        <f t="shared" si="185"/>
        <v>-0.9969215501</v>
      </c>
      <c r="AT93" s="64">
        <f t="shared" si="185"/>
        <v>0.1986479429</v>
      </c>
      <c r="AU93" s="64">
        <f t="shared" si="185"/>
        <v>0.8877131078</v>
      </c>
      <c r="AV93" s="64">
        <f t="shared" si="185"/>
        <v>-0.6866759803</v>
      </c>
      <c r="AW93" s="64">
        <f t="shared" si="185"/>
        <v>-0.5102069877</v>
      </c>
      <c r="AX93" s="64">
        <f t="shared" si="185"/>
        <v>0.9671667298</v>
      </c>
      <c r="AY93" s="64">
        <f t="shared" si="185"/>
        <v>-0.02150137274</v>
      </c>
      <c r="AZ93" s="64">
        <f t="shared" si="185"/>
        <v>-0.9553461623</v>
      </c>
      <c r="BA93" s="64">
        <f t="shared" si="185"/>
        <v>0.5467112729</v>
      </c>
      <c r="BB93" s="64">
        <f t="shared" si="185"/>
        <v>0.6547868631</v>
      </c>
      <c r="BC93" s="64">
        <f t="shared" si="185"/>
        <v>-0.9066860721</v>
      </c>
      <c r="BD93" s="64">
        <f t="shared" si="185"/>
        <v>-0.1563282727</v>
      </c>
      <c r="BE93" s="64">
        <f t="shared" si="185"/>
        <v>0.9926289059</v>
      </c>
      <c r="BF93" s="64">
        <f t="shared" si="185"/>
        <v>-0.3893781415</v>
      </c>
      <c r="BG93" s="64">
        <f t="shared" si="185"/>
        <v>-0.7785648704</v>
      </c>
      <c r="BH93" s="64">
        <f t="shared" si="185"/>
        <v>0.8174009818</v>
      </c>
      <c r="BJ93" s="65">
        <f t="shared" si="7"/>
        <v>27084.7926</v>
      </c>
      <c r="BK93" s="65">
        <f>SUM('Choice Model'!AF93:AJ93)</f>
        <v>27380</v>
      </c>
      <c r="BL93" s="65">
        <f t="shared" si="8"/>
        <v>295.2073973</v>
      </c>
    </row>
    <row r="94" ht="15.75" customHeight="1">
      <c r="A94" s="4" t="s">
        <v>128</v>
      </c>
      <c r="B94" s="53">
        <f t="shared" si="9"/>
        <v>1.724845996</v>
      </c>
      <c r="C94" s="64">
        <f>SUMPRODUCT('Choice Model'!B94:F94,'Choice Model'!AL94:AP94)</f>
        <v>5.081061083</v>
      </c>
      <c r="D94" s="64">
        <f>SUMPRODUCT('Choice Model'!G94:K94,'Choice Model'!AL94:AP94)</f>
        <v>756.8669597</v>
      </c>
      <c r="E94" s="64">
        <f>SUMPRODUCT('Choice Model'!L94:P94,'Choice Model'!AL94:AP94)</f>
        <v>2.765108746</v>
      </c>
      <c r="F94" s="64">
        <f>SUMPRODUCT('Choice Model'!AL94:AP94,'Choice Model'!Q94:U94)</f>
        <v>0</v>
      </c>
      <c r="G94" s="64">
        <f>SUMPRODUCT('Choice Model'!V94:Z94,'Choice Model'!AL94:AP94)</f>
        <v>0.00809810273</v>
      </c>
      <c r="H94" s="4">
        <f>SUMPRODUCT('Choice Model'!AA94:AE94,'Choice Model'!AL94:AP94)</f>
        <v>0</v>
      </c>
      <c r="I94" s="64">
        <f t="shared" ref="I94:AH94" si="186">COS(2*PI()*I$3*$B94)</f>
        <v>-0.1573901148</v>
      </c>
      <c r="J94" s="64">
        <f t="shared" si="186"/>
        <v>-0.9504567035</v>
      </c>
      <c r="K94" s="64">
        <f t="shared" si="186"/>
        <v>0.4565750941</v>
      </c>
      <c r="L94" s="64">
        <f t="shared" si="186"/>
        <v>0.8067358906</v>
      </c>
      <c r="M94" s="64">
        <f t="shared" si="186"/>
        <v>-0.710519603</v>
      </c>
      <c r="N94" s="64">
        <f t="shared" si="186"/>
        <v>-0.5830783668</v>
      </c>
      <c r="O94" s="64">
        <f t="shared" si="186"/>
        <v>0.8940611451</v>
      </c>
      <c r="P94" s="64">
        <f t="shared" si="186"/>
        <v>0.3016455943</v>
      </c>
      <c r="Q94" s="64">
        <f t="shared" si="186"/>
        <v>-0.9890132146</v>
      </c>
      <c r="R94" s="64">
        <f t="shared" si="186"/>
        <v>0.009676212407</v>
      </c>
      <c r="S94" s="64">
        <f t="shared" si="186"/>
        <v>0.9859673342</v>
      </c>
      <c r="T94" s="64">
        <f t="shared" si="186"/>
        <v>-0.3200392362</v>
      </c>
      <c r="U94" s="64">
        <f t="shared" si="186"/>
        <v>-0.88522531</v>
      </c>
      <c r="V94" s="64">
        <f t="shared" si="186"/>
        <v>0.5986906625</v>
      </c>
      <c r="W94" s="64">
        <f t="shared" si="186"/>
        <v>0.6967693258</v>
      </c>
      <c r="X94" s="64">
        <f t="shared" si="186"/>
        <v>-0.8180198708</v>
      </c>
      <c r="Y94" s="64">
        <f t="shared" si="186"/>
        <v>-0.439272843</v>
      </c>
      <c r="Z94" s="64">
        <f t="shared" si="186"/>
        <v>0.9562942772</v>
      </c>
      <c r="AA94" s="64">
        <f t="shared" si="186"/>
        <v>0.1382503109</v>
      </c>
      <c r="AB94" s="64">
        <f t="shared" si="186"/>
        <v>-0.9998127418</v>
      </c>
      <c r="AC94" s="64">
        <f t="shared" si="186"/>
        <v>0.1764709735</v>
      </c>
      <c r="AD94" s="64">
        <f t="shared" si="186"/>
        <v>0.9442631683</v>
      </c>
      <c r="AE94" s="64">
        <f t="shared" si="186"/>
        <v>-0.4737063504</v>
      </c>
      <c r="AF94" s="64">
        <f t="shared" si="186"/>
        <v>-0.7951497746</v>
      </c>
      <c r="AG94" s="64">
        <f t="shared" si="186"/>
        <v>0.724003779</v>
      </c>
      <c r="AH94" s="64">
        <f t="shared" si="186"/>
        <v>0.5672476988</v>
      </c>
      <c r="AI94" s="64">
        <f t="shared" ref="AI94:BH94" si="187">SIN(2*PI()*AI$3*$B94)</f>
        <v>-0.9875365065</v>
      </c>
      <c r="AJ94" s="64">
        <f t="shared" si="187"/>
        <v>0.3108569682</v>
      </c>
      <c r="AK94" s="64">
        <f t="shared" si="187"/>
        <v>0.8896848787</v>
      </c>
      <c r="AL94" s="64">
        <f t="shared" si="187"/>
        <v>-0.5909121786</v>
      </c>
      <c r="AM94" s="64">
        <f t="shared" si="187"/>
        <v>-0.7036774075</v>
      </c>
      <c r="AN94" s="64">
        <f t="shared" si="187"/>
        <v>0.8124159145</v>
      </c>
      <c r="AO94" s="64">
        <f t="shared" si="187"/>
        <v>0.4479449394</v>
      </c>
      <c r="AP94" s="64">
        <f t="shared" si="187"/>
        <v>-0.9534201253</v>
      </c>
      <c r="AQ94" s="64">
        <f t="shared" si="187"/>
        <v>-0.1478271335</v>
      </c>
      <c r="AR94" s="64">
        <f t="shared" si="187"/>
        <v>0.9999531844</v>
      </c>
      <c r="AS94" s="64">
        <f t="shared" si="187"/>
        <v>-0.1669383595</v>
      </c>
      <c r="AT94" s="64">
        <f t="shared" si="187"/>
        <v>-0.9474042892</v>
      </c>
      <c r="AU94" s="64">
        <f t="shared" si="187"/>
        <v>0.4651624991</v>
      </c>
      <c r="AV94" s="64">
        <f t="shared" si="187"/>
        <v>0.800980331</v>
      </c>
      <c r="AW94" s="64">
        <f t="shared" si="187"/>
        <v>-0.7172952716</v>
      </c>
      <c r="AX94" s="64">
        <f t="shared" si="187"/>
        <v>-0.5751899607</v>
      </c>
      <c r="AY94" s="64">
        <f t="shared" si="187"/>
        <v>0.8983536995</v>
      </c>
      <c r="AZ94" s="64">
        <f t="shared" si="187"/>
        <v>0.292405977</v>
      </c>
      <c r="BA94" s="64">
        <f t="shared" si="187"/>
        <v>-0.99039732</v>
      </c>
      <c r="BB94" s="64">
        <f t="shared" si="187"/>
        <v>0.01935151882</v>
      </c>
      <c r="BC94" s="64">
        <f t="shared" si="187"/>
        <v>0.9843058445</v>
      </c>
      <c r="BD94" s="64">
        <f t="shared" si="187"/>
        <v>-0.3291915385</v>
      </c>
      <c r="BE94" s="64">
        <f t="shared" si="187"/>
        <v>-0.8806828564</v>
      </c>
      <c r="BF94" s="64">
        <f t="shared" si="187"/>
        <v>0.6064130902</v>
      </c>
      <c r="BG94" s="64">
        <f t="shared" si="187"/>
        <v>0.6897960047</v>
      </c>
      <c r="BH94" s="64">
        <f t="shared" si="187"/>
        <v>-0.823547235</v>
      </c>
      <c r="BJ94" s="65">
        <f t="shared" si="7"/>
        <v>24839.17308</v>
      </c>
      <c r="BK94" s="65">
        <f>SUM('Choice Model'!AF94:AJ94)</f>
        <v>21610</v>
      </c>
      <c r="BL94" s="65">
        <f t="shared" si="8"/>
        <v>-3229.173083</v>
      </c>
    </row>
    <row r="95" ht="15.75" customHeight="1">
      <c r="A95" s="4" t="s">
        <v>129</v>
      </c>
      <c r="B95" s="53">
        <f t="shared" si="9"/>
        <v>1.744010951</v>
      </c>
      <c r="C95" s="64">
        <f>SUMPRODUCT('Choice Model'!B95:F95,'Choice Model'!AL95:AP95)</f>
        <v>5.07616501</v>
      </c>
      <c r="D95" s="64">
        <f>SUMPRODUCT('Choice Model'!G95:K95,'Choice Model'!AL95:AP95)</f>
        <v>797.2988992</v>
      </c>
      <c r="E95" s="64">
        <f>SUMPRODUCT('Choice Model'!L95:P95,'Choice Model'!AL95:AP95)</f>
        <v>2.763188969</v>
      </c>
      <c r="F95" s="64">
        <f>SUMPRODUCT('Choice Model'!AL95:AP95,'Choice Model'!Q95:U95)</f>
        <v>0</v>
      </c>
      <c r="G95" s="64">
        <f>SUMPRODUCT('Choice Model'!V95:Z95,'Choice Model'!AL95:AP95)</f>
        <v>0.01588389898</v>
      </c>
      <c r="H95" s="4">
        <f>SUMPRODUCT('Choice Model'!AA95:AE95,'Choice Model'!AL95:AP95)</f>
        <v>0</v>
      </c>
      <c r="I95" s="64">
        <f t="shared" ref="I95:AH95" si="188">COS(2*PI()*I$3*$B95)</f>
        <v>-0.03762142178</v>
      </c>
      <c r="J95" s="64">
        <f t="shared" si="188"/>
        <v>-0.9971692572</v>
      </c>
      <c r="K95" s="64">
        <f t="shared" si="188"/>
        <v>0.1126512722</v>
      </c>
      <c r="L95" s="64">
        <f t="shared" si="188"/>
        <v>0.9886930552</v>
      </c>
      <c r="M95" s="64">
        <f t="shared" si="188"/>
        <v>-0.1870433491</v>
      </c>
      <c r="N95" s="64">
        <f t="shared" si="188"/>
        <v>-0.9746193817</v>
      </c>
      <c r="O95" s="64">
        <f t="shared" si="188"/>
        <v>0.2603764827</v>
      </c>
      <c r="P95" s="64">
        <f t="shared" si="188"/>
        <v>0.9550279148</v>
      </c>
      <c r="Q95" s="64">
        <f t="shared" si="188"/>
        <v>-0.3322354987</v>
      </c>
      <c r="R95" s="64">
        <f t="shared" si="188"/>
        <v>-0.9300295711</v>
      </c>
      <c r="S95" s="64">
        <f t="shared" si="188"/>
        <v>0.4022135682</v>
      </c>
      <c r="T95" s="64">
        <f t="shared" si="188"/>
        <v>0.8997658785</v>
      </c>
      <c r="U95" s="64">
        <f t="shared" si="188"/>
        <v>-0.4699145115</v>
      </c>
      <c r="V95" s="64">
        <f t="shared" si="188"/>
        <v>-0.8644081745</v>
      </c>
      <c r="W95" s="64">
        <f t="shared" si="188"/>
        <v>0.5349550405</v>
      </c>
      <c r="X95" s="64">
        <f t="shared" si="188"/>
        <v>0.8241566361</v>
      </c>
      <c r="Y95" s="64">
        <f t="shared" si="188"/>
        <v>-0.5969669293</v>
      </c>
      <c r="Z95" s="64">
        <f t="shared" si="188"/>
        <v>-0.7792391468</v>
      </c>
      <c r="AA95" s="64">
        <f t="shared" si="188"/>
        <v>0.6555990986</v>
      </c>
      <c r="AB95" s="64">
        <f t="shared" si="188"/>
        <v>0.7299100064</v>
      </c>
      <c r="AC95" s="64">
        <f t="shared" si="188"/>
        <v>-0.710519603</v>
      </c>
      <c r="AD95" s="64">
        <f t="shared" si="188"/>
        <v>-0.6764484911</v>
      </c>
      <c r="AE95" s="64">
        <f t="shared" si="188"/>
        <v>0.761417511</v>
      </c>
      <c r="AF95" s="64">
        <f t="shared" si="188"/>
        <v>0.6191572724</v>
      </c>
      <c r="AG95" s="64">
        <f t="shared" si="188"/>
        <v>-0.8080046647</v>
      </c>
      <c r="AH95" s="64">
        <f t="shared" si="188"/>
        <v>-0.5583607038</v>
      </c>
      <c r="AI95" s="64">
        <f t="shared" ref="AI95:BH95" si="189">SIN(2*PI()*AI$3*$B95)</f>
        <v>-0.9992920637</v>
      </c>
      <c r="AJ95" s="64">
        <f t="shared" si="189"/>
        <v>0.07518957641</v>
      </c>
      <c r="AK95" s="64">
        <f t="shared" si="189"/>
        <v>0.9936345862</v>
      </c>
      <c r="AL95" s="64">
        <f t="shared" si="189"/>
        <v>-0.1499534681</v>
      </c>
      <c r="AM95" s="64">
        <f t="shared" si="189"/>
        <v>-0.9823516608</v>
      </c>
      <c r="AN95" s="64">
        <f t="shared" si="189"/>
        <v>0.2238684005</v>
      </c>
      <c r="AO95" s="64">
        <f t="shared" si="189"/>
        <v>0.9655071658</v>
      </c>
      <c r="AP95" s="64">
        <f t="shared" si="189"/>
        <v>-0.2965159051</v>
      </c>
      <c r="AQ95" s="64">
        <f t="shared" si="189"/>
        <v>-0.943196466</v>
      </c>
      <c r="AR95" s="64">
        <f t="shared" si="189"/>
        <v>0.3674846892</v>
      </c>
      <c r="AS95" s="64">
        <f t="shared" si="189"/>
        <v>0.915545873</v>
      </c>
      <c r="AT95" s="64">
        <f t="shared" si="189"/>
        <v>-0.4363729641</v>
      </c>
      <c r="AU95" s="64">
        <f t="shared" si="189"/>
        <v>-0.8827119303</v>
      </c>
      <c r="AV95" s="64">
        <f t="shared" si="189"/>
        <v>0.5027907198</v>
      </c>
      <c r="AW95" s="64">
        <f t="shared" si="189"/>
        <v>0.8448805268</v>
      </c>
      <c r="AX95" s="64">
        <f t="shared" si="189"/>
        <v>-0.5663619331</v>
      </c>
      <c r="AY95" s="64">
        <f t="shared" si="189"/>
        <v>-0.8022658445</v>
      </c>
      <c r="AZ95" s="64">
        <f t="shared" si="189"/>
        <v>0.6267266965</v>
      </c>
      <c r="BA95" s="64">
        <f t="shared" si="189"/>
        <v>0.7551091457</v>
      </c>
      <c r="BB95" s="64">
        <f t="shared" si="189"/>
        <v>-0.6835432558</v>
      </c>
      <c r="BC95" s="64">
        <f t="shared" si="189"/>
        <v>-0.7036774075</v>
      </c>
      <c r="BD95" s="64">
        <f t="shared" si="189"/>
        <v>0.7364899449</v>
      </c>
      <c r="BE95" s="64">
        <f t="shared" si="189"/>
        <v>0.6482618098</v>
      </c>
      <c r="BF95" s="64">
        <f t="shared" si="189"/>
        <v>-0.7852670068</v>
      </c>
      <c r="BG95" s="64">
        <f t="shared" si="189"/>
        <v>-0.5891760872</v>
      </c>
      <c r="BH95" s="64">
        <f t="shared" si="189"/>
        <v>0.829598291</v>
      </c>
      <c r="BJ95" s="65">
        <f t="shared" si="7"/>
        <v>25911.70862</v>
      </c>
      <c r="BK95" s="65">
        <f>SUM('Choice Model'!AF95:AJ95)</f>
        <v>26253</v>
      </c>
      <c r="BL95" s="65">
        <f t="shared" si="8"/>
        <v>341.2913754</v>
      </c>
    </row>
    <row r="96" ht="15.75" customHeight="1">
      <c r="A96" s="4" t="s">
        <v>130</v>
      </c>
      <c r="B96" s="53">
        <f t="shared" si="9"/>
        <v>1.763175907</v>
      </c>
      <c r="C96" s="64">
        <f>SUMPRODUCT('Choice Model'!B96:F96,'Choice Model'!AL96:AP96)</f>
        <v>5.023009183</v>
      </c>
      <c r="D96" s="64">
        <f>SUMPRODUCT('Choice Model'!G96:K96,'Choice Model'!AL96:AP96)</f>
        <v>802.1287125</v>
      </c>
      <c r="E96" s="64">
        <f>SUMPRODUCT('Choice Model'!L96:P96,'Choice Model'!AL96:AP96)</f>
        <v>2.745072425</v>
      </c>
      <c r="F96" s="64">
        <f>SUMPRODUCT('Choice Model'!AL96:AP96,'Choice Model'!Q96:U96)</f>
        <v>0</v>
      </c>
      <c r="G96" s="64">
        <f>SUMPRODUCT('Choice Model'!V96:Z96,'Choice Model'!AL96:AP96)</f>
        <v>0.01110385369</v>
      </c>
      <c r="H96" s="4">
        <f>SUMPRODUCT('Choice Model'!AA96:AE96,'Choice Model'!AL96:AP96)</f>
        <v>0</v>
      </c>
      <c r="I96" s="64">
        <f t="shared" ref="I96:AH96" si="190">COS(2*PI()*I$3*$B96)</f>
        <v>0.08269213224</v>
      </c>
      <c r="J96" s="64">
        <f t="shared" si="190"/>
        <v>-0.9863240225</v>
      </c>
      <c r="K96" s="64">
        <f t="shared" si="190"/>
        <v>-0.2458146052</v>
      </c>
      <c r="L96" s="64">
        <f t="shared" si="190"/>
        <v>0.9456701548</v>
      </c>
      <c r="M96" s="64">
        <f t="shared" si="190"/>
        <v>0.4022135682</v>
      </c>
      <c r="N96" s="64">
        <f t="shared" si="190"/>
        <v>-0.8791503597</v>
      </c>
      <c r="O96" s="64">
        <f t="shared" si="190"/>
        <v>-0.5476112038</v>
      </c>
      <c r="P96" s="64">
        <f t="shared" si="190"/>
        <v>0.7885840835</v>
      </c>
      <c r="Q96" s="64">
        <f t="shared" si="190"/>
        <v>0.6780306025</v>
      </c>
      <c r="R96" s="64">
        <f t="shared" si="190"/>
        <v>-0.6764484911</v>
      </c>
      <c r="S96" s="64">
        <f t="shared" si="190"/>
        <v>-0.7899045386</v>
      </c>
      <c r="T96" s="64">
        <f t="shared" si="190"/>
        <v>0.5458107099</v>
      </c>
      <c r="U96" s="64">
        <f t="shared" si="190"/>
        <v>0.8801730414</v>
      </c>
      <c r="V96" s="64">
        <f t="shared" si="190"/>
        <v>-0.4002439389</v>
      </c>
      <c r="W96" s="64">
        <f t="shared" si="190"/>
        <v>-0.9463670909</v>
      </c>
      <c r="X96" s="64">
        <f t="shared" si="190"/>
        <v>0.2437297136</v>
      </c>
      <c r="Y96" s="64">
        <f t="shared" si="190"/>
        <v>0.9866761503</v>
      </c>
      <c r="Z96" s="64">
        <f t="shared" si="190"/>
        <v>-0.08054900422</v>
      </c>
      <c r="AA96" s="64">
        <f t="shared" si="190"/>
        <v>-0.9999976881</v>
      </c>
      <c r="AB96" s="64">
        <f t="shared" si="190"/>
        <v>-0.08483487791</v>
      </c>
      <c r="AC96" s="64">
        <f t="shared" si="190"/>
        <v>0.9859673342</v>
      </c>
      <c r="AD96" s="64">
        <f t="shared" si="190"/>
        <v>0.2478983603</v>
      </c>
      <c r="AE96" s="64">
        <f t="shared" si="190"/>
        <v>-0.9449688462</v>
      </c>
      <c r="AF96" s="64">
        <f t="shared" si="190"/>
        <v>-0.4041813379</v>
      </c>
      <c r="AG96" s="64">
        <f t="shared" si="190"/>
        <v>0.878123613</v>
      </c>
      <c r="AH96" s="64">
        <f t="shared" si="190"/>
        <v>0.5494091657</v>
      </c>
      <c r="AI96" s="64">
        <f t="shared" ref="AI96:BH96" si="191">SIN(2*PI()*AI$3*$B96)</f>
        <v>-0.9965751408</v>
      </c>
      <c r="AJ96" s="64">
        <f t="shared" si="191"/>
        <v>-0.1648178467</v>
      </c>
      <c r="AK96" s="64">
        <f t="shared" si="191"/>
        <v>0.9693168625</v>
      </c>
      <c r="AL96" s="64">
        <f t="shared" si="191"/>
        <v>0.325127603</v>
      </c>
      <c r="AM96" s="64">
        <f t="shared" si="191"/>
        <v>-0.915545873</v>
      </c>
      <c r="AN96" s="64">
        <f t="shared" si="191"/>
        <v>-0.4765444838</v>
      </c>
      <c r="AO96" s="64">
        <f t="shared" si="191"/>
        <v>0.836732914</v>
      </c>
      <c r="AP96" s="64">
        <f t="shared" si="191"/>
        <v>0.6149269413</v>
      </c>
      <c r="AQ96" s="64">
        <f t="shared" si="191"/>
        <v>-0.7350336741</v>
      </c>
      <c r="AR96" s="64">
        <f t="shared" si="191"/>
        <v>-0.7364899449</v>
      </c>
      <c r="AS96" s="64">
        <f t="shared" si="191"/>
        <v>0.6132298263</v>
      </c>
      <c r="AT96" s="64">
        <f t="shared" si="191"/>
        <v>0.8379085087</v>
      </c>
      <c r="AU96" s="64">
        <f t="shared" si="191"/>
        <v>-0.4746529439</v>
      </c>
      <c r="AV96" s="64">
        <f t="shared" si="191"/>
        <v>-0.9164086367</v>
      </c>
      <c r="AW96" s="64">
        <f t="shared" si="191"/>
        <v>0.3230933756</v>
      </c>
      <c r="AX96" s="64">
        <f t="shared" si="191"/>
        <v>0.969843197</v>
      </c>
      <c r="AY96" s="64">
        <f t="shared" si="191"/>
        <v>-0.1626965718</v>
      </c>
      <c r="AZ96" s="64">
        <f t="shared" si="191"/>
        <v>-0.9967506498</v>
      </c>
      <c r="BA96" s="64">
        <f t="shared" si="191"/>
        <v>-0.002150301323</v>
      </c>
      <c r="BB96" s="64">
        <f t="shared" si="191"/>
        <v>0.9963950238</v>
      </c>
      <c r="BC96" s="64">
        <f t="shared" si="191"/>
        <v>0.1669383595</v>
      </c>
      <c r="BD96" s="64">
        <f t="shared" si="191"/>
        <v>-0.968786046</v>
      </c>
      <c r="BE96" s="64">
        <f t="shared" si="191"/>
        <v>-0.3271603271</v>
      </c>
      <c r="BF96" s="64">
        <f t="shared" si="191"/>
        <v>0.914678876</v>
      </c>
      <c r="BG96" s="64">
        <f t="shared" si="191"/>
        <v>0.4784338203</v>
      </c>
      <c r="BH96" s="64">
        <f t="shared" si="191"/>
        <v>-0.8355534505</v>
      </c>
      <c r="BJ96" s="65">
        <f t="shared" si="7"/>
        <v>26016.54</v>
      </c>
      <c r="BK96" s="65">
        <f>SUM('Choice Model'!AF96:AJ96)</f>
        <v>26027</v>
      </c>
      <c r="BL96" s="65">
        <f t="shared" si="8"/>
        <v>10.460001</v>
      </c>
    </row>
    <row r="97" ht="15.75" customHeight="1">
      <c r="A97" s="4" t="s">
        <v>131</v>
      </c>
      <c r="B97" s="53">
        <f t="shared" si="9"/>
        <v>1.782340862</v>
      </c>
      <c r="C97" s="64">
        <f>SUMPRODUCT('Choice Model'!B97:F97,'Choice Model'!AL97:AP97)</f>
        <v>5.024120338</v>
      </c>
      <c r="D97" s="64">
        <f>SUMPRODUCT('Choice Model'!G97:K97,'Choice Model'!AL97:AP97)</f>
        <v>780.5770891</v>
      </c>
      <c r="E97" s="64">
        <f>SUMPRODUCT('Choice Model'!L97:P97,'Choice Model'!AL97:AP97)</f>
        <v>2.745252072</v>
      </c>
      <c r="F97" s="64">
        <f>SUMPRODUCT('Choice Model'!AL97:AP97,'Choice Model'!Q97:U97)</f>
        <v>0</v>
      </c>
      <c r="G97" s="64">
        <f>SUMPRODUCT('Choice Model'!V97:Z97,'Choice Model'!AL97:AP97)</f>
        <v>0.007639848066</v>
      </c>
      <c r="H97" s="4">
        <f>SUMPRODUCT('Choice Model'!AA97:AE97,'Choice Model'!AL97:AP97)</f>
        <v>0</v>
      </c>
      <c r="I97" s="64">
        <f t="shared" ref="I97:AH97" si="192">COS(2*PI()*I$3*$B97)</f>
        <v>0.2018080782</v>
      </c>
      <c r="J97" s="64">
        <f t="shared" si="192"/>
        <v>-0.9185469992</v>
      </c>
      <c r="K97" s="64">
        <f t="shared" si="192"/>
        <v>-0.5725484874</v>
      </c>
      <c r="L97" s="64">
        <f t="shared" si="192"/>
        <v>0.6874571793</v>
      </c>
      <c r="M97" s="64">
        <f t="shared" si="192"/>
        <v>0.8500173118</v>
      </c>
      <c r="N97" s="64">
        <f t="shared" si="192"/>
        <v>-0.3443764591</v>
      </c>
      <c r="O97" s="64">
        <f t="shared" si="192"/>
        <v>-0.9890132146</v>
      </c>
      <c r="P97" s="64">
        <f t="shared" si="192"/>
        <v>-0.05480525318</v>
      </c>
      <c r="Q97" s="64">
        <f t="shared" si="192"/>
        <v>0.9668929289</v>
      </c>
      <c r="R97" s="64">
        <f t="shared" si="192"/>
        <v>0.4450588608</v>
      </c>
      <c r="S97" s="64">
        <f t="shared" si="192"/>
        <v>-0.7872599822</v>
      </c>
      <c r="T97" s="64">
        <f t="shared" si="192"/>
        <v>-0.7628097089</v>
      </c>
      <c r="U97" s="64">
        <f t="shared" si="192"/>
        <v>0.4793776595</v>
      </c>
      <c r="V97" s="64">
        <f t="shared" si="192"/>
        <v>0.9562942772</v>
      </c>
      <c r="W97" s="64">
        <f t="shared" si="192"/>
        <v>-0.09340183893</v>
      </c>
      <c r="X97" s="64">
        <f t="shared" si="192"/>
        <v>-0.9939927684</v>
      </c>
      <c r="Y97" s="64">
        <f t="shared" si="192"/>
        <v>-0.3077897017</v>
      </c>
      <c r="Z97" s="64">
        <f t="shared" si="192"/>
        <v>0.8697638721</v>
      </c>
      <c r="AA97" s="64">
        <f t="shared" si="192"/>
        <v>0.6588404527</v>
      </c>
      <c r="AB97" s="64">
        <f t="shared" si="192"/>
        <v>-0.6038452209</v>
      </c>
      <c r="AC97" s="64">
        <f t="shared" si="192"/>
        <v>-0.9025621398</v>
      </c>
      <c r="AD97" s="64">
        <f t="shared" si="192"/>
        <v>0.2395565591</v>
      </c>
      <c r="AE97" s="64">
        <f t="shared" si="192"/>
        <v>0.9992510374</v>
      </c>
      <c r="AF97" s="64">
        <f t="shared" si="192"/>
        <v>0.1637573039</v>
      </c>
      <c r="AG97" s="64">
        <f t="shared" si="192"/>
        <v>-0.9331559439</v>
      </c>
      <c r="AH97" s="64">
        <f t="shared" si="192"/>
        <v>-0.5403941192</v>
      </c>
      <c r="AI97" s="64">
        <f t="shared" ref="AI97:BH97" si="193">SIN(2*PI()*AI$3*$B97)</f>
        <v>-0.9794250863</v>
      </c>
      <c r="AJ97" s="64">
        <f t="shared" si="193"/>
        <v>-0.3953117888</v>
      </c>
      <c r="AK97" s="64">
        <f t="shared" si="193"/>
        <v>0.8198708615</v>
      </c>
      <c r="AL97" s="64">
        <f t="shared" si="193"/>
        <v>0.7262249146</v>
      </c>
      <c r="AM97" s="64">
        <f t="shared" si="193"/>
        <v>-0.5267547528</v>
      </c>
      <c r="AN97" s="64">
        <f t="shared" si="193"/>
        <v>-0.9388316433</v>
      </c>
      <c r="AO97" s="64">
        <f t="shared" si="193"/>
        <v>0.1478271335</v>
      </c>
      <c r="AP97" s="64">
        <f t="shared" si="193"/>
        <v>0.9984970627</v>
      </c>
      <c r="AQ97" s="64">
        <f t="shared" si="193"/>
        <v>0.2551824131</v>
      </c>
      <c r="AR97" s="64">
        <f t="shared" si="193"/>
        <v>-0.8955013179</v>
      </c>
      <c r="AS97" s="64">
        <f t="shared" si="193"/>
        <v>-0.6166212131</v>
      </c>
      <c r="AT97" s="64">
        <f t="shared" si="193"/>
        <v>0.646623034</v>
      </c>
      <c r="AU97" s="64">
        <f t="shared" si="193"/>
        <v>0.8776087167</v>
      </c>
      <c r="AV97" s="64">
        <f t="shared" si="193"/>
        <v>-0.292405977</v>
      </c>
      <c r="AW97" s="64">
        <f t="shared" si="193"/>
        <v>-0.9956284932</v>
      </c>
      <c r="AX97" s="64">
        <f t="shared" si="193"/>
        <v>-0.1094457686</v>
      </c>
      <c r="AY97" s="64">
        <f t="shared" si="193"/>
        <v>0.9514544127</v>
      </c>
      <c r="AZ97" s="64">
        <f t="shared" si="193"/>
        <v>0.4934681417</v>
      </c>
      <c r="BA97" s="64">
        <f t="shared" si="193"/>
        <v>-0.7522826981</v>
      </c>
      <c r="BB97" s="64">
        <f t="shared" si="193"/>
        <v>-0.7971015928</v>
      </c>
      <c r="BC97" s="64">
        <f t="shared" si="193"/>
        <v>0.430559617</v>
      </c>
      <c r="BD97" s="64">
        <f t="shared" si="193"/>
        <v>0.9708824105</v>
      </c>
      <c r="BE97" s="64">
        <f t="shared" si="193"/>
        <v>-0.03869579018</v>
      </c>
      <c r="BF97" s="64">
        <f t="shared" si="193"/>
        <v>-0.9865006566</v>
      </c>
      <c r="BG97" s="64">
        <f t="shared" si="193"/>
        <v>-0.3594718131</v>
      </c>
      <c r="BH97" s="64">
        <f t="shared" si="193"/>
        <v>0.8414120251</v>
      </c>
      <c r="BJ97" s="65">
        <f t="shared" si="7"/>
        <v>25597.69842</v>
      </c>
      <c r="BK97" s="65">
        <f>SUM('Choice Model'!AF97:AJ97)</f>
        <v>23168</v>
      </c>
      <c r="BL97" s="65">
        <f t="shared" si="8"/>
        <v>-2429.698423</v>
      </c>
    </row>
    <row r="98" ht="15.75" customHeight="1">
      <c r="A98" s="4" t="s">
        <v>132</v>
      </c>
      <c r="B98" s="53">
        <f t="shared" si="9"/>
        <v>1.801505818</v>
      </c>
      <c r="C98" s="64">
        <f>SUMPRODUCT('Choice Model'!B98:F98,'Choice Model'!AL98:AP98)</f>
        <v>5.070407731</v>
      </c>
      <c r="D98" s="64">
        <f>SUMPRODUCT('Choice Model'!G98:K98,'Choice Model'!AL98:AP98)</f>
        <v>734.04481</v>
      </c>
      <c r="E98" s="64">
        <f>SUMPRODUCT('Choice Model'!L98:P98,'Choice Model'!AL98:AP98)</f>
        <v>2.777514255</v>
      </c>
      <c r="F98" s="64">
        <f>SUMPRODUCT('Choice Model'!AL98:AP98,'Choice Model'!Q98:U98)</f>
        <v>0</v>
      </c>
      <c r="G98" s="64">
        <f>SUMPRODUCT('Choice Model'!V98:Z98,'Choice Model'!AL98:AP98)</f>
        <v>0.01614775193</v>
      </c>
      <c r="H98" s="4">
        <f>SUMPRODUCT('Choice Model'!AA98:AE98,'Choice Model'!AL98:AP98)</f>
        <v>0</v>
      </c>
      <c r="I98" s="64">
        <f t="shared" ref="I98:AH98" si="194">COS(2*PI()*I$3*$B98)</f>
        <v>0.3180012916</v>
      </c>
      <c r="J98" s="64">
        <f t="shared" si="194"/>
        <v>-0.797750357</v>
      </c>
      <c r="K98" s="64">
        <f t="shared" si="194"/>
        <v>-0.8253725795</v>
      </c>
      <c r="L98" s="64">
        <f t="shared" si="194"/>
        <v>0.2728112643</v>
      </c>
      <c r="M98" s="64">
        <f t="shared" si="194"/>
        <v>0.9988812484</v>
      </c>
      <c r="N98" s="64">
        <f t="shared" si="194"/>
        <v>0.36247979</v>
      </c>
      <c r="O98" s="64">
        <f t="shared" si="194"/>
        <v>-0.7683431655</v>
      </c>
      <c r="P98" s="64">
        <f t="shared" si="194"/>
        <v>-0.8511480281</v>
      </c>
      <c r="Q98" s="64">
        <f t="shared" si="194"/>
        <v>0.2270108209</v>
      </c>
      <c r="R98" s="64">
        <f t="shared" si="194"/>
        <v>0.9955274967</v>
      </c>
      <c r="S98" s="64">
        <f t="shared" si="194"/>
        <v>0.4061472386</v>
      </c>
      <c r="T98" s="64">
        <f t="shared" si="194"/>
        <v>-0.7372168037</v>
      </c>
      <c r="U98" s="64">
        <f t="shared" si="194"/>
        <v>-0.8750190302</v>
      </c>
      <c r="V98" s="64">
        <f t="shared" si="194"/>
        <v>0.1807024401</v>
      </c>
      <c r="W98" s="64">
        <f t="shared" si="194"/>
        <v>0.9899462489</v>
      </c>
      <c r="X98" s="64">
        <f t="shared" si="194"/>
        <v>0.4489059315</v>
      </c>
      <c r="Y98" s="64">
        <f t="shared" si="194"/>
        <v>-0.7044409168</v>
      </c>
      <c r="Z98" s="64">
        <f t="shared" si="194"/>
        <v>-0.8969321744</v>
      </c>
      <c r="AA98" s="64">
        <f t="shared" si="194"/>
        <v>0.1339897369</v>
      </c>
      <c r="AB98" s="64">
        <f t="shared" si="194"/>
        <v>0.9821499932</v>
      </c>
      <c r="AC98" s="64">
        <f t="shared" si="194"/>
        <v>0.4906601959</v>
      </c>
      <c r="AD98" s="64">
        <f t="shared" si="194"/>
        <v>-0.6700888411</v>
      </c>
      <c r="AE98" s="64">
        <f t="shared" si="194"/>
        <v>-0.9168384298</v>
      </c>
      <c r="AF98" s="64">
        <f t="shared" si="194"/>
        <v>0.08697723131</v>
      </c>
      <c r="AG98" s="64">
        <f t="shared" si="194"/>
        <v>0.9721561736</v>
      </c>
      <c r="AH98" s="64">
        <f t="shared" si="194"/>
        <v>0.5313166064</v>
      </c>
      <c r="AI98" s="64">
        <f t="shared" ref="AI98:BH98" si="195">SIN(2*PI()*AI$3*$B98)</f>
        <v>-0.9480902797</v>
      </c>
      <c r="AJ98" s="64">
        <f t="shared" si="195"/>
        <v>-0.6029878671</v>
      </c>
      <c r="AK98" s="64">
        <f t="shared" si="195"/>
        <v>0.5645884386</v>
      </c>
      <c r="AL98" s="64">
        <f t="shared" si="195"/>
        <v>0.9620675725</v>
      </c>
      <c r="AM98" s="64">
        <f t="shared" si="195"/>
        <v>0.04728902277</v>
      </c>
      <c r="AN98" s="64">
        <f t="shared" si="195"/>
        <v>-0.9319916319</v>
      </c>
      <c r="AO98" s="64">
        <f t="shared" si="195"/>
        <v>-0.6400381082</v>
      </c>
      <c r="AP98" s="64">
        <f t="shared" si="195"/>
        <v>0.5249257417</v>
      </c>
      <c r="AQ98" s="64">
        <f t="shared" si="195"/>
        <v>0.9738922359</v>
      </c>
      <c r="AR98" s="64">
        <f t="shared" si="195"/>
        <v>0.0944722362</v>
      </c>
      <c r="AS98" s="64">
        <f t="shared" si="195"/>
        <v>-0.9138076496</v>
      </c>
      <c r="AT98" s="64">
        <f t="shared" si="195"/>
        <v>-0.675656262</v>
      </c>
      <c r="AU98" s="64">
        <f t="shared" si="195"/>
        <v>0.4840885216</v>
      </c>
      <c r="AV98" s="64">
        <f t="shared" si="195"/>
        <v>0.9835378123</v>
      </c>
      <c r="AW98" s="64">
        <f t="shared" si="195"/>
        <v>0.1414440677</v>
      </c>
      <c r="AX98" s="64">
        <f t="shared" si="195"/>
        <v>-0.8935790198</v>
      </c>
      <c r="AY98" s="64">
        <f t="shared" si="195"/>
        <v>-0.7097626326</v>
      </c>
      <c r="AZ98" s="64">
        <f t="shared" si="195"/>
        <v>0.442168152</v>
      </c>
      <c r="BA98" s="64">
        <f t="shared" si="195"/>
        <v>0.9909827195</v>
      </c>
      <c r="BB98" s="64">
        <f t="shared" si="195"/>
        <v>0.1880994176</v>
      </c>
      <c r="BC98" s="64">
        <f t="shared" si="195"/>
        <v>-0.871351004</v>
      </c>
      <c r="BD98" s="64">
        <f t="shared" si="195"/>
        <v>-0.7422809071</v>
      </c>
      <c r="BE98" s="64">
        <f t="shared" si="195"/>
        <v>0.3992584296</v>
      </c>
      <c r="BF98" s="64">
        <f t="shared" si="195"/>
        <v>0.9962102997</v>
      </c>
      <c r="BG98" s="64">
        <f t="shared" si="195"/>
        <v>0.2343338945</v>
      </c>
      <c r="BH98" s="64">
        <f t="shared" si="195"/>
        <v>-0.8471733375</v>
      </c>
      <c r="BJ98" s="65">
        <f t="shared" si="7"/>
        <v>24679.14977</v>
      </c>
      <c r="BK98" s="65">
        <f>SUM('Choice Model'!AF98:AJ98)</f>
        <v>19817</v>
      </c>
      <c r="BL98" s="65">
        <f t="shared" si="8"/>
        <v>-4862.149768</v>
      </c>
    </row>
    <row r="99" ht="15.75" customHeight="1">
      <c r="A99" s="4" t="s">
        <v>133</v>
      </c>
      <c r="B99" s="53">
        <f t="shared" si="9"/>
        <v>1.820670773</v>
      </c>
      <c r="C99" s="64">
        <f>SUMPRODUCT('Choice Model'!B99:F99,'Choice Model'!AL99:AP99)</f>
        <v>5.017689865</v>
      </c>
      <c r="D99" s="64">
        <f>SUMPRODUCT('Choice Model'!G99:K99,'Choice Model'!AL99:AP99)</f>
        <v>778.6769501</v>
      </c>
      <c r="E99" s="64">
        <f>SUMPRODUCT('Choice Model'!L99:P99,'Choice Model'!AL99:AP99)</f>
        <v>2.737320862</v>
      </c>
      <c r="F99" s="64">
        <f>SUMPRODUCT('Choice Model'!AL99:AP99,'Choice Model'!Q99:U99)</f>
        <v>0</v>
      </c>
      <c r="G99" s="64">
        <f>SUMPRODUCT('Choice Model'!V99:Z99,'Choice Model'!AL99:AP99)</f>
        <v>0.01227151806</v>
      </c>
      <c r="H99" s="4">
        <f>SUMPRODUCT('Choice Model'!AA99:AE99,'Choice Model'!AL99:AP99)</f>
        <v>0</v>
      </c>
      <c r="I99" s="64">
        <f t="shared" ref="I99:AH99" si="196">COS(2*PI()*I$3*$B99)</f>
        <v>0.4295889773</v>
      </c>
      <c r="J99" s="64">
        <f t="shared" si="196"/>
        <v>-0.6309066212</v>
      </c>
      <c r="K99" s="64">
        <f t="shared" si="196"/>
        <v>-0.9716500376</v>
      </c>
      <c r="L99" s="64">
        <f t="shared" si="196"/>
        <v>-0.2039136707</v>
      </c>
      <c r="M99" s="64">
        <f t="shared" si="196"/>
        <v>0.7964519071</v>
      </c>
      <c r="N99" s="64">
        <f t="shared" si="196"/>
        <v>0.8882075912</v>
      </c>
      <c r="O99" s="64">
        <f t="shared" si="196"/>
        <v>-0.03332352571</v>
      </c>
      <c r="P99" s="64">
        <f t="shared" si="196"/>
        <v>-0.9168384298</v>
      </c>
      <c r="Q99" s="64">
        <f t="shared" si="196"/>
        <v>-0.7544038411</v>
      </c>
      <c r="R99" s="64">
        <f t="shared" si="196"/>
        <v>0.2686712807</v>
      </c>
      <c r="S99" s="64">
        <f t="shared" si="196"/>
        <v>0.9852402825</v>
      </c>
      <c r="T99" s="64">
        <f t="shared" si="196"/>
        <v>0.57782545</v>
      </c>
      <c r="U99" s="64">
        <f t="shared" si="196"/>
        <v>-0.4887853943</v>
      </c>
      <c r="V99" s="64">
        <f t="shared" si="196"/>
        <v>-0.9977790853</v>
      </c>
      <c r="W99" s="64">
        <f t="shared" si="196"/>
        <v>-0.3684843993</v>
      </c>
      <c r="X99" s="64">
        <f t="shared" si="196"/>
        <v>0.6811854128</v>
      </c>
      <c r="Y99" s="64">
        <f t="shared" si="196"/>
        <v>0.9537438889</v>
      </c>
      <c r="Z99" s="64">
        <f t="shared" si="196"/>
        <v>0.1382503109</v>
      </c>
      <c r="AA99" s="64">
        <f t="shared" si="196"/>
        <v>-0.8349622696</v>
      </c>
      <c r="AB99" s="64">
        <f t="shared" si="196"/>
        <v>-0.8556314858</v>
      </c>
      <c r="AC99" s="64">
        <f t="shared" si="196"/>
        <v>0.09982255972</v>
      </c>
      <c r="AD99" s="64">
        <f t="shared" si="196"/>
        <v>0.9413968285</v>
      </c>
      <c r="AE99" s="64">
        <f t="shared" si="196"/>
        <v>0.7090048419</v>
      </c>
      <c r="AF99" s="64">
        <f t="shared" si="196"/>
        <v>-0.3322354987</v>
      </c>
      <c r="AG99" s="64">
        <f t="shared" si="196"/>
        <v>-0.9944542581</v>
      </c>
      <c r="AH99" s="64">
        <f t="shared" si="196"/>
        <v>-0.5221776767</v>
      </c>
      <c r="AI99" s="64">
        <f t="shared" ref="AI99:BH99" si="197">SIN(2*PI()*AI$3*$B99)</f>
        <v>-0.9030245349</v>
      </c>
      <c r="AJ99" s="64">
        <f t="shared" si="197"/>
        <v>-0.7758587728</v>
      </c>
      <c r="AK99" s="64">
        <f t="shared" si="197"/>
        <v>0.2364237814</v>
      </c>
      <c r="AL99" s="64">
        <f t="shared" si="197"/>
        <v>0.9789888737</v>
      </c>
      <c r="AM99" s="64">
        <f t="shared" si="197"/>
        <v>0.6047018767</v>
      </c>
      <c r="AN99" s="64">
        <f t="shared" si="197"/>
        <v>-0.4594423522</v>
      </c>
      <c r="AO99" s="64">
        <f t="shared" si="197"/>
        <v>-0.9994446171</v>
      </c>
      <c r="AP99" s="64">
        <f t="shared" si="197"/>
        <v>-0.3992584296</v>
      </c>
      <c r="AQ99" s="64">
        <f t="shared" si="197"/>
        <v>0.6564105762</v>
      </c>
      <c r="AR99" s="64">
        <f t="shared" si="197"/>
        <v>0.9632319258</v>
      </c>
      <c r="AS99" s="64">
        <f t="shared" si="197"/>
        <v>0.1711770596</v>
      </c>
      <c r="AT99" s="64">
        <f t="shared" si="197"/>
        <v>-0.8161603699</v>
      </c>
      <c r="AU99" s="64">
        <f t="shared" si="197"/>
        <v>-0.8724040568</v>
      </c>
      <c r="AV99" s="64">
        <f t="shared" si="197"/>
        <v>0.06661003679</v>
      </c>
      <c r="AW99" s="64">
        <f t="shared" si="197"/>
        <v>0.929633932</v>
      </c>
      <c r="AX99" s="64">
        <f t="shared" si="197"/>
        <v>0.7321109434</v>
      </c>
      <c r="AY99" s="64">
        <f t="shared" si="197"/>
        <v>-0.3006203491</v>
      </c>
      <c r="AZ99" s="64">
        <f t="shared" si="197"/>
        <v>-0.99039732</v>
      </c>
      <c r="BA99" s="64">
        <f t="shared" si="197"/>
        <v>-0.5503071945</v>
      </c>
      <c r="BB99" s="64">
        <f t="shared" si="197"/>
        <v>0.5175855103</v>
      </c>
      <c r="BC99" s="64">
        <f t="shared" si="197"/>
        <v>0.9950052545</v>
      </c>
      <c r="BD99" s="64">
        <f t="shared" si="197"/>
        <v>0.3373010691</v>
      </c>
      <c r="BE99" s="64">
        <f t="shared" si="197"/>
        <v>-0.7052036119</v>
      </c>
      <c r="BF99" s="64">
        <f t="shared" si="197"/>
        <v>-0.943196466</v>
      </c>
      <c r="BG99" s="64">
        <f t="shared" si="197"/>
        <v>-0.1051699985</v>
      </c>
      <c r="BH99" s="64">
        <f t="shared" si="197"/>
        <v>0.8528367218</v>
      </c>
      <c r="BJ99" s="65">
        <f t="shared" si="7"/>
        <v>26357.09136</v>
      </c>
      <c r="BK99" s="65">
        <f>SUM('Choice Model'!AF99:AJ99)</f>
        <v>23306</v>
      </c>
      <c r="BL99" s="65">
        <f t="shared" si="8"/>
        <v>-3051.091357</v>
      </c>
    </row>
    <row r="100" ht="15.75" customHeight="1">
      <c r="A100" s="4" t="s">
        <v>134</v>
      </c>
      <c r="B100" s="53">
        <f t="shared" si="9"/>
        <v>1.839835729</v>
      </c>
      <c r="C100" s="64">
        <f>SUMPRODUCT('Choice Model'!B100:F100,'Choice Model'!AL100:AP100)</f>
        <v>4.974846321</v>
      </c>
      <c r="D100" s="64">
        <f>SUMPRODUCT('Choice Model'!G100:K100,'Choice Model'!AL100:AP100)</f>
        <v>801.9229125</v>
      </c>
      <c r="E100" s="64">
        <f>SUMPRODUCT('Choice Model'!L100:P100,'Choice Model'!AL100:AP100)</f>
        <v>2.696536978</v>
      </c>
      <c r="F100" s="64">
        <f>SUMPRODUCT('Choice Model'!AL100:AP100,'Choice Model'!Q100:U100)</f>
        <v>0</v>
      </c>
      <c r="G100" s="64">
        <f>SUMPRODUCT('Choice Model'!V100:Z100,'Choice Model'!AL100:AP100)</f>
        <v>0.007559848803</v>
      </c>
      <c r="H100" s="4">
        <f>SUMPRODUCT('Choice Model'!AA100:AE100,'Choice Model'!AL100:AP100)</f>
        <v>0</v>
      </c>
      <c r="I100" s="64">
        <f t="shared" ref="I100:AH100" si="198">COS(2*PI()*I$3*$B100)</f>
        <v>0.5349550405</v>
      </c>
      <c r="J100" s="64">
        <f t="shared" si="198"/>
        <v>-0.4276462093</v>
      </c>
      <c r="K100" s="64">
        <f t="shared" si="198"/>
        <v>-0.9924980309</v>
      </c>
      <c r="L100" s="64">
        <f t="shared" si="198"/>
        <v>-0.6342374394</v>
      </c>
      <c r="M100" s="64">
        <f t="shared" si="198"/>
        <v>0.3139210007</v>
      </c>
      <c r="N100" s="64">
        <f t="shared" si="198"/>
        <v>0.9701046827</v>
      </c>
      <c r="O100" s="64">
        <f t="shared" si="198"/>
        <v>0.724003779</v>
      </c>
      <c r="P100" s="64">
        <f t="shared" si="198"/>
        <v>-0.1954857409</v>
      </c>
      <c r="Q100" s="64">
        <f t="shared" si="198"/>
        <v>-0.9331559439</v>
      </c>
      <c r="R100" s="64">
        <f t="shared" si="198"/>
        <v>-0.8029072106</v>
      </c>
      <c r="S100" s="64">
        <f t="shared" si="198"/>
        <v>0.07411742515</v>
      </c>
      <c r="T100" s="64">
        <f t="shared" si="198"/>
        <v>0.8822061909</v>
      </c>
      <c r="U100" s="64">
        <f t="shared" si="198"/>
        <v>0.8697638721</v>
      </c>
      <c r="V100" s="64">
        <f t="shared" si="198"/>
        <v>0.04836294389</v>
      </c>
      <c r="W100" s="64">
        <f t="shared" si="198"/>
        <v>-0.8180198708</v>
      </c>
      <c r="X100" s="64">
        <f t="shared" si="198"/>
        <v>-0.9235706502</v>
      </c>
      <c r="Y100" s="64">
        <f t="shared" si="198"/>
        <v>-0.1701176783</v>
      </c>
      <c r="Z100" s="64">
        <f t="shared" si="198"/>
        <v>0.7415600312</v>
      </c>
      <c r="AA100" s="64">
        <f t="shared" si="198"/>
        <v>0.9635202314</v>
      </c>
      <c r="AB100" s="64">
        <f t="shared" si="198"/>
        <v>0.2893199776</v>
      </c>
      <c r="AC100" s="64">
        <f t="shared" si="198"/>
        <v>-0.6539738707</v>
      </c>
      <c r="AD100" s="64">
        <f t="shared" si="198"/>
        <v>-0.9890132146</v>
      </c>
      <c r="AE100" s="64">
        <f t="shared" si="198"/>
        <v>-0.4041813379</v>
      </c>
      <c r="AF100" s="64">
        <f t="shared" si="198"/>
        <v>0.5565755266</v>
      </c>
      <c r="AG100" s="64">
        <f t="shared" si="198"/>
        <v>0.9996671047</v>
      </c>
      <c r="AH100" s="64">
        <f t="shared" si="198"/>
        <v>0.5129783863</v>
      </c>
      <c r="AI100" s="64">
        <f t="shared" ref="AI100:BH100" si="199">SIN(2*PI()*AI$3*$B100)</f>
        <v>-0.8448805268</v>
      </c>
      <c r="AJ100" s="64">
        <f t="shared" si="199"/>
        <v>-0.9039461929</v>
      </c>
      <c r="AK100" s="64">
        <f t="shared" si="199"/>
        <v>-0.1222606177</v>
      </c>
      <c r="AL100" s="64">
        <f t="shared" si="199"/>
        <v>0.7731383256</v>
      </c>
      <c r="AM100" s="64">
        <f t="shared" si="199"/>
        <v>0.9494491062</v>
      </c>
      <c r="AN100" s="64">
        <f t="shared" si="199"/>
        <v>0.2426868446</v>
      </c>
      <c r="AO100" s="64">
        <f t="shared" si="199"/>
        <v>-0.6897960047</v>
      </c>
      <c r="AP100" s="64">
        <f t="shared" si="199"/>
        <v>-0.9807065438</v>
      </c>
      <c r="AQ100" s="64">
        <f t="shared" si="199"/>
        <v>-0.3594718131</v>
      </c>
      <c r="AR100" s="64">
        <f t="shared" si="199"/>
        <v>0.5961040272</v>
      </c>
      <c r="AS100" s="64">
        <f t="shared" si="199"/>
        <v>0.9972495211</v>
      </c>
      <c r="AT100" s="64">
        <f t="shared" si="199"/>
        <v>0.4708632887</v>
      </c>
      <c r="AU100" s="64">
        <f t="shared" si="199"/>
        <v>-0.4934681417</v>
      </c>
      <c r="AV100" s="64">
        <f t="shared" si="199"/>
        <v>-0.9988298282</v>
      </c>
      <c r="AW100" s="64">
        <f t="shared" si="199"/>
        <v>-0.5751899607</v>
      </c>
      <c r="AX100" s="64">
        <f t="shared" si="199"/>
        <v>0.3834282907</v>
      </c>
      <c r="AY100" s="64">
        <f t="shared" si="199"/>
        <v>0.9854237543</v>
      </c>
      <c r="AZ100" s="64">
        <f t="shared" si="199"/>
        <v>0.6708865181</v>
      </c>
      <c r="BA100" s="64">
        <f t="shared" si="199"/>
        <v>-0.2676355054</v>
      </c>
      <c r="BB100" s="64">
        <f t="shared" si="199"/>
        <v>-0.9572324433</v>
      </c>
      <c r="BC100" s="64">
        <f t="shared" si="199"/>
        <v>-0.7565171356</v>
      </c>
      <c r="BD100" s="64">
        <f t="shared" si="199"/>
        <v>0.1478271335</v>
      </c>
      <c r="BE100" s="64">
        <f t="shared" si="199"/>
        <v>0.914678876</v>
      </c>
      <c r="BF100" s="64">
        <f t="shared" si="199"/>
        <v>0.8307970168</v>
      </c>
      <c r="BG100" s="64">
        <f t="shared" si="199"/>
        <v>-0.02580077239</v>
      </c>
      <c r="BH100" s="64">
        <f t="shared" si="199"/>
        <v>-0.8584015233</v>
      </c>
      <c r="BJ100" s="65">
        <f t="shared" si="7"/>
        <v>27499.23011</v>
      </c>
      <c r="BK100" s="65">
        <f>SUM('Choice Model'!AF100:AJ100)</f>
        <v>26191</v>
      </c>
      <c r="BL100" s="65">
        <f t="shared" si="8"/>
        <v>-1308.230107</v>
      </c>
    </row>
    <row r="101" ht="15.75" customHeight="1">
      <c r="A101" s="4" t="s">
        <v>135</v>
      </c>
      <c r="B101" s="53">
        <f t="shared" si="9"/>
        <v>1.859000684</v>
      </c>
      <c r="C101" s="64">
        <f>SUMPRODUCT('Choice Model'!B101:F101,'Choice Model'!AL101:AP101)</f>
        <v>4.958186483</v>
      </c>
      <c r="D101" s="64">
        <f>SUMPRODUCT('Choice Model'!G101:K101,'Choice Model'!AL101:AP101)</f>
        <v>835.2759657</v>
      </c>
      <c r="E101" s="64">
        <f>SUMPRODUCT('Choice Model'!L101:P101,'Choice Model'!AL101:AP101)</f>
        <v>2.676580169</v>
      </c>
      <c r="F101" s="64">
        <f>SUMPRODUCT('Choice Model'!AL101:AP101,'Choice Model'!Q101:U101)</f>
        <v>0</v>
      </c>
      <c r="G101" s="64">
        <f>SUMPRODUCT('Choice Model'!V101:Z101,'Choice Model'!AL101:AP101)</f>
        <v>0.01156938362</v>
      </c>
      <c r="H101" s="4">
        <f>SUMPRODUCT('Choice Model'!AA101:AE101,'Choice Model'!AL101:AP101)</f>
        <v>0</v>
      </c>
      <c r="I101" s="64">
        <f t="shared" ref="I101:AH101" si="200">COS(2*PI()*I$3*$B101)</f>
        <v>0.6325734927</v>
      </c>
      <c r="J101" s="64">
        <f t="shared" si="200"/>
        <v>-0.1997015526</v>
      </c>
      <c r="K101" s="64">
        <f t="shared" si="200"/>
        <v>-0.88522531</v>
      </c>
      <c r="L101" s="64">
        <f t="shared" si="200"/>
        <v>-0.9202385798</v>
      </c>
      <c r="M101" s="64">
        <f t="shared" si="200"/>
        <v>-0.2790117552</v>
      </c>
      <c r="N101" s="64">
        <f t="shared" si="200"/>
        <v>0.5672476988</v>
      </c>
      <c r="O101" s="64">
        <f t="shared" si="200"/>
        <v>0.9966634714</v>
      </c>
      <c r="P101" s="64">
        <f t="shared" si="200"/>
        <v>0.6936780875</v>
      </c>
      <c r="Q101" s="64">
        <f t="shared" si="200"/>
        <v>-0.11905873</v>
      </c>
      <c r="R101" s="64">
        <f t="shared" si="200"/>
        <v>-0.8443048809</v>
      </c>
      <c r="S101" s="64">
        <f t="shared" si="200"/>
        <v>-0.9491110449</v>
      </c>
      <c r="T101" s="64">
        <f t="shared" si="200"/>
        <v>-0.3564600964</v>
      </c>
      <c r="U101" s="64">
        <f t="shared" si="200"/>
        <v>0.4981366285</v>
      </c>
      <c r="V101" s="64">
        <f t="shared" si="200"/>
        <v>0.9866761503</v>
      </c>
      <c r="W101" s="64">
        <f t="shared" si="200"/>
        <v>0.7501537287</v>
      </c>
      <c r="X101" s="64">
        <f t="shared" si="200"/>
        <v>-0.03762142178</v>
      </c>
      <c r="Y101" s="64">
        <f t="shared" si="200"/>
        <v>-0.797750357</v>
      </c>
      <c r="Z101" s="64">
        <f t="shared" si="200"/>
        <v>-0.9716500376</v>
      </c>
      <c r="AA101" s="64">
        <f t="shared" si="200"/>
        <v>-0.431529759</v>
      </c>
      <c r="AB101" s="64">
        <f t="shared" si="200"/>
        <v>0.4257014639</v>
      </c>
      <c r="AC101" s="64">
        <f t="shared" si="200"/>
        <v>0.9701046827</v>
      </c>
      <c r="AD101" s="64">
        <f t="shared" si="200"/>
        <v>0.8016235511</v>
      </c>
      <c r="AE101" s="64">
        <f t="shared" si="200"/>
        <v>0.04406693638</v>
      </c>
      <c r="AF101" s="64">
        <f t="shared" si="200"/>
        <v>-0.7458723993</v>
      </c>
      <c r="AG101" s="64">
        <f t="shared" si="200"/>
        <v>-0.987705154</v>
      </c>
      <c r="AH101" s="64">
        <f t="shared" si="200"/>
        <v>-0.5037197987</v>
      </c>
      <c r="AI101" s="64">
        <f t="shared" ref="AI101:BH101" si="201">SIN(2*PI()*AI$3*$B101)</f>
        <v>-0.7745003398</v>
      </c>
      <c r="AJ101" s="64">
        <f t="shared" si="201"/>
        <v>-0.9798567701</v>
      </c>
      <c r="AK101" s="64">
        <f t="shared" si="201"/>
        <v>-0.4651624991</v>
      </c>
      <c r="AL101" s="64">
        <f t="shared" si="201"/>
        <v>0.3913578366</v>
      </c>
      <c r="AM101" s="64">
        <f t="shared" si="201"/>
        <v>0.9602876863</v>
      </c>
      <c r="AN101" s="64">
        <f t="shared" si="201"/>
        <v>0.823547235</v>
      </c>
      <c r="AO101" s="64">
        <f t="shared" si="201"/>
        <v>0.0816206154</v>
      </c>
      <c r="AP101" s="64">
        <f t="shared" si="201"/>
        <v>-0.7202851594</v>
      </c>
      <c r="AQ101" s="64">
        <f t="shared" si="201"/>
        <v>-0.9928872135</v>
      </c>
      <c r="AR101" s="64">
        <f t="shared" si="201"/>
        <v>-0.5358631057</v>
      </c>
      <c r="AS101" s="64">
        <f t="shared" si="201"/>
        <v>0.3149416207</v>
      </c>
      <c r="AT101" s="64">
        <f t="shared" si="201"/>
        <v>0.9343105478</v>
      </c>
      <c r="AU101" s="64">
        <f t="shared" si="201"/>
        <v>0.8670985523</v>
      </c>
      <c r="AV101" s="64">
        <f t="shared" si="201"/>
        <v>0.1626965718</v>
      </c>
      <c r="AW101" s="64">
        <f t="shared" si="201"/>
        <v>-0.661263475</v>
      </c>
      <c r="AX101" s="64">
        <f t="shared" si="201"/>
        <v>-0.9992920637</v>
      </c>
      <c r="AY101" s="64">
        <f t="shared" si="201"/>
        <v>-0.6029878671</v>
      </c>
      <c r="AZ101" s="64">
        <f t="shared" si="201"/>
        <v>0.2364237814</v>
      </c>
      <c r="BA101" s="64">
        <f t="shared" si="201"/>
        <v>0.9020987014</v>
      </c>
      <c r="BB101" s="64">
        <f t="shared" si="201"/>
        <v>0.9048636713</v>
      </c>
      <c r="BC101" s="64">
        <f t="shared" si="201"/>
        <v>0.2426868446</v>
      </c>
      <c r="BD101" s="64">
        <f t="shared" si="201"/>
        <v>-0.5978291415</v>
      </c>
      <c r="BE101" s="64">
        <f t="shared" si="201"/>
        <v>-0.9990285807</v>
      </c>
      <c r="BF101" s="64">
        <f t="shared" si="201"/>
        <v>-0.6660888559</v>
      </c>
      <c r="BG101" s="64">
        <f t="shared" si="201"/>
        <v>0.1563282727</v>
      </c>
      <c r="BH101" s="64">
        <f t="shared" si="201"/>
        <v>0.8638670988</v>
      </c>
      <c r="BJ101" s="65">
        <f t="shared" si="7"/>
        <v>29254.02336</v>
      </c>
      <c r="BK101" s="65">
        <f>SUM('Choice Model'!AF101:AJ101)</f>
        <v>30598</v>
      </c>
      <c r="BL101" s="65">
        <f t="shared" si="8"/>
        <v>1343.97664</v>
      </c>
    </row>
    <row r="102" ht="15.75" customHeight="1">
      <c r="A102" s="4" t="s">
        <v>136</v>
      </c>
      <c r="B102" s="53">
        <f t="shared" si="9"/>
        <v>1.87816564</v>
      </c>
      <c r="C102" s="64">
        <f>SUMPRODUCT('Choice Model'!B102:F102,'Choice Model'!AL102:AP102)</f>
        <v>4.947257814</v>
      </c>
      <c r="D102" s="64">
        <f>SUMPRODUCT('Choice Model'!G102:K102,'Choice Model'!AL102:AP102)</f>
        <v>811.7245196</v>
      </c>
      <c r="E102" s="64">
        <f>SUMPRODUCT('Choice Model'!L102:P102,'Choice Model'!AL102:AP102)</f>
        <v>2.705375491</v>
      </c>
      <c r="F102" s="64">
        <f>SUMPRODUCT('Choice Model'!AL102:AP102,'Choice Model'!Q102:U102)</f>
        <v>0</v>
      </c>
      <c r="G102" s="64">
        <f>SUMPRODUCT('Choice Model'!V102:Z102,'Choice Model'!AL102:AP102)</f>
        <v>0.01312326495</v>
      </c>
      <c r="H102" s="4">
        <f>SUMPRODUCT('Choice Model'!AA102:AE102,'Choice Model'!AL102:AP102)</f>
        <v>0</v>
      </c>
      <c r="I102" s="64">
        <f t="shared" ref="I102:AH102" si="202">COS(2*PI()*I$3*$B102)</f>
        <v>0.721030552</v>
      </c>
      <c r="J102" s="64">
        <f t="shared" si="202"/>
        <v>0.03977011385</v>
      </c>
      <c r="K102" s="64">
        <f t="shared" si="202"/>
        <v>-0.6636796177</v>
      </c>
      <c r="L102" s="64">
        <f t="shared" si="202"/>
        <v>-0.9968366761</v>
      </c>
      <c r="M102" s="64">
        <f t="shared" si="202"/>
        <v>-0.7738197799</v>
      </c>
      <c r="N102" s="64">
        <f t="shared" si="202"/>
        <v>-0.11905873</v>
      </c>
      <c r="O102" s="64">
        <f t="shared" si="202"/>
        <v>0.6021298162</v>
      </c>
      <c r="P102" s="64">
        <f t="shared" si="202"/>
        <v>0.9873667176</v>
      </c>
      <c r="Q102" s="64">
        <f t="shared" si="202"/>
        <v>0.8217133226</v>
      </c>
      <c r="R102" s="64">
        <f t="shared" si="202"/>
        <v>0.1975941036</v>
      </c>
      <c r="S102" s="64">
        <f t="shared" si="202"/>
        <v>-0.5367705515</v>
      </c>
      <c r="T102" s="64">
        <f t="shared" si="202"/>
        <v>-0.9716500376</v>
      </c>
      <c r="U102" s="64">
        <f t="shared" si="202"/>
        <v>-0.8644081745</v>
      </c>
      <c r="V102" s="64">
        <f t="shared" si="202"/>
        <v>-0.2748793688</v>
      </c>
      <c r="W102" s="64">
        <f t="shared" si="202"/>
        <v>0.4680153284</v>
      </c>
      <c r="X102" s="64">
        <f t="shared" si="202"/>
        <v>0.94978607</v>
      </c>
      <c r="Y102" s="64">
        <f t="shared" si="202"/>
        <v>0.9016342203</v>
      </c>
      <c r="Z102" s="64">
        <f t="shared" si="202"/>
        <v>0.3504255691</v>
      </c>
      <c r="AA102" s="64">
        <f t="shared" si="202"/>
        <v>-0.3962991373</v>
      </c>
      <c r="AB102" s="64">
        <f t="shared" si="202"/>
        <v>-0.9219131405</v>
      </c>
      <c r="AC102" s="64">
        <f t="shared" si="202"/>
        <v>-0.9331559439</v>
      </c>
      <c r="AD102" s="64">
        <f t="shared" si="202"/>
        <v>-0.4237547502</v>
      </c>
      <c r="AE102" s="64">
        <f t="shared" si="202"/>
        <v>0.322075701</v>
      </c>
      <c r="AF102" s="64">
        <f t="shared" si="202"/>
        <v>0.8882075912</v>
      </c>
      <c r="AG102" s="64">
        <f t="shared" si="202"/>
        <v>0.9587739185</v>
      </c>
      <c r="AH102" s="64">
        <f t="shared" si="202"/>
        <v>0.4944029842</v>
      </c>
      <c r="AI102" s="64">
        <f t="shared" ref="AI102:BH102" si="203">SIN(2*PI()*AI$3*$B102)</f>
        <v>-0.6929032711</v>
      </c>
      <c r="AJ102" s="64">
        <f t="shared" si="203"/>
        <v>-0.9992088561</v>
      </c>
      <c r="AK102" s="64">
        <f t="shared" si="203"/>
        <v>-0.748016955</v>
      </c>
      <c r="AL102" s="64">
        <f t="shared" si="203"/>
        <v>-0.07947729992</v>
      </c>
      <c r="AM102" s="64">
        <f t="shared" si="203"/>
        <v>0.6334058322</v>
      </c>
      <c r="AN102" s="64">
        <f t="shared" si="203"/>
        <v>0.9928872135</v>
      </c>
      <c r="AO102" s="64">
        <f t="shared" si="203"/>
        <v>0.7983981991</v>
      </c>
      <c r="AP102" s="64">
        <f t="shared" si="203"/>
        <v>0.158451775</v>
      </c>
      <c r="AQ102" s="64">
        <f t="shared" si="203"/>
        <v>-0.5699010576</v>
      </c>
      <c r="AR102" s="64">
        <f t="shared" si="203"/>
        <v>-0.9802839233</v>
      </c>
      <c r="AS102" s="64">
        <f t="shared" si="203"/>
        <v>-0.843728259</v>
      </c>
      <c r="AT102" s="64">
        <f t="shared" si="203"/>
        <v>-0.2364237814</v>
      </c>
      <c r="AU102" s="64">
        <f t="shared" si="203"/>
        <v>0.5027907198</v>
      </c>
      <c r="AV102" s="64">
        <f t="shared" si="203"/>
        <v>0.9614787219</v>
      </c>
      <c r="AW102" s="64">
        <f t="shared" si="203"/>
        <v>0.8837203474</v>
      </c>
      <c r="AX102" s="64">
        <f t="shared" si="203"/>
        <v>0.3129000179</v>
      </c>
      <c r="AY102" s="64">
        <f t="shared" si="203"/>
        <v>-0.4324994021</v>
      </c>
      <c r="AZ102" s="64">
        <f t="shared" si="203"/>
        <v>-0.9365905832</v>
      </c>
      <c r="BA102" s="64">
        <f t="shared" si="203"/>
        <v>-0.9181214483</v>
      </c>
      <c r="BB102" s="64">
        <f t="shared" si="203"/>
        <v>-0.3873966461</v>
      </c>
      <c r="BC102" s="64">
        <f t="shared" si="203"/>
        <v>0.3594718131</v>
      </c>
      <c r="BD102" s="64">
        <f t="shared" si="203"/>
        <v>0.9057769658</v>
      </c>
      <c r="BE102" s="64">
        <f t="shared" si="203"/>
        <v>0.9467139181</v>
      </c>
      <c r="BF102" s="64">
        <f t="shared" si="203"/>
        <v>0.4594423522</v>
      </c>
      <c r="BG102" s="64">
        <f t="shared" si="203"/>
        <v>-0.2841699725</v>
      </c>
      <c r="BH102" s="64">
        <f t="shared" si="203"/>
        <v>-0.8692328165</v>
      </c>
      <c r="BJ102" s="65">
        <f t="shared" si="7"/>
        <v>29634.30889</v>
      </c>
      <c r="BK102" s="65">
        <f>SUM('Choice Model'!AF102:AJ102)</f>
        <v>27737</v>
      </c>
      <c r="BL102" s="65">
        <f t="shared" si="8"/>
        <v>-1897.308894</v>
      </c>
    </row>
    <row r="103" ht="15.75" customHeight="1">
      <c r="A103" s="4" t="s">
        <v>137</v>
      </c>
      <c r="B103" s="53">
        <f t="shared" si="9"/>
        <v>1.897330595</v>
      </c>
      <c r="C103" s="64">
        <f>SUMPRODUCT('Choice Model'!B103:F103,'Choice Model'!AL103:AP103)</f>
        <v>4.639765661</v>
      </c>
      <c r="D103" s="64">
        <f>SUMPRODUCT('Choice Model'!G103:K103,'Choice Model'!AL103:AP103)</f>
        <v>829.5981397</v>
      </c>
      <c r="E103" s="64">
        <f>SUMPRODUCT('Choice Model'!L103:P103,'Choice Model'!AL103:AP103)</f>
        <v>2.623972918</v>
      </c>
      <c r="F103" s="64">
        <f>SUMPRODUCT('Choice Model'!AL103:AP103,'Choice Model'!Q103:U103)</f>
        <v>0</v>
      </c>
      <c r="G103" s="64">
        <f>SUMPRODUCT('Choice Model'!V103:Z103,'Choice Model'!AL103:AP103)</f>
        <v>0.007855123907</v>
      </c>
      <c r="H103" s="4">
        <f>SUMPRODUCT('Choice Model'!AA103:AE103,'Choice Model'!AL103:AP103)</f>
        <v>0</v>
      </c>
      <c r="I103" s="64">
        <f t="shared" ref="I103:AH103" si="204">COS(2*PI()*I$3*$B103)</f>
        <v>0.7990451183</v>
      </c>
      <c r="J103" s="64">
        <f t="shared" si="204"/>
        <v>0.2769462023</v>
      </c>
      <c r="K103" s="64">
        <f t="shared" si="204"/>
        <v>-0.3564600964</v>
      </c>
      <c r="L103" s="64">
        <f t="shared" si="204"/>
        <v>-0.8466016021</v>
      </c>
      <c r="M103" s="64">
        <f t="shared" si="204"/>
        <v>-0.9964856583</v>
      </c>
      <c r="N103" s="64">
        <f t="shared" si="204"/>
        <v>-0.7458723993</v>
      </c>
      <c r="O103" s="64">
        <f t="shared" si="204"/>
        <v>-0.1954857409</v>
      </c>
      <c r="P103" s="64">
        <f t="shared" si="204"/>
        <v>0.4334685453</v>
      </c>
      <c r="Q103" s="64">
        <f t="shared" si="204"/>
        <v>0.8882075912</v>
      </c>
      <c r="R103" s="64">
        <f t="shared" si="204"/>
        <v>0.9859673342</v>
      </c>
      <c r="S103" s="64">
        <f t="shared" si="204"/>
        <v>0.6874571793</v>
      </c>
      <c r="T103" s="64">
        <f t="shared" si="204"/>
        <v>0.1126512722</v>
      </c>
      <c r="U103" s="64">
        <f t="shared" si="204"/>
        <v>-0.5074302811</v>
      </c>
      <c r="V103" s="64">
        <f t="shared" si="204"/>
        <v>-0.9235706502</v>
      </c>
      <c r="W103" s="64">
        <f t="shared" si="204"/>
        <v>-0.9685189579</v>
      </c>
      <c r="X103" s="64">
        <f t="shared" si="204"/>
        <v>-0.6242100404</v>
      </c>
      <c r="Y103" s="64">
        <f t="shared" si="204"/>
        <v>-0.02902501332</v>
      </c>
      <c r="Z103" s="64">
        <f t="shared" si="204"/>
        <v>0.57782545</v>
      </c>
      <c r="AA103" s="64">
        <f t="shared" si="204"/>
        <v>0.9524422234</v>
      </c>
      <c r="AB103" s="64">
        <f t="shared" si="204"/>
        <v>0.9442631683</v>
      </c>
      <c r="AC103" s="64">
        <f t="shared" si="204"/>
        <v>0.5565755266</v>
      </c>
      <c r="AD103" s="64">
        <f t="shared" si="204"/>
        <v>-0.05480525318</v>
      </c>
      <c r="AE103" s="64">
        <f t="shared" si="204"/>
        <v>-0.6441592667</v>
      </c>
      <c r="AF103" s="64">
        <f t="shared" si="204"/>
        <v>-0.9746193817</v>
      </c>
      <c r="AG103" s="64">
        <f t="shared" si="204"/>
        <v>-0.9133704518</v>
      </c>
      <c r="AH103" s="64">
        <f t="shared" si="204"/>
        <v>-0.4850290197</v>
      </c>
      <c r="AI103" s="64">
        <f t="shared" ref="AI103:BH103" si="205">SIN(2*PI()*AI$3*$B103)</f>
        <v>-0.6012710694</v>
      </c>
      <c r="AJ103" s="64">
        <f t="shared" si="205"/>
        <v>-0.9608854256</v>
      </c>
      <c r="AK103" s="64">
        <f t="shared" si="205"/>
        <v>-0.9343105478</v>
      </c>
      <c r="AL103" s="64">
        <f t="shared" si="205"/>
        <v>-0.5322271388</v>
      </c>
      <c r="AM103" s="64">
        <f t="shared" si="205"/>
        <v>0.08376355349</v>
      </c>
      <c r="AN103" s="64">
        <f t="shared" si="205"/>
        <v>0.6660888559</v>
      </c>
      <c r="AO103" s="64">
        <f t="shared" si="205"/>
        <v>0.9807065438</v>
      </c>
      <c r="AP103" s="64">
        <f t="shared" si="205"/>
        <v>0.9011686969</v>
      </c>
      <c r="AQ103" s="64">
        <f t="shared" si="205"/>
        <v>0.4594423522</v>
      </c>
      <c r="AR103" s="64">
        <f t="shared" si="205"/>
        <v>-0.1669383595</v>
      </c>
      <c r="AS103" s="64">
        <f t="shared" si="205"/>
        <v>-0.7262249146</v>
      </c>
      <c r="AT103" s="64">
        <f t="shared" si="205"/>
        <v>-0.9936345862</v>
      </c>
      <c r="AU103" s="64">
        <f t="shared" si="205"/>
        <v>-0.8616928164</v>
      </c>
      <c r="AV103" s="64">
        <f t="shared" si="205"/>
        <v>-0.3834282907</v>
      </c>
      <c r="AW103" s="64">
        <f t="shared" si="205"/>
        <v>0.2489398086</v>
      </c>
      <c r="AX103" s="64">
        <f t="shared" si="205"/>
        <v>0.7812565683</v>
      </c>
      <c r="AY103" s="64">
        <f t="shared" si="205"/>
        <v>0.9995786855</v>
      </c>
      <c r="AZ103" s="64">
        <f t="shared" si="205"/>
        <v>0.8161603699</v>
      </c>
      <c r="BA103" s="64">
        <f t="shared" si="205"/>
        <v>0.3047192331</v>
      </c>
      <c r="BB103" s="64">
        <f t="shared" si="205"/>
        <v>-0.3291915385</v>
      </c>
      <c r="BC103" s="64">
        <f t="shared" si="205"/>
        <v>-0.8307970168</v>
      </c>
      <c r="BD103" s="64">
        <f t="shared" si="205"/>
        <v>-0.9984970627</v>
      </c>
      <c r="BE103" s="64">
        <f t="shared" si="205"/>
        <v>-0.7648913904</v>
      </c>
      <c r="BF103" s="64">
        <f t="shared" si="205"/>
        <v>-0.2238684005</v>
      </c>
      <c r="BG103" s="64">
        <f t="shared" si="205"/>
        <v>0.4071294854</v>
      </c>
      <c r="BH103" s="64">
        <f t="shared" si="205"/>
        <v>0.8744980561</v>
      </c>
      <c r="BJ103" s="65">
        <f t="shared" si="7"/>
        <v>30896.43365</v>
      </c>
      <c r="BK103" s="65">
        <f>SUM('Choice Model'!AF103:AJ103)</f>
        <v>30426</v>
      </c>
      <c r="BL103" s="65">
        <f t="shared" si="8"/>
        <v>-470.4336541</v>
      </c>
    </row>
    <row r="104" ht="15.75" customHeight="1">
      <c r="A104" s="4" t="s">
        <v>138</v>
      </c>
      <c r="B104" s="53">
        <f t="shared" si="9"/>
        <v>1.916495551</v>
      </c>
      <c r="C104" s="64">
        <f>SUMPRODUCT('Choice Model'!B104:F104,'Choice Model'!AL104:AP104)</f>
        <v>4.597407284</v>
      </c>
      <c r="D104" s="64">
        <f>SUMPRODUCT('Choice Model'!G104:K104,'Choice Model'!AL104:AP104)</f>
        <v>857.1145373</v>
      </c>
      <c r="E104" s="64">
        <f>SUMPRODUCT('Choice Model'!L104:P104,'Choice Model'!AL104:AP104)</f>
        <v>2.588660166</v>
      </c>
      <c r="F104" s="64">
        <f>SUMPRODUCT('Choice Model'!AL104:AP104,'Choice Model'!Q104:U104)</f>
        <v>0.2058227074</v>
      </c>
      <c r="G104" s="64">
        <f>SUMPRODUCT('Choice Model'!V104:Z104,'Choice Model'!AL104:AP104)</f>
        <v>0.008639608856</v>
      </c>
      <c r="H104" s="4">
        <f>SUMPRODUCT('Choice Model'!AA104:AE104,'Choice Model'!AL104:AP104)</f>
        <v>0.04972636609</v>
      </c>
      <c r="I104" s="64">
        <f t="shared" ref="I104:AH104" si="206">COS(2*PI()*I$3*$B104)</f>
        <v>0.8654873276</v>
      </c>
      <c r="J104" s="64">
        <f t="shared" si="206"/>
        <v>0.4981366285</v>
      </c>
      <c r="K104" s="64">
        <f t="shared" si="206"/>
        <v>-0.003225448877</v>
      </c>
      <c r="L104" s="64">
        <f t="shared" si="206"/>
        <v>-0.5037197987</v>
      </c>
      <c r="M104" s="64">
        <f t="shared" si="206"/>
        <v>-0.8687007561</v>
      </c>
      <c r="N104" s="64">
        <f t="shared" si="206"/>
        <v>-0.999979193</v>
      </c>
      <c r="O104" s="64">
        <f t="shared" si="206"/>
        <v>-0.8622378827</v>
      </c>
      <c r="P104" s="64">
        <f t="shared" si="206"/>
        <v>-0.4925327287</v>
      </c>
      <c r="Q104" s="64">
        <f t="shared" si="206"/>
        <v>0.009676212407</v>
      </c>
      <c r="R104" s="64">
        <f t="shared" si="206"/>
        <v>0.5092820072</v>
      </c>
      <c r="S104" s="64">
        <f t="shared" si="206"/>
        <v>0.8718780343</v>
      </c>
      <c r="T104" s="64">
        <f t="shared" si="206"/>
        <v>0.9999167727</v>
      </c>
      <c r="U104" s="64">
        <f t="shared" si="206"/>
        <v>0.8589525565</v>
      </c>
      <c r="V104" s="64">
        <f t="shared" si="206"/>
        <v>0.4869083327</v>
      </c>
      <c r="W104" s="64">
        <f t="shared" si="206"/>
        <v>-0.01612657327</v>
      </c>
      <c r="X104" s="64">
        <f t="shared" si="206"/>
        <v>-0.5148230223</v>
      </c>
      <c r="Y104" s="64">
        <f t="shared" si="206"/>
        <v>-0.8750190302</v>
      </c>
      <c r="Z104" s="64">
        <f t="shared" si="206"/>
        <v>-0.9998127418</v>
      </c>
      <c r="AA104" s="64">
        <f t="shared" si="206"/>
        <v>-0.8556314858</v>
      </c>
      <c r="AB104" s="64">
        <f t="shared" si="206"/>
        <v>-0.4812636744</v>
      </c>
      <c r="AC104" s="64">
        <f t="shared" si="206"/>
        <v>0.02257626304</v>
      </c>
      <c r="AD104" s="64">
        <f t="shared" si="206"/>
        <v>0.5203426135</v>
      </c>
      <c r="AE104" s="64">
        <f t="shared" si="206"/>
        <v>0.878123613</v>
      </c>
      <c r="AF104" s="64">
        <f t="shared" si="206"/>
        <v>0.9996671047</v>
      </c>
      <c r="AG104" s="64">
        <f t="shared" si="206"/>
        <v>0.8522748089</v>
      </c>
      <c r="AH104" s="64">
        <f t="shared" si="206"/>
        <v>0.4755989887</v>
      </c>
      <c r="AI104" s="64">
        <f t="shared" ref="AI104:BH104" si="207">SIN(2*PI()*AI$3*$B104)</f>
        <v>-0.5009308193</v>
      </c>
      <c r="AJ104" s="64">
        <f t="shared" si="207"/>
        <v>-0.8670985523</v>
      </c>
      <c r="AK104" s="64">
        <f t="shared" si="207"/>
        <v>-0.9999947982</v>
      </c>
      <c r="AL104" s="64">
        <f t="shared" si="207"/>
        <v>-0.8638670988</v>
      </c>
      <c r="AM104" s="64">
        <f t="shared" si="207"/>
        <v>-0.4953372552</v>
      </c>
      <c r="AN104" s="64">
        <f t="shared" si="207"/>
        <v>0.006450864198</v>
      </c>
      <c r="AO104" s="64">
        <f t="shared" si="207"/>
        <v>0.5065035377</v>
      </c>
      <c r="AP104" s="64">
        <f t="shared" si="207"/>
        <v>0.8702939223</v>
      </c>
      <c r="AQ104" s="64">
        <f t="shared" si="207"/>
        <v>0.9999531844</v>
      </c>
      <c r="AR104" s="64">
        <f t="shared" si="207"/>
        <v>0.8605996963</v>
      </c>
      <c r="AS104" s="64">
        <f t="shared" si="207"/>
        <v>0.4897230781</v>
      </c>
      <c r="AT104" s="64">
        <f t="shared" si="207"/>
        <v>-0.01290145995</v>
      </c>
      <c r="AU104" s="64">
        <f t="shared" si="207"/>
        <v>-0.5120551783</v>
      </c>
      <c r="AV104" s="64">
        <f t="shared" si="207"/>
        <v>-0.8734530758</v>
      </c>
      <c r="AW104" s="64">
        <f t="shared" si="207"/>
        <v>-0.9998699584</v>
      </c>
      <c r="AX104" s="64">
        <f t="shared" si="207"/>
        <v>-0.8572964807</v>
      </c>
      <c r="AY104" s="64">
        <f t="shared" si="207"/>
        <v>-0.4840885216</v>
      </c>
      <c r="AZ104" s="64">
        <f t="shared" si="207"/>
        <v>0.01935151882</v>
      </c>
      <c r="BA104" s="64">
        <f t="shared" si="207"/>
        <v>0.5175855103</v>
      </c>
      <c r="BB104" s="64">
        <f t="shared" si="207"/>
        <v>0.8765758813</v>
      </c>
      <c r="BC104" s="64">
        <f t="shared" si="207"/>
        <v>0.9997451237</v>
      </c>
      <c r="BD104" s="64">
        <f t="shared" si="207"/>
        <v>0.8539575894</v>
      </c>
      <c r="BE104" s="64">
        <f t="shared" si="207"/>
        <v>0.4784338203</v>
      </c>
      <c r="BF104" s="64">
        <f t="shared" si="207"/>
        <v>-0.02580077239</v>
      </c>
      <c r="BG104" s="64">
        <f t="shared" si="207"/>
        <v>-0.5230943033</v>
      </c>
      <c r="BH104" s="64">
        <f t="shared" si="207"/>
        <v>-0.879662209</v>
      </c>
      <c r="BJ104" s="65">
        <f t="shared" si="7"/>
        <v>37852.87485</v>
      </c>
      <c r="BK104" s="65">
        <f>SUM('Choice Model'!AF104:AJ104)</f>
        <v>35997</v>
      </c>
      <c r="BL104" s="65">
        <f t="shared" si="8"/>
        <v>-1855.874846</v>
      </c>
    </row>
    <row r="105" ht="15.75" customHeight="1">
      <c r="A105" s="4" t="s">
        <v>139</v>
      </c>
      <c r="B105" s="53">
        <f t="shared" si="9"/>
        <v>1.935660507</v>
      </c>
      <c r="C105" s="64">
        <f>SUMPRODUCT('Choice Model'!B105:F105,'Choice Model'!AL105:AP105)</f>
        <v>4.725097333</v>
      </c>
      <c r="D105" s="64">
        <f>SUMPRODUCT('Choice Model'!G105:K105,'Choice Model'!AL105:AP105)</f>
        <v>836.9171313</v>
      </c>
      <c r="E105" s="64">
        <f>SUMPRODUCT('Choice Model'!L105:P105,'Choice Model'!AL105:AP105)</f>
        <v>2.660209641</v>
      </c>
      <c r="F105" s="64">
        <f>SUMPRODUCT('Choice Model'!AL105:AP105,'Choice Model'!Q105:U105)</f>
        <v>0</v>
      </c>
      <c r="G105" s="64">
        <f>SUMPRODUCT('Choice Model'!V105:Z105,'Choice Model'!AL105:AP105)</f>
        <v>0.02453244974</v>
      </c>
      <c r="H105" s="4">
        <f>SUMPRODUCT('Choice Model'!AA105:AE105,'Choice Model'!AL105:AP105)</f>
        <v>0</v>
      </c>
      <c r="I105" s="64">
        <f t="shared" ref="I105:AH105" si="208">COS(2*PI()*I$3*$B105)</f>
        <v>0.919394915</v>
      </c>
      <c r="J105" s="64">
        <f t="shared" si="208"/>
        <v>0.6905740196</v>
      </c>
      <c r="K105" s="64">
        <f t="shared" si="208"/>
        <v>0.3504255691</v>
      </c>
      <c r="L105" s="64">
        <f t="shared" si="208"/>
        <v>-0.04621504698</v>
      </c>
      <c r="M105" s="64">
        <f t="shared" si="208"/>
        <v>-0.4354053275</v>
      </c>
      <c r="N105" s="64">
        <f t="shared" si="208"/>
        <v>-0.7544038411</v>
      </c>
      <c r="O105" s="64">
        <f t="shared" si="208"/>
        <v>-0.9517847833</v>
      </c>
      <c r="P105" s="64">
        <f t="shared" si="208"/>
        <v>-0.9957283389</v>
      </c>
      <c r="Q105" s="64">
        <f t="shared" si="208"/>
        <v>-0.8791503597</v>
      </c>
      <c r="R105" s="64">
        <f t="shared" si="208"/>
        <v>-0.6208444017</v>
      </c>
      <c r="S105" s="64">
        <f t="shared" si="208"/>
        <v>-0.2624520121</v>
      </c>
      <c r="T105" s="64">
        <f t="shared" si="208"/>
        <v>0.1382503109</v>
      </c>
      <c r="U105" s="64">
        <f t="shared" si="208"/>
        <v>0.5166652778</v>
      </c>
      <c r="V105" s="64">
        <f t="shared" si="208"/>
        <v>0.8117885475</v>
      </c>
      <c r="W105" s="64">
        <f t="shared" si="208"/>
        <v>0.9760432474</v>
      </c>
      <c r="X105" s="64">
        <f t="shared" si="208"/>
        <v>0.9829498496</v>
      </c>
      <c r="Y105" s="64">
        <f t="shared" si="208"/>
        <v>0.8313949395</v>
      </c>
      <c r="Z105" s="64">
        <f t="shared" si="208"/>
        <v>0.5458107099</v>
      </c>
      <c r="AA105" s="64">
        <f t="shared" si="208"/>
        <v>0.172236243</v>
      </c>
      <c r="AB105" s="64">
        <f t="shared" si="208"/>
        <v>-0.2291044579</v>
      </c>
      <c r="AC105" s="64">
        <f t="shared" si="208"/>
        <v>-0.5935111902</v>
      </c>
      <c r="AD105" s="64">
        <f t="shared" si="208"/>
        <v>-0.8622378827</v>
      </c>
      <c r="AE105" s="64">
        <f t="shared" si="208"/>
        <v>-0.9919630596</v>
      </c>
      <c r="AF105" s="64">
        <f t="shared" si="208"/>
        <v>-0.9617737031</v>
      </c>
      <c r="AG105" s="64">
        <f t="shared" si="208"/>
        <v>-0.7765366444</v>
      </c>
      <c r="AH105" s="64">
        <f t="shared" si="208"/>
        <v>-0.4661139814</v>
      </c>
      <c r="AI105" s="64">
        <f t="shared" ref="AI105:BH105" si="209">SIN(2*PI()*AI$3*$B105)</f>
        <v>-0.393335722</v>
      </c>
      <c r="AJ105" s="64">
        <f t="shared" si="209"/>
        <v>-0.7232617254</v>
      </c>
      <c r="AK105" s="64">
        <f t="shared" si="209"/>
        <v>-0.9365905832</v>
      </c>
      <c r="AL105" s="64">
        <f t="shared" si="209"/>
        <v>-0.9989315139</v>
      </c>
      <c r="AM105" s="64">
        <f t="shared" si="209"/>
        <v>-0.9002345255</v>
      </c>
      <c r="AN105" s="64">
        <f t="shared" si="209"/>
        <v>-0.6564105762</v>
      </c>
      <c r="AO105" s="64">
        <f t="shared" si="209"/>
        <v>-0.3067665664</v>
      </c>
      <c r="AP105" s="64">
        <f t="shared" si="209"/>
        <v>0.0923313337</v>
      </c>
      <c r="AQ105" s="64">
        <f t="shared" si="209"/>
        <v>0.4765444838</v>
      </c>
      <c r="AR105" s="64">
        <f t="shared" si="209"/>
        <v>0.7839338167</v>
      </c>
      <c r="AS105" s="64">
        <f t="shared" si="209"/>
        <v>0.9649450458</v>
      </c>
      <c r="AT105" s="64">
        <f t="shared" si="209"/>
        <v>0.99039732</v>
      </c>
      <c r="AU105" s="64">
        <f t="shared" si="209"/>
        <v>0.856187474</v>
      </c>
      <c r="AV105" s="64">
        <f t="shared" si="209"/>
        <v>0.5839514999</v>
      </c>
      <c r="AW105" s="64">
        <f t="shared" si="209"/>
        <v>0.2175766051</v>
      </c>
      <c r="AX105" s="64">
        <f t="shared" si="209"/>
        <v>-0.1838738511</v>
      </c>
      <c r="AY105" s="64">
        <f t="shared" si="209"/>
        <v>-0.5556819725</v>
      </c>
      <c r="AZ105" s="64">
        <f t="shared" si="209"/>
        <v>-0.8379085087</v>
      </c>
      <c r="BA105" s="64">
        <f t="shared" si="209"/>
        <v>-0.9850556718</v>
      </c>
      <c r="BB105" s="64">
        <f t="shared" si="209"/>
        <v>-0.9734018427</v>
      </c>
      <c r="BC105" s="64">
        <f t="shared" si="209"/>
        <v>-0.8048257371</v>
      </c>
      <c r="BD105" s="64">
        <f t="shared" si="209"/>
        <v>-0.5065035377</v>
      </c>
      <c r="BE105" s="64">
        <f t="shared" si="209"/>
        <v>-0.1265278168</v>
      </c>
      <c r="BF105" s="64">
        <f t="shared" si="209"/>
        <v>0.2738454748</v>
      </c>
      <c r="BG105" s="64">
        <f t="shared" si="209"/>
        <v>0.630072091</v>
      </c>
      <c r="BH105" s="64">
        <f t="shared" si="209"/>
        <v>0.8847246783</v>
      </c>
      <c r="BJ105" s="65">
        <f t="shared" si="7"/>
        <v>33563.12696</v>
      </c>
      <c r="BK105" s="65">
        <f>SUM('Choice Model'!AF105:AJ105)</f>
        <v>31387</v>
      </c>
      <c r="BL105" s="65">
        <f t="shared" si="8"/>
        <v>-2176.126961</v>
      </c>
    </row>
    <row r="106" ht="15.75" customHeight="1">
      <c r="A106" s="4" t="s">
        <v>140</v>
      </c>
      <c r="B106" s="53">
        <f t="shared" si="9"/>
        <v>1.954825462</v>
      </c>
      <c r="C106" s="64">
        <f>SUMPRODUCT('Choice Model'!B106:F106,'Choice Model'!AL106:AP106)</f>
        <v>4.971786058</v>
      </c>
      <c r="D106" s="64">
        <f>SUMPRODUCT('Choice Model'!G106:K106,'Choice Model'!AL106:AP106)</f>
        <v>821.4793613</v>
      </c>
      <c r="E106" s="64">
        <f>SUMPRODUCT('Choice Model'!L106:P106,'Choice Model'!AL106:AP106)</f>
        <v>2.71981456</v>
      </c>
      <c r="F106" s="64">
        <f>SUMPRODUCT('Choice Model'!AL106:AP106,'Choice Model'!Q106:U106)</f>
        <v>0</v>
      </c>
      <c r="G106" s="64">
        <f>SUMPRODUCT('Choice Model'!V106:Z106,'Choice Model'!AL106:AP106)</f>
        <v>0.005425824176</v>
      </c>
      <c r="H106" s="4">
        <f>SUMPRODUCT('Choice Model'!AA106:AE106,'Choice Model'!AL106:AP106)</f>
        <v>0</v>
      </c>
      <c r="I106" s="64">
        <f t="shared" ref="I106:AH106" si="210">COS(2*PI()*I$3*$B106)</f>
        <v>0.9599871514</v>
      </c>
      <c r="J106" s="64">
        <f t="shared" si="210"/>
        <v>0.8431506618</v>
      </c>
      <c r="K106" s="64">
        <f t="shared" si="210"/>
        <v>0.6588404527</v>
      </c>
      <c r="L106" s="64">
        <f t="shared" si="210"/>
        <v>0.4218060771</v>
      </c>
      <c r="M106" s="64">
        <f t="shared" si="210"/>
        <v>0.1510163761</v>
      </c>
      <c r="N106" s="64">
        <f t="shared" si="210"/>
        <v>-0.1318585157</v>
      </c>
      <c r="O106" s="64">
        <f t="shared" si="210"/>
        <v>-0.4041813379</v>
      </c>
      <c r="P106" s="64">
        <f t="shared" si="210"/>
        <v>-0.6441592667</v>
      </c>
      <c r="Q106" s="64">
        <f t="shared" si="210"/>
        <v>-0.8325879011</v>
      </c>
      <c r="R106" s="64">
        <f t="shared" si="210"/>
        <v>-0.9543881083</v>
      </c>
      <c r="S106" s="64">
        <f t="shared" si="210"/>
        <v>-0.9998127418</v>
      </c>
      <c r="T106" s="64">
        <f t="shared" si="210"/>
        <v>-0.9652266637</v>
      </c>
      <c r="U106" s="64">
        <f t="shared" si="210"/>
        <v>-0.8533976488</v>
      </c>
      <c r="V106" s="64">
        <f t="shared" si="210"/>
        <v>-0.6732748923</v>
      </c>
      <c r="W106" s="64">
        <f t="shared" si="210"/>
        <v>-0.439272843</v>
      </c>
      <c r="X106" s="64">
        <f t="shared" si="210"/>
        <v>-0.1701176783</v>
      </c>
      <c r="Y106" s="64">
        <f t="shared" si="210"/>
        <v>0.1126512722</v>
      </c>
      <c r="Z106" s="64">
        <f t="shared" si="210"/>
        <v>0.3864052261</v>
      </c>
      <c r="AA106" s="64">
        <f t="shared" si="210"/>
        <v>0.6292368324</v>
      </c>
      <c r="AB106" s="64">
        <f t="shared" si="210"/>
        <v>0.8217133226</v>
      </c>
      <c r="AC106" s="64">
        <f t="shared" si="210"/>
        <v>0.9484316313</v>
      </c>
      <c r="AD106" s="64">
        <f t="shared" si="210"/>
        <v>0.9992510374</v>
      </c>
      <c r="AE106" s="64">
        <f t="shared" si="210"/>
        <v>0.9701046827</v>
      </c>
      <c r="AF106" s="64">
        <f t="shared" si="210"/>
        <v>0.8633250245</v>
      </c>
      <c r="AG106" s="64">
        <f t="shared" si="210"/>
        <v>0.6874571793</v>
      </c>
      <c r="AH106" s="64">
        <f t="shared" si="210"/>
        <v>0.4565750941</v>
      </c>
      <c r="AI106" s="64">
        <f t="shared" ref="AI106:BH106" si="211">SIN(2*PI()*AI$3*$B106)</f>
        <v>-0.2800440485</v>
      </c>
      <c r="AJ106" s="64">
        <f t="shared" si="211"/>
        <v>-0.5376773767</v>
      </c>
      <c r="AK106" s="64">
        <f t="shared" si="211"/>
        <v>-0.7522826981</v>
      </c>
      <c r="AL106" s="64">
        <f t="shared" si="211"/>
        <v>-0.9066860721</v>
      </c>
      <c r="AM106" s="64">
        <f t="shared" si="211"/>
        <v>-0.9885312611</v>
      </c>
      <c r="AN106" s="64">
        <f t="shared" si="211"/>
        <v>-0.9912685468</v>
      </c>
      <c r="AO106" s="64">
        <f t="shared" si="211"/>
        <v>-0.914678876</v>
      </c>
      <c r="AP106" s="64">
        <f t="shared" si="211"/>
        <v>-0.7648913904</v>
      </c>
      <c r="AQ106" s="64">
        <f t="shared" si="211"/>
        <v>-0.5538929382</v>
      </c>
      <c r="AR106" s="64">
        <f t="shared" si="211"/>
        <v>-0.2985688174</v>
      </c>
      <c r="AS106" s="64">
        <f t="shared" si="211"/>
        <v>-0.01935151882</v>
      </c>
      <c r="AT106" s="64">
        <f t="shared" si="211"/>
        <v>0.2614143985</v>
      </c>
      <c r="AU106" s="64">
        <f t="shared" si="211"/>
        <v>0.5212604464</v>
      </c>
      <c r="AV106" s="64">
        <f t="shared" si="211"/>
        <v>0.7393922636</v>
      </c>
      <c r="AW106" s="64">
        <f t="shared" si="211"/>
        <v>0.8983536995</v>
      </c>
      <c r="AX106" s="64">
        <f t="shared" si="211"/>
        <v>0.9854237543</v>
      </c>
      <c r="AY106" s="64">
        <f t="shared" si="211"/>
        <v>0.9936345862</v>
      </c>
      <c r="AZ106" s="64">
        <f t="shared" si="211"/>
        <v>0.9223291176</v>
      </c>
      <c r="BA106" s="64">
        <f t="shared" si="211"/>
        <v>0.7772136184</v>
      </c>
      <c r="BB106" s="64">
        <f t="shared" si="211"/>
        <v>0.5699010576</v>
      </c>
      <c r="BC106" s="64">
        <f t="shared" si="211"/>
        <v>0.3169817674</v>
      </c>
      <c r="BD106" s="64">
        <f t="shared" si="211"/>
        <v>0.03869579018</v>
      </c>
      <c r="BE106" s="64">
        <f t="shared" si="211"/>
        <v>-0.2426868446</v>
      </c>
      <c r="BF106" s="64">
        <f t="shared" si="211"/>
        <v>-0.5046482954</v>
      </c>
      <c r="BG106" s="64">
        <f t="shared" si="211"/>
        <v>-0.7262249146</v>
      </c>
      <c r="BH106" s="64">
        <f t="shared" si="211"/>
        <v>-0.8896848787</v>
      </c>
      <c r="BJ106" s="65">
        <f t="shared" si="7"/>
        <v>34616.75627</v>
      </c>
      <c r="BK106" s="65">
        <f>SUM('Choice Model'!AF106:AJ106)</f>
        <v>29120</v>
      </c>
      <c r="BL106" s="65">
        <f t="shared" si="8"/>
        <v>-5496.756265</v>
      </c>
    </row>
    <row r="107" ht="15.75" customHeight="1">
      <c r="A107" s="4" t="s">
        <v>141</v>
      </c>
      <c r="B107" s="53">
        <f t="shared" si="9"/>
        <v>1.973990418</v>
      </c>
      <c r="C107" s="64">
        <f>SUMPRODUCT('Choice Model'!B107:F107,'Choice Model'!AL107:AP107)</f>
        <v>4.979695898</v>
      </c>
      <c r="D107" s="64">
        <f>SUMPRODUCT('Choice Model'!G107:K107,'Choice Model'!AL107:AP107)</f>
        <v>838.5998498</v>
      </c>
      <c r="E107" s="64">
        <f>SUMPRODUCT('Choice Model'!L107:P107,'Choice Model'!AL107:AP107)</f>
        <v>2.840065075</v>
      </c>
      <c r="F107" s="64">
        <f>SUMPRODUCT('Choice Model'!AL107:AP107,'Choice Model'!Q107:U107)</f>
        <v>0</v>
      </c>
      <c r="G107" s="64">
        <f>SUMPRODUCT('Choice Model'!V107:Z107,'Choice Model'!AL107:AP107)</f>
        <v>0.003535337734</v>
      </c>
      <c r="H107" s="4">
        <f>SUMPRODUCT('Choice Model'!AA107:AE107,'Choice Model'!AL107:AP107)</f>
        <v>0</v>
      </c>
      <c r="I107" s="64">
        <f t="shared" ref="I107:AH107" si="212">COS(2*PI()*I$3*$B107)</f>
        <v>0.9866761503</v>
      </c>
      <c r="J107" s="64">
        <f t="shared" si="212"/>
        <v>0.9470596511</v>
      </c>
      <c r="K107" s="64">
        <f t="shared" si="212"/>
        <v>0.8822061909</v>
      </c>
      <c r="L107" s="64">
        <f t="shared" si="212"/>
        <v>0.7938439654</v>
      </c>
      <c r="M107" s="64">
        <f t="shared" si="212"/>
        <v>0.6843276244</v>
      </c>
      <c r="N107" s="64">
        <f t="shared" si="212"/>
        <v>0.5565755266</v>
      </c>
      <c r="O107" s="64">
        <f t="shared" si="212"/>
        <v>0.4139919715</v>
      </c>
      <c r="P107" s="64">
        <f t="shared" si="212"/>
        <v>0.2603764827</v>
      </c>
      <c r="Q107" s="64">
        <f t="shared" si="212"/>
        <v>0.09982255972</v>
      </c>
      <c r="R107" s="64">
        <f t="shared" si="212"/>
        <v>-0.06339140487</v>
      </c>
      <c r="S107" s="64">
        <f t="shared" si="212"/>
        <v>-0.2249161344</v>
      </c>
      <c r="T107" s="64">
        <f t="shared" si="212"/>
        <v>-0.3804473663</v>
      </c>
      <c r="U107" s="64">
        <f t="shared" si="212"/>
        <v>-0.5258405512</v>
      </c>
      <c r="V107" s="64">
        <f t="shared" si="212"/>
        <v>-0.6572212951</v>
      </c>
      <c r="W107" s="64">
        <f t="shared" si="212"/>
        <v>-0.7710886034</v>
      </c>
      <c r="X107" s="64">
        <f t="shared" si="212"/>
        <v>-0.8644081745</v>
      </c>
      <c r="Y107" s="64">
        <f t="shared" si="212"/>
        <v>-0.9346932563</v>
      </c>
      <c r="Z107" s="64">
        <f t="shared" si="212"/>
        <v>-0.9800709131</v>
      </c>
      <c r="AA107" s="64">
        <f t="shared" si="212"/>
        <v>-0.9993319349</v>
      </c>
      <c r="AB107" s="64">
        <f t="shared" si="212"/>
        <v>-0.9919630596</v>
      </c>
      <c r="AC107" s="64">
        <f t="shared" si="212"/>
        <v>-0.9581606508</v>
      </c>
      <c r="AD107" s="64">
        <f t="shared" si="212"/>
        <v>-0.898825465</v>
      </c>
      <c r="AE107" s="64">
        <f t="shared" si="212"/>
        <v>-0.8155386484</v>
      </c>
      <c r="AF107" s="64">
        <f t="shared" si="212"/>
        <v>-0.710519603</v>
      </c>
      <c r="AG107" s="64">
        <f t="shared" si="212"/>
        <v>-0.5865668447</v>
      </c>
      <c r="AH107" s="64">
        <f t="shared" si="212"/>
        <v>-0.4469834295</v>
      </c>
      <c r="AI107" s="64">
        <f t="shared" ref="AI107:BH107" si="213">SIN(2*PI()*AI$3*$B107)</f>
        <v>-0.1626965718</v>
      </c>
      <c r="AJ107" s="64">
        <f t="shared" si="213"/>
        <v>-0.3210576542</v>
      </c>
      <c r="AK107" s="64">
        <f t="shared" si="213"/>
        <v>-0.4708632887</v>
      </c>
      <c r="AL107" s="64">
        <f t="shared" si="213"/>
        <v>-0.6081214999</v>
      </c>
      <c r="AM107" s="64">
        <f t="shared" si="213"/>
        <v>-0.7291746721</v>
      </c>
      <c r="AN107" s="64">
        <f t="shared" si="213"/>
        <v>-0.8307970168</v>
      </c>
      <c r="AO107" s="64">
        <f t="shared" si="213"/>
        <v>-0.9102805323</v>
      </c>
      <c r="AP107" s="64">
        <f t="shared" si="213"/>
        <v>-0.9655071658</v>
      </c>
      <c r="AQ107" s="64">
        <f t="shared" si="213"/>
        <v>-0.9950052545</v>
      </c>
      <c r="AR107" s="64">
        <f t="shared" si="213"/>
        <v>-0.9979887423</v>
      </c>
      <c r="AS107" s="64">
        <f t="shared" si="213"/>
        <v>-0.974378126</v>
      </c>
      <c r="AT107" s="64">
        <f t="shared" si="213"/>
        <v>-0.9248025743</v>
      </c>
      <c r="AU107" s="64">
        <f t="shared" si="213"/>
        <v>-0.8505831616</v>
      </c>
      <c r="AV107" s="64">
        <f t="shared" si="213"/>
        <v>-0.7536976644</v>
      </c>
      <c r="AW107" s="64">
        <f t="shared" si="213"/>
        <v>-0.6367278584</v>
      </c>
      <c r="AX107" s="64">
        <f t="shared" si="213"/>
        <v>-0.5027907198</v>
      </c>
      <c r="AY107" s="64">
        <f t="shared" si="213"/>
        <v>-0.3554553652</v>
      </c>
      <c r="AZ107" s="64">
        <f t="shared" si="213"/>
        <v>-0.1986479429</v>
      </c>
      <c r="BA107" s="64">
        <f t="shared" si="213"/>
        <v>-0.03654700989</v>
      </c>
      <c r="BB107" s="64">
        <f t="shared" si="213"/>
        <v>0.1265278168</v>
      </c>
      <c r="BC107" s="64">
        <f t="shared" si="213"/>
        <v>0.2862309683</v>
      </c>
      <c r="BD107" s="64">
        <f t="shared" si="213"/>
        <v>0.438306723</v>
      </c>
      <c r="BE107" s="64">
        <f t="shared" si="213"/>
        <v>0.5787026119</v>
      </c>
      <c r="BF107" s="64">
        <f t="shared" si="213"/>
        <v>0.7036774075</v>
      </c>
      <c r="BG107" s="64">
        <f t="shared" si="213"/>
        <v>0.809900819</v>
      </c>
      <c r="BH107" s="64">
        <f t="shared" si="213"/>
        <v>0.894542237</v>
      </c>
      <c r="BJ107" s="65">
        <f t="shared" si="7"/>
        <v>37058.80881</v>
      </c>
      <c r="BK107" s="65">
        <f>SUM('Choice Model'!AF107:AJ107)</f>
        <v>31963</v>
      </c>
      <c r="BL107" s="65">
        <f t="shared" si="8"/>
        <v>-5095.808808</v>
      </c>
    </row>
    <row r="108" ht="15.75" customHeight="1">
      <c r="A108" s="4" t="s">
        <v>142</v>
      </c>
      <c r="B108" s="53">
        <f t="shared" si="9"/>
        <v>1.993155373</v>
      </c>
      <c r="C108" s="64">
        <f>SUMPRODUCT('Choice Model'!B108:F108,'Choice Model'!AL108:AP108)</f>
        <v>4.987427364</v>
      </c>
      <c r="D108" s="64">
        <f>SUMPRODUCT('Choice Model'!G108:K108,'Choice Model'!AL108:AP108)</f>
        <v>817.7579322</v>
      </c>
      <c r="E108" s="64">
        <f>SUMPRODUCT('Choice Model'!L108:P108,'Choice Model'!AL108:AP108)</f>
        <v>2.974592755</v>
      </c>
      <c r="F108" s="64">
        <f>SUMPRODUCT('Choice Model'!AL108:AP108,'Choice Model'!Q108:U108)</f>
        <v>0</v>
      </c>
      <c r="G108" s="64">
        <f>SUMPRODUCT('Choice Model'!V108:Z108,'Choice Model'!AL108:AP108)</f>
        <v>0.01084974471</v>
      </c>
      <c r="H108" s="4">
        <f>SUMPRODUCT('Choice Model'!AA108:AE108,'Choice Model'!AL108:AP108)</f>
        <v>0</v>
      </c>
      <c r="I108" s="64">
        <f t="shared" ref="I108:AH108" si="214">COS(2*PI()*I$3*$B108)</f>
        <v>0.9990753819</v>
      </c>
      <c r="J108" s="64">
        <f t="shared" si="214"/>
        <v>0.9963032376</v>
      </c>
      <c r="K108" s="64">
        <f t="shared" si="214"/>
        <v>0.9916886933</v>
      </c>
      <c r="L108" s="64">
        <f t="shared" si="214"/>
        <v>0.9852402825</v>
      </c>
      <c r="M108" s="64">
        <f t="shared" si="214"/>
        <v>0.9769699298</v>
      </c>
      <c r="N108" s="64">
        <f t="shared" si="214"/>
        <v>0.9668929289</v>
      </c>
      <c r="O108" s="64">
        <f t="shared" si="214"/>
        <v>0.9550279148</v>
      </c>
      <c r="P108" s="64">
        <f t="shared" si="214"/>
        <v>0.9413968285</v>
      </c>
      <c r="Q108" s="64">
        <f t="shared" si="214"/>
        <v>0.9260248772</v>
      </c>
      <c r="R108" s="64">
        <f t="shared" si="214"/>
        <v>0.9089404873</v>
      </c>
      <c r="S108" s="64">
        <f t="shared" si="214"/>
        <v>0.8901752518</v>
      </c>
      <c r="T108" s="64">
        <f t="shared" si="214"/>
        <v>0.8697638721</v>
      </c>
      <c r="U108" s="64">
        <f t="shared" si="214"/>
        <v>0.8477440936</v>
      </c>
      <c r="V108" s="64">
        <f t="shared" si="214"/>
        <v>0.8241566361</v>
      </c>
      <c r="W108" s="64">
        <f t="shared" si="214"/>
        <v>0.7990451183</v>
      </c>
      <c r="X108" s="64">
        <f t="shared" si="214"/>
        <v>0.7724559775</v>
      </c>
      <c r="Y108" s="64">
        <f t="shared" si="214"/>
        <v>0.7444383832</v>
      </c>
      <c r="Z108" s="64">
        <f t="shared" si="214"/>
        <v>0.7150441466</v>
      </c>
      <c r="AA108" s="64">
        <f t="shared" si="214"/>
        <v>0.6843276244</v>
      </c>
      <c r="AB108" s="64">
        <f t="shared" si="214"/>
        <v>0.652345619</v>
      </c>
      <c r="AC108" s="64">
        <f t="shared" si="214"/>
        <v>0.6191572724</v>
      </c>
      <c r="AD108" s="64">
        <f t="shared" si="214"/>
        <v>0.5848239578</v>
      </c>
      <c r="AE108" s="64">
        <f t="shared" si="214"/>
        <v>0.5494091657</v>
      </c>
      <c r="AF108" s="64">
        <f t="shared" si="214"/>
        <v>0.5129783863</v>
      </c>
      <c r="AG108" s="64">
        <f t="shared" si="214"/>
        <v>0.4755989887</v>
      </c>
      <c r="AH108" s="64">
        <f t="shared" si="214"/>
        <v>0.4373400963</v>
      </c>
      <c r="AI108" s="64">
        <f t="shared" ref="AI108:BH108" si="215">SIN(2*PI()*AI$3*$B108)</f>
        <v>-0.04299280405</v>
      </c>
      <c r="AJ108" s="64">
        <f t="shared" si="215"/>
        <v>-0.08590610426</v>
      </c>
      <c r="AK108" s="64">
        <f t="shared" si="215"/>
        <v>-0.1286605438</v>
      </c>
      <c r="AL108" s="64">
        <f t="shared" si="215"/>
        <v>-0.1711770596</v>
      </c>
      <c r="AM108" s="64">
        <f t="shared" si="215"/>
        <v>-0.2133770286</v>
      </c>
      <c r="AN108" s="64">
        <f t="shared" si="215"/>
        <v>-0.2551824131</v>
      </c>
      <c r="AO108" s="64">
        <f t="shared" si="215"/>
        <v>-0.2965159051</v>
      </c>
      <c r="AP108" s="64">
        <f t="shared" si="215"/>
        <v>-0.3373010691</v>
      </c>
      <c r="AQ108" s="64">
        <f t="shared" si="215"/>
        <v>-0.3774624839</v>
      </c>
      <c r="AR108" s="64">
        <f t="shared" si="215"/>
        <v>-0.4169258813</v>
      </c>
      <c r="AS108" s="64">
        <f t="shared" si="215"/>
        <v>-0.4556182844</v>
      </c>
      <c r="AT108" s="64">
        <f t="shared" si="215"/>
        <v>-0.4934681417</v>
      </c>
      <c r="AU108" s="64">
        <f t="shared" si="215"/>
        <v>-0.5304054598</v>
      </c>
      <c r="AV108" s="64">
        <f t="shared" si="215"/>
        <v>-0.5663619331</v>
      </c>
      <c r="AW108" s="64">
        <f t="shared" si="215"/>
        <v>-0.6012710694</v>
      </c>
      <c r="AX108" s="64">
        <f t="shared" si="215"/>
        <v>-0.6350683135</v>
      </c>
      <c r="AY108" s="64">
        <f t="shared" si="215"/>
        <v>-0.6676911663</v>
      </c>
      <c r="AZ108" s="64">
        <f t="shared" si="215"/>
        <v>-0.6990793006</v>
      </c>
      <c r="BA108" s="64">
        <f t="shared" si="215"/>
        <v>-0.7291746721</v>
      </c>
      <c r="BB108" s="64">
        <f t="shared" si="215"/>
        <v>-0.7579216275</v>
      </c>
      <c r="BC108" s="64">
        <f t="shared" si="215"/>
        <v>-0.7852670068</v>
      </c>
      <c r="BD108" s="64">
        <f t="shared" si="215"/>
        <v>-0.8111602421</v>
      </c>
      <c r="BE108" s="64">
        <f t="shared" si="215"/>
        <v>-0.8355534505</v>
      </c>
      <c r="BF108" s="64">
        <f t="shared" si="215"/>
        <v>-0.8584015233</v>
      </c>
      <c r="BG108" s="64">
        <f t="shared" si="215"/>
        <v>-0.879662209</v>
      </c>
      <c r="BH108" s="64">
        <f t="shared" si="215"/>
        <v>-0.8992961916</v>
      </c>
      <c r="BJ108" s="65">
        <f t="shared" si="7"/>
        <v>38425.54356</v>
      </c>
      <c r="BK108" s="65">
        <f>SUM('Choice Model'!AF108:AJ108)</f>
        <v>32904</v>
      </c>
      <c r="BL108" s="65">
        <f t="shared" si="8"/>
        <v>-5521.543561</v>
      </c>
    </row>
    <row r="109" ht="15.75" customHeight="1">
      <c r="A109" s="4" t="s">
        <v>143</v>
      </c>
      <c r="B109" s="53">
        <f t="shared" si="9"/>
        <v>2.012320329</v>
      </c>
      <c r="C109" s="64">
        <f>SUMPRODUCT('Choice Model'!B109:F109,'Choice Model'!AL109:AP109)</f>
        <v>4.542519599</v>
      </c>
      <c r="D109" s="64">
        <f>SUMPRODUCT('Choice Model'!G109:K109,'Choice Model'!AL109:AP109)</f>
        <v>752.4713962</v>
      </c>
      <c r="E109" s="64">
        <f>SUMPRODUCT('Choice Model'!L109:P109,'Choice Model'!AL109:AP109)</f>
        <v>3.156652115</v>
      </c>
      <c r="F109" s="64">
        <f>SUMPRODUCT('Choice Model'!AL109:AP109,'Choice Model'!Q109:U109)</f>
        <v>0.2331497269</v>
      </c>
      <c r="G109" s="64">
        <f>SUMPRODUCT('Choice Model'!V109:Z109,'Choice Model'!AL109:AP109)</f>
        <v>0.01229629968</v>
      </c>
      <c r="H109" s="4">
        <f>SUMPRODUCT('Choice Model'!AA109:AE109,'Choice Model'!AL109:AP109)</f>
        <v>0.0581217288</v>
      </c>
      <c r="I109" s="64">
        <f t="shared" ref="I109:AH109" si="216">COS(2*PI()*I$3*$B109)</f>
        <v>0.9970052716</v>
      </c>
      <c r="J109" s="64">
        <f t="shared" si="216"/>
        <v>0.9880390234</v>
      </c>
      <c r="K109" s="64">
        <f t="shared" si="216"/>
        <v>0.9731549582</v>
      </c>
      <c r="L109" s="64">
        <f t="shared" si="216"/>
        <v>0.9524422234</v>
      </c>
      <c r="M109" s="64">
        <f t="shared" si="216"/>
        <v>0.9260248772</v>
      </c>
      <c r="N109" s="64">
        <f t="shared" si="216"/>
        <v>0.8940611451</v>
      </c>
      <c r="O109" s="64">
        <f t="shared" si="216"/>
        <v>0.8567424725</v>
      </c>
      <c r="P109" s="64">
        <f t="shared" si="216"/>
        <v>0.8142923779</v>
      </c>
      <c r="Q109" s="64">
        <f t="shared" si="216"/>
        <v>0.7669651144</v>
      </c>
      <c r="R109" s="64">
        <f t="shared" si="216"/>
        <v>0.7150441466</v>
      </c>
      <c r="S109" s="64">
        <f t="shared" si="216"/>
        <v>0.6588404527</v>
      </c>
      <c r="T109" s="64">
        <f t="shared" si="216"/>
        <v>0.5986906625</v>
      </c>
      <c r="U109" s="64">
        <f t="shared" si="216"/>
        <v>0.5349550405</v>
      </c>
      <c r="V109" s="64">
        <f t="shared" si="216"/>
        <v>0.4680153284</v>
      </c>
      <c r="W109" s="64">
        <f t="shared" si="216"/>
        <v>0.3982724588</v>
      </c>
      <c r="X109" s="64">
        <f t="shared" si="216"/>
        <v>0.3261441536</v>
      </c>
      <c r="Y109" s="64">
        <f t="shared" si="216"/>
        <v>0.252062422</v>
      </c>
      <c r="Z109" s="64">
        <f t="shared" si="216"/>
        <v>0.1764709735</v>
      </c>
      <c r="AA109" s="64">
        <f t="shared" si="216"/>
        <v>0.09982255972</v>
      </c>
      <c r="AB109" s="64">
        <f t="shared" si="216"/>
        <v>0.02257626304</v>
      </c>
      <c r="AC109" s="64">
        <f t="shared" si="216"/>
        <v>-0.05480525318</v>
      </c>
      <c r="AD109" s="64">
        <f t="shared" si="216"/>
        <v>-0.1318585157</v>
      </c>
      <c r="AE109" s="64">
        <f t="shared" si="216"/>
        <v>-0.2081220174</v>
      </c>
      <c r="AF109" s="64">
        <f t="shared" si="216"/>
        <v>-0.2831389812</v>
      </c>
      <c r="AG109" s="64">
        <f t="shared" si="216"/>
        <v>-0.3564600964</v>
      </c>
      <c r="AH109" s="64">
        <f t="shared" si="216"/>
        <v>-0.4276462093</v>
      </c>
      <c r="AI109" s="64">
        <f t="shared" ref="AI109:BH109" si="217">SIN(2*PI()*AI$3*$B109)</f>
        <v>0.07733361696</v>
      </c>
      <c r="AJ109" s="64">
        <f t="shared" si="217"/>
        <v>0.1542040476</v>
      </c>
      <c r="AK109" s="64">
        <f t="shared" si="217"/>
        <v>0.2301508797</v>
      </c>
      <c r="AL109" s="64">
        <f t="shared" si="217"/>
        <v>0.3047192331</v>
      </c>
      <c r="AM109" s="64">
        <f t="shared" si="217"/>
        <v>0.3774624839</v>
      </c>
      <c r="AN109" s="64">
        <f t="shared" si="217"/>
        <v>0.4479449394</v>
      </c>
      <c r="AO109" s="64">
        <f t="shared" si="217"/>
        <v>0.5157444481</v>
      </c>
      <c r="AP109" s="64">
        <f t="shared" si="217"/>
        <v>0.5804549278</v>
      </c>
      <c r="AQ109" s="64">
        <f t="shared" si="217"/>
        <v>0.6416887978</v>
      </c>
      <c r="AR109" s="64">
        <f t="shared" si="217"/>
        <v>0.6990793006</v>
      </c>
      <c r="AS109" s="64">
        <f t="shared" si="217"/>
        <v>0.7522826981</v>
      </c>
      <c r="AT109" s="64">
        <f t="shared" si="217"/>
        <v>0.800980331</v>
      </c>
      <c r="AU109" s="64">
        <f t="shared" si="217"/>
        <v>0.8448805268</v>
      </c>
      <c r="AV109" s="64">
        <f t="shared" si="217"/>
        <v>0.8837203474</v>
      </c>
      <c r="AW109" s="64">
        <f t="shared" si="217"/>
        <v>0.9172671631</v>
      </c>
      <c r="AX109" s="64">
        <f t="shared" si="217"/>
        <v>0.9453200469</v>
      </c>
      <c r="AY109" s="64">
        <f t="shared" si="217"/>
        <v>0.9677109772</v>
      </c>
      <c r="AZ109" s="64">
        <f t="shared" si="217"/>
        <v>0.9843058445</v>
      </c>
      <c r="BA109" s="64">
        <f t="shared" si="217"/>
        <v>0.9950052545</v>
      </c>
      <c r="BB109" s="64">
        <f t="shared" si="217"/>
        <v>0.9997451237</v>
      </c>
      <c r="BC109" s="64">
        <f t="shared" si="217"/>
        <v>0.9984970627</v>
      </c>
      <c r="BD109" s="64">
        <f t="shared" si="217"/>
        <v>0.9912685468</v>
      </c>
      <c r="BE109" s="64">
        <f t="shared" si="217"/>
        <v>0.9781028708</v>
      </c>
      <c r="BF109" s="64">
        <f t="shared" si="217"/>
        <v>0.95907889</v>
      </c>
      <c r="BG109" s="64">
        <f t="shared" si="217"/>
        <v>0.9343105478</v>
      </c>
      <c r="BH109" s="64">
        <f t="shared" si="217"/>
        <v>0.9039461929</v>
      </c>
      <c r="BJ109" s="65">
        <f t="shared" si="7"/>
        <v>44411.79434</v>
      </c>
      <c r="BK109" s="65">
        <f>SUM('Choice Model'!AF109:AJ109)</f>
        <v>43753</v>
      </c>
      <c r="BL109" s="65">
        <f t="shared" si="8"/>
        <v>-658.7943403</v>
      </c>
    </row>
    <row r="110" ht="15.75" customHeight="1">
      <c r="A110" s="4" t="s">
        <v>144</v>
      </c>
      <c r="B110" s="53">
        <f t="shared" si="9"/>
        <v>2.031485284</v>
      </c>
      <c r="C110" s="64">
        <f>SUMPRODUCT('Choice Model'!B110:F110,'Choice Model'!AL110:AP110)</f>
        <v>5.010247707</v>
      </c>
      <c r="D110" s="64">
        <f>SUMPRODUCT('Choice Model'!G110:K110,'Choice Model'!AL110:AP110)</f>
        <v>863.3044232</v>
      </c>
      <c r="E110" s="64">
        <f>SUMPRODUCT('Choice Model'!L110:P110,'Choice Model'!AL110:AP110)</f>
        <v>3.51500724</v>
      </c>
      <c r="F110" s="64">
        <f>SUMPRODUCT('Choice Model'!AL110:AP110,'Choice Model'!Q110:U110)</f>
        <v>0</v>
      </c>
      <c r="G110" s="64">
        <f>SUMPRODUCT('Choice Model'!V110:Z110,'Choice Model'!AL110:AP110)</f>
        <v>0.1387292115</v>
      </c>
      <c r="H110" s="4">
        <f>SUMPRODUCT('Choice Model'!AA110:AE110,'Choice Model'!AL110:AP110)</f>
        <v>0</v>
      </c>
      <c r="I110" s="64">
        <f t="shared" ref="I110:AH110" si="218">COS(2*PI()*I$3*$B110)</f>
        <v>0.9804958003</v>
      </c>
      <c r="J110" s="64">
        <f t="shared" si="218"/>
        <v>0.9227440286</v>
      </c>
      <c r="K110" s="64">
        <f t="shared" si="218"/>
        <v>0.8289974893</v>
      </c>
      <c r="L110" s="64">
        <f t="shared" si="218"/>
        <v>0.7029130847</v>
      </c>
      <c r="M110" s="64">
        <f t="shared" si="218"/>
        <v>0.5494091657</v>
      </c>
      <c r="N110" s="64">
        <f t="shared" si="218"/>
        <v>0.3744736745</v>
      </c>
      <c r="O110" s="64">
        <f t="shared" si="218"/>
        <v>0.1849305646</v>
      </c>
      <c r="P110" s="64">
        <f t="shared" si="218"/>
        <v>-0.01182639069</v>
      </c>
      <c r="Q110" s="64">
        <f t="shared" si="218"/>
        <v>-0.2081220174</v>
      </c>
      <c r="R110" s="64">
        <f t="shared" si="218"/>
        <v>-0.3962991373</v>
      </c>
      <c r="S110" s="64">
        <f t="shared" si="218"/>
        <v>-0.5690172621</v>
      </c>
      <c r="T110" s="64">
        <f t="shared" si="218"/>
        <v>-0.7195389342</v>
      </c>
      <c r="U110" s="64">
        <f t="shared" si="218"/>
        <v>-0.8419925442</v>
      </c>
      <c r="V110" s="64">
        <f t="shared" si="218"/>
        <v>-0.9316013726</v>
      </c>
      <c r="W110" s="64">
        <f t="shared" si="218"/>
        <v>-0.9848699225</v>
      </c>
      <c r="X110" s="64">
        <f t="shared" si="218"/>
        <v>-0.999720273</v>
      </c>
      <c r="Y110" s="64">
        <f t="shared" si="218"/>
        <v>-0.9755731357</v>
      </c>
      <c r="Z110" s="64">
        <f t="shared" si="218"/>
        <v>-0.9133704518</v>
      </c>
      <c r="AA110" s="64">
        <f t="shared" si="218"/>
        <v>-0.8155386484</v>
      </c>
      <c r="AB110" s="64">
        <f t="shared" si="218"/>
        <v>-0.6858939876</v>
      </c>
      <c r="AC110" s="64">
        <f t="shared" si="218"/>
        <v>-0.5294937001</v>
      </c>
      <c r="AD110" s="64">
        <f t="shared" si="218"/>
        <v>-0.3524387109</v>
      </c>
      <c r="AE110" s="64">
        <f t="shared" si="218"/>
        <v>-0.1616356516</v>
      </c>
      <c r="AF110" s="64">
        <f t="shared" si="218"/>
        <v>0.03547255575</v>
      </c>
      <c r="AG110" s="64">
        <f t="shared" si="218"/>
        <v>0.2311970355</v>
      </c>
      <c r="AH110" s="64">
        <f t="shared" si="218"/>
        <v>0.4179028889</v>
      </c>
      <c r="AI110" s="64">
        <f t="shared" ref="AI110:BH110" si="219">SIN(2*PI()*AI$3*$B110)</f>
        <v>0.1965400358</v>
      </c>
      <c r="AJ110" s="64">
        <f t="shared" si="219"/>
        <v>0.3854133595</v>
      </c>
      <c r="AK110" s="64">
        <f t="shared" si="219"/>
        <v>0.5592523248</v>
      </c>
      <c r="AL110" s="64">
        <f t="shared" si="219"/>
        <v>0.711275752</v>
      </c>
      <c r="AM110" s="64">
        <f t="shared" si="219"/>
        <v>0.8355534505</v>
      </c>
      <c r="AN110" s="64">
        <f t="shared" si="219"/>
        <v>0.9272375462</v>
      </c>
      <c r="AO110" s="64">
        <f t="shared" si="219"/>
        <v>0.9827515893</v>
      </c>
      <c r="AP110" s="64">
        <f t="shared" si="219"/>
        <v>0.9999300658</v>
      </c>
      <c r="AQ110" s="64">
        <f t="shared" si="219"/>
        <v>0.9781028708</v>
      </c>
      <c r="AR110" s="64">
        <f t="shared" si="219"/>
        <v>0.9181214483</v>
      </c>
      <c r="AS110" s="64">
        <f t="shared" si="219"/>
        <v>0.8223255775</v>
      </c>
      <c r="AT110" s="64">
        <f t="shared" si="219"/>
        <v>0.6944521021</v>
      </c>
      <c r="AU110" s="64">
        <f t="shared" si="219"/>
        <v>0.5394891617</v>
      </c>
      <c r="AV110" s="64">
        <f t="shared" si="219"/>
        <v>0.3634816125</v>
      </c>
      <c r="AW110" s="64">
        <f t="shared" si="219"/>
        <v>0.1732952273</v>
      </c>
      <c r="AX110" s="64">
        <f t="shared" si="219"/>
        <v>-0.02365112725</v>
      </c>
      <c r="AY110" s="64">
        <f t="shared" si="219"/>
        <v>-0.2196748892</v>
      </c>
      <c r="AZ110" s="64">
        <f t="shared" si="219"/>
        <v>-0.4071294854</v>
      </c>
      <c r="BA110" s="64">
        <f t="shared" si="219"/>
        <v>-0.5787026119</v>
      </c>
      <c r="BB110" s="64">
        <f t="shared" si="219"/>
        <v>-0.7277014757</v>
      </c>
      <c r="BC110" s="64">
        <f t="shared" si="219"/>
        <v>-0.8483138697</v>
      </c>
      <c r="BD110" s="64">
        <f t="shared" si="219"/>
        <v>-0.9358348973</v>
      </c>
      <c r="BE110" s="64">
        <f t="shared" si="219"/>
        <v>-0.9868505034</v>
      </c>
      <c r="BF110" s="64">
        <f t="shared" si="219"/>
        <v>-0.9993706509</v>
      </c>
      <c r="BG110" s="64">
        <f t="shared" si="219"/>
        <v>-0.9729069487</v>
      </c>
      <c r="BH110" s="64">
        <f t="shared" si="219"/>
        <v>-0.9084917036</v>
      </c>
      <c r="BJ110" s="65">
        <f t="shared" si="7"/>
        <v>44940.97841</v>
      </c>
      <c r="BK110" s="65">
        <f>SUM('Choice Model'!AF110:AJ110)</f>
        <v>45578</v>
      </c>
      <c r="BL110" s="65">
        <f t="shared" si="8"/>
        <v>637.0215881</v>
      </c>
    </row>
    <row r="111" ht="15.75" customHeight="1">
      <c r="A111" s="4" t="s">
        <v>145</v>
      </c>
      <c r="B111" s="53">
        <f t="shared" si="9"/>
        <v>2.05065024</v>
      </c>
      <c r="C111" s="64">
        <f>SUMPRODUCT('Choice Model'!B111:F111,'Choice Model'!AL111:AP111)</f>
        <v>4.913128899</v>
      </c>
      <c r="D111" s="64">
        <f>SUMPRODUCT('Choice Model'!G111:K111,'Choice Model'!AL111:AP111)</f>
        <v>836.2838586</v>
      </c>
      <c r="E111" s="64">
        <f>SUMPRODUCT('Choice Model'!L111:P111,'Choice Model'!AL111:AP111)</f>
        <v>3.25520538</v>
      </c>
      <c r="F111" s="64">
        <f>SUMPRODUCT('Choice Model'!AL111:AP111,'Choice Model'!Q111:U111)</f>
        <v>0</v>
      </c>
      <c r="G111" s="64">
        <f>SUMPRODUCT('Choice Model'!V111:Z111,'Choice Model'!AL111:AP111)</f>
        <v>0.07837100651</v>
      </c>
      <c r="H111" s="4">
        <f>SUMPRODUCT('Choice Model'!AA111:AE111,'Choice Model'!AL111:AP111)</f>
        <v>0</v>
      </c>
      <c r="I111" s="64">
        <f t="shared" ref="I111:AH111" si="220">COS(2*PI()*I$3*$B111)</f>
        <v>0.94978607</v>
      </c>
      <c r="J111" s="64">
        <f t="shared" si="220"/>
        <v>0.8041871576</v>
      </c>
      <c r="K111" s="64">
        <f t="shared" si="220"/>
        <v>0.57782545</v>
      </c>
      <c r="L111" s="64">
        <f t="shared" si="220"/>
        <v>0.293433969</v>
      </c>
      <c r="M111" s="64">
        <f t="shared" si="220"/>
        <v>-0.02042645759</v>
      </c>
      <c r="N111" s="64">
        <f t="shared" si="220"/>
        <v>-0.3322354987</v>
      </c>
      <c r="O111" s="64">
        <f t="shared" si="220"/>
        <v>-0.6106788397</v>
      </c>
      <c r="P111" s="64">
        <f t="shared" si="220"/>
        <v>-0.8277930117</v>
      </c>
      <c r="Q111" s="64">
        <f t="shared" si="220"/>
        <v>-0.9617737031</v>
      </c>
      <c r="R111" s="64">
        <f t="shared" si="220"/>
        <v>-0.9991655197</v>
      </c>
      <c r="S111" s="64">
        <f t="shared" si="220"/>
        <v>-0.9362132814</v>
      </c>
      <c r="T111" s="64">
        <f t="shared" si="220"/>
        <v>-0.7792391468</v>
      </c>
      <c r="U111" s="64">
        <f t="shared" si="220"/>
        <v>-0.5440076923</v>
      </c>
      <c r="V111" s="64">
        <f t="shared" si="220"/>
        <v>-0.2541427095</v>
      </c>
      <c r="W111" s="64">
        <f t="shared" si="220"/>
        <v>0.0612452818</v>
      </c>
      <c r="X111" s="64">
        <f t="shared" si="220"/>
        <v>0.3704825405</v>
      </c>
      <c r="Y111" s="64">
        <f t="shared" si="220"/>
        <v>0.6425130305</v>
      </c>
      <c r="Z111" s="64">
        <f t="shared" si="220"/>
        <v>0.8500173118</v>
      </c>
      <c r="AA111" s="64">
        <f t="shared" si="220"/>
        <v>0.9721561736</v>
      </c>
      <c r="AB111" s="64">
        <f t="shared" si="220"/>
        <v>0.9966634714</v>
      </c>
      <c r="AC111" s="64">
        <f t="shared" si="220"/>
        <v>0.9210779896</v>
      </c>
      <c r="AD111" s="64">
        <f t="shared" si="220"/>
        <v>0.7529906165</v>
      </c>
      <c r="AE111" s="64">
        <f t="shared" si="220"/>
        <v>0.5092820072</v>
      </c>
      <c r="AF111" s="64">
        <f t="shared" si="220"/>
        <v>0.2144272958</v>
      </c>
      <c r="AG111" s="64">
        <f t="shared" si="220"/>
        <v>-0.1019618901</v>
      </c>
      <c r="AH111" s="64">
        <f t="shared" si="220"/>
        <v>-0.4081112615</v>
      </c>
      <c r="AI111" s="64">
        <f t="shared" ref="AI111:BH111" si="221">SIN(2*PI()*AI$3*$B111)</f>
        <v>0.3129000179</v>
      </c>
      <c r="AJ111" s="64">
        <f t="shared" si="221"/>
        <v>0.5943761566</v>
      </c>
      <c r="AK111" s="64">
        <f t="shared" si="221"/>
        <v>0.8161603699</v>
      </c>
      <c r="AL111" s="64">
        <f t="shared" si="221"/>
        <v>0.9559793438</v>
      </c>
      <c r="AM111" s="64">
        <f t="shared" si="221"/>
        <v>0.9997913581</v>
      </c>
      <c r="AN111" s="64">
        <f t="shared" si="221"/>
        <v>0.943196466</v>
      </c>
      <c r="AO111" s="64">
        <f t="shared" si="221"/>
        <v>0.7918783712</v>
      </c>
      <c r="AP111" s="64">
        <f t="shared" si="221"/>
        <v>0.5610336262</v>
      </c>
      <c r="AQ111" s="64">
        <f t="shared" si="221"/>
        <v>0.2738454748</v>
      </c>
      <c r="AR111" s="64">
        <f t="shared" si="221"/>
        <v>-0.04084439154</v>
      </c>
      <c r="AS111" s="64">
        <f t="shared" si="221"/>
        <v>-0.3514323431</v>
      </c>
      <c r="AT111" s="64">
        <f t="shared" si="221"/>
        <v>-0.6267266965</v>
      </c>
      <c r="AU111" s="64">
        <f t="shared" si="221"/>
        <v>-0.839080229</v>
      </c>
      <c r="AV111" s="64">
        <f t="shared" si="221"/>
        <v>-0.9671667298</v>
      </c>
      <c r="AW111" s="64">
        <f t="shared" si="221"/>
        <v>-0.9981227457</v>
      </c>
      <c r="AX111" s="64">
        <f t="shared" si="221"/>
        <v>-0.9288394303</v>
      </c>
      <c r="AY111" s="64">
        <f t="shared" si="221"/>
        <v>-0.7662747586</v>
      </c>
      <c r="AZ111" s="64">
        <f t="shared" si="221"/>
        <v>-0.5267547528</v>
      </c>
      <c r="BA111" s="64">
        <f t="shared" si="221"/>
        <v>-0.2343338945</v>
      </c>
      <c r="BB111" s="64">
        <f t="shared" si="221"/>
        <v>0.0816206154</v>
      </c>
      <c r="BC111" s="64">
        <f t="shared" si="221"/>
        <v>0.3893781415</v>
      </c>
      <c r="BD111" s="64">
        <f t="shared" si="221"/>
        <v>0.6580312542</v>
      </c>
      <c r="BE111" s="64">
        <f t="shared" si="221"/>
        <v>0.8605996963</v>
      </c>
      <c r="BF111" s="64">
        <f t="shared" si="221"/>
        <v>0.9767399525</v>
      </c>
      <c r="BG111" s="64">
        <f t="shared" si="221"/>
        <v>0.9947883056</v>
      </c>
      <c r="BH111" s="64">
        <f t="shared" si="221"/>
        <v>0.9129321981</v>
      </c>
      <c r="BJ111" s="65">
        <f t="shared" si="7"/>
        <v>44211.22943</v>
      </c>
      <c r="BK111" s="65">
        <f>SUM('Choice Model'!AF111:AJ111)</f>
        <v>37029</v>
      </c>
      <c r="BL111" s="65">
        <f t="shared" si="8"/>
        <v>-7182.229435</v>
      </c>
    </row>
    <row r="112" ht="15.75" customHeight="1">
      <c r="A112" s="4" t="s">
        <v>146</v>
      </c>
      <c r="B112" s="53">
        <f t="shared" si="9"/>
        <v>2.069815195</v>
      </c>
      <c r="C112" s="64">
        <f>SUMPRODUCT('Choice Model'!B112:F112,'Choice Model'!AL112:AP112)</f>
        <v>4.906095773</v>
      </c>
      <c r="D112" s="64">
        <f>SUMPRODUCT('Choice Model'!G112:K112,'Choice Model'!AL112:AP112)</f>
        <v>833.5323435</v>
      </c>
      <c r="E112" s="64">
        <f>SUMPRODUCT('Choice Model'!L112:P112,'Choice Model'!AL112:AP112)</f>
        <v>3.224959872</v>
      </c>
      <c r="F112" s="64">
        <f>SUMPRODUCT('Choice Model'!AL112:AP112,'Choice Model'!Q112:U112)</f>
        <v>0</v>
      </c>
      <c r="G112" s="64">
        <f>SUMPRODUCT('Choice Model'!V112:Z112,'Choice Model'!AL112:AP112)</f>
        <v>0.05930979133</v>
      </c>
      <c r="H112" s="4">
        <f>SUMPRODUCT('Choice Model'!AA112:AE112,'Choice Model'!AL112:AP112)</f>
        <v>0</v>
      </c>
      <c r="I112" s="64">
        <f t="shared" ref="I112:AH112" si="222">COS(2*PI()*I$3*$B112)</f>
        <v>0.9053208418</v>
      </c>
      <c r="J112" s="64">
        <f t="shared" si="222"/>
        <v>0.6392116531</v>
      </c>
      <c r="K112" s="64">
        <f t="shared" si="222"/>
        <v>0.252062422</v>
      </c>
      <c r="L112" s="64">
        <f t="shared" si="222"/>
        <v>-0.182816925</v>
      </c>
      <c r="M112" s="64">
        <f t="shared" si="222"/>
        <v>-0.5830783668</v>
      </c>
      <c r="N112" s="64">
        <f t="shared" si="222"/>
        <v>-0.8729290708</v>
      </c>
      <c r="O112" s="64">
        <f t="shared" si="222"/>
        <v>-0.9974833956</v>
      </c>
      <c r="P112" s="64">
        <f t="shared" si="222"/>
        <v>-0.9331559439</v>
      </c>
      <c r="Q112" s="64">
        <f t="shared" si="222"/>
        <v>-0.6921276537</v>
      </c>
      <c r="R112" s="64">
        <f t="shared" si="222"/>
        <v>-0.3200392362</v>
      </c>
      <c r="S112" s="64">
        <f t="shared" si="222"/>
        <v>0.1126512722</v>
      </c>
      <c r="T112" s="64">
        <f t="shared" si="222"/>
        <v>0.5240103254</v>
      </c>
      <c r="U112" s="64">
        <f t="shared" si="222"/>
        <v>0.8361436655</v>
      </c>
      <c r="V112" s="64">
        <f t="shared" si="222"/>
        <v>0.9899462489</v>
      </c>
      <c r="W112" s="64">
        <f t="shared" si="222"/>
        <v>0.9562942772</v>
      </c>
      <c r="X112" s="64">
        <f t="shared" si="222"/>
        <v>0.7415600312</v>
      </c>
      <c r="Y112" s="64">
        <f t="shared" si="222"/>
        <v>0.3864052261</v>
      </c>
      <c r="Z112" s="64">
        <f t="shared" si="222"/>
        <v>-0.04191862203</v>
      </c>
      <c r="AA112" s="64">
        <f t="shared" si="222"/>
        <v>-0.4623048305</v>
      </c>
      <c r="AB112" s="64">
        <f t="shared" si="222"/>
        <v>-0.7951497746</v>
      </c>
      <c r="AC112" s="64">
        <f t="shared" si="222"/>
        <v>-0.977426496</v>
      </c>
      <c r="AD112" s="64">
        <f t="shared" si="222"/>
        <v>-0.9746193817</v>
      </c>
      <c r="AE112" s="64">
        <f t="shared" si="222"/>
        <v>-0.7872599822</v>
      </c>
      <c r="AF112" s="64">
        <f t="shared" si="222"/>
        <v>-0.4508263578</v>
      </c>
      <c r="AG112" s="64">
        <f t="shared" si="222"/>
        <v>-0.02902501332</v>
      </c>
      <c r="AH112" s="64">
        <f t="shared" si="222"/>
        <v>0.3982724588</v>
      </c>
      <c r="AI112" s="64">
        <f t="shared" ref="AI112:BH112" si="223">SIN(2*PI()*AI$3*$B112)</f>
        <v>0.4247283525</v>
      </c>
      <c r="AJ112" s="64">
        <f t="shared" si="223"/>
        <v>0.7690308593</v>
      </c>
      <c r="AK112" s="64">
        <f t="shared" si="223"/>
        <v>0.9677109772</v>
      </c>
      <c r="AL112" s="64">
        <f t="shared" si="223"/>
        <v>0.9831469737</v>
      </c>
      <c r="AM112" s="64">
        <f t="shared" si="223"/>
        <v>0.8124159145</v>
      </c>
      <c r="AN112" s="64">
        <f t="shared" si="223"/>
        <v>0.4878471454</v>
      </c>
      <c r="AO112" s="64">
        <f t="shared" si="223"/>
        <v>0.07090046226</v>
      </c>
      <c r="AP112" s="64">
        <f t="shared" si="223"/>
        <v>-0.3594718131</v>
      </c>
      <c r="AQ112" s="64">
        <f t="shared" si="223"/>
        <v>-0.7217751111</v>
      </c>
      <c r="AR112" s="64">
        <f t="shared" si="223"/>
        <v>-0.9474042892</v>
      </c>
      <c r="AS112" s="64">
        <f t="shared" si="223"/>
        <v>-0.9936345862</v>
      </c>
      <c r="AT112" s="64">
        <f t="shared" si="223"/>
        <v>-0.8517119107</v>
      </c>
      <c r="AU112" s="64">
        <f t="shared" si="223"/>
        <v>-0.5485105018</v>
      </c>
      <c r="AV112" s="64">
        <f t="shared" si="223"/>
        <v>-0.1414440677</v>
      </c>
      <c r="AW112" s="64">
        <f t="shared" si="223"/>
        <v>0.292405977</v>
      </c>
      <c r="AX112" s="64">
        <f t="shared" si="223"/>
        <v>0.6708865181</v>
      </c>
      <c r="AY112" s="64">
        <f t="shared" si="223"/>
        <v>0.9223291176</v>
      </c>
      <c r="AZ112" s="64">
        <f t="shared" si="223"/>
        <v>0.9991210283</v>
      </c>
      <c r="BA112" s="64">
        <f t="shared" si="223"/>
        <v>0.8867210631</v>
      </c>
      <c r="BB112" s="64">
        <f t="shared" si="223"/>
        <v>0.6064130902</v>
      </c>
      <c r="BC112" s="64">
        <f t="shared" si="223"/>
        <v>0.2112757556</v>
      </c>
      <c r="BD112" s="64">
        <f t="shared" si="223"/>
        <v>-0.2238684005</v>
      </c>
      <c r="BE112" s="64">
        <f t="shared" si="223"/>
        <v>-0.6166212131</v>
      </c>
      <c r="BF112" s="64">
        <f t="shared" si="223"/>
        <v>-0.8926116709</v>
      </c>
      <c r="BG112" s="64">
        <f t="shared" si="223"/>
        <v>-0.9995786855</v>
      </c>
      <c r="BH112" s="64">
        <f t="shared" si="223"/>
        <v>-0.9172671631</v>
      </c>
      <c r="BJ112" s="65">
        <f t="shared" si="7"/>
        <v>45293.14851</v>
      </c>
      <c r="BK112" s="65">
        <f>SUM('Choice Model'!AF112:AJ112)</f>
        <v>37380</v>
      </c>
      <c r="BL112" s="65">
        <f t="shared" si="8"/>
        <v>-7913.148515</v>
      </c>
    </row>
    <row r="113" ht="15.75" customHeight="1">
      <c r="A113" s="4" t="s">
        <v>147</v>
      </c>
      <c r="B113" s="53">
        <f t="shared" si="9"/>
        <v>2.088980151</v>
      </c>
      <c r="C113" s="64">
        <f>SUMPRODUCT('Choice Model'!B113:F113,'Choice Model'!AL113:AP113)</f>
        <v>4.896738657</v>
      </c>
      <c r="D113" s="64">
        <f>SUMPRODUCT('Choice Model'!G113:K113,'Choice Model'!AL113:AP113)</f>
        <v>846.2909578</v>
      </c>
      <c r="E113" s="64">
        <f>SUMPRODUCT('Choice Model'!L113:P113,'Choice Model'!AL113:AP113)</f>
        <v>3.217222459</v>
      </c>
      <c r="F113" s="64">
        <f>SUMPRODUCT('Choice Model'!AL113:AP113,'Choice Model'!Q113:U113)</f>
        <v>0</v>
      </c>
      <c r="G113" s="64">
        <f>SUMPRODUCT('Choice Model'!V113:Z113,'Choice Model'!AL113:AP113)</f>
        <v>0.03693032345</v>
      </c>
      <c r="H113" s="4">
        <f>SUMPRODUCT('Choice Model'!AA113:AE113,'Choice Model'!AL113:AP113)</f>
        <v>0</v>
      </c>
      <c r="I113" s="64">
        <f t="shared" ref="I113:AH113" si="224">COS(2*PI()*I$3*$B113)</f>
        <v>0.8477440936</v>
      </c>
      <c r="J113" s="64">
        <f t="shared" si="224"/>
        <v>0.4373400963</v>
      </c>
      <c r="K113" s="64">
        <f t="shared" si="224"/>
        <v>-0.1062391265</v>
      </c>
      <c r="L113" s="64">
        <f t="shared" si="224"/>
        <v>-0.6174672803</v>
      </c>
      <c r="M113" s="64">
        <f t="shared" si="224"/>
        <v>-0.9406693532</v>
      </c>
      <c r="N113" s="64">
        <f t="shared" si="224"/>
        <v>-0.977426496</v>
      </c>
      <c r="O113" s="64">
        <f t="shared" si="224"/>
        <v>-0.7165457246</v>
      </c>
      <c r="P113" s="64">
        <f t="shared" si="224"/>
        <v>-0.2374683156</v>
      </c>
      <c r="Q113" s="64">
        <f t="shared" si="224"/>
        <v>0.3139210007</v>
      </c>
      <c r="R113" s="64">
        <f t="shared" si="224"/>
        <v>0.769717664</v>
      </c>
      <c r="S113" s="64">
        <f t="shared" si="224"/>
        <v>0.991126206</v>
      </c>
      <c r="T113" s="64">
        <f t="shared" si="224"/>
        <v>0.9107251102</v>
      </c>
      <c r="U113" s="64">
        <f t="shared" si="224"/>
        <v>0.5529974601</v>
      </c>
      <c r="V113" s="64">
        <f t="shared" si="224"/>
        <v>0.02687555085</v>
      </c>
      <c r="W113" s="64">
        <f t="shared" si="224"/>
        <v>-0.5074302811</v>
      </c>
      <c r="X113" s="64">
        <f t="shared" si="224"/>
        <v>-0.8872175982</v>
      </c>
      <c r="Y113" s="64">
        <f t="shared" si="224"/>
        <v>-0.9968366761</v>
      </c>
      <c r="Z113" s="64">
        <f t="shared" si="224"/>
        <v>-0.8029072106</v>
      </c>
      <c r="AA113" s="64">
        <f t="shared" si="224"/>
        <v>-0.3644830148</v>
      </c>
      <c r="AB113" s="64">
        <f t="shared" si="224"/>
        <v>0.1849305646</v>
      </c>
      <c r="AC113" s="64">
        <f t="shared" si="224"/>
        <v>0.6780306025</v>
      </c>
      <c r="AD113" s="64">
        <f t="shared" si="224"/>
        <v>0.9646623124</v>
      </c>
      <c r="AE113" s="64">
        <f t="shared" si="224"/>
        <v>0.9575429528</v>
      </c>
      <c r="AF113" s="64">
        <f t="shared" si="224"/>
        <v>0.6588404527</v>
      </c>
      <c r="AG113" s="64">
        <f t="shared" si="224"/>
        <v>0.159513252</v>
      </c>
      <c r="AH113" s="64">
        <f t="shared" si="224"/>
        <v>-0.3883876183</v>
      </c>
      <c r="AI113" s="64">
        <f t="shared" ref="AI113:BH113" si="225">SIN(2*PI()*AI$3*$B113)</f>
        <v>0.5304054598</v>
      </c>
      <c r="AJ113" s="64">
        <f t="shared" si="225"/>
        <v>0.8992961916</v>
      </c>
      <c r="AK113" s="64">
        <f t="shared" si="225"/>
        <v>0.9943406097</v>
      </c>
      <c r="AL113" s="64">
        <f t="shared" si="225"/>
        <v>0.7865965661</v>
      </c>
      <c r="AM113" s="64">
        <f t="shared" si="225"/>
        <v>0.3393245762</v>
      </c>
      <c r="AN113" s="64">
        <f t="shared" si="225"/>
        <v>-0.2112757556</v>
      </c>
      <c r="AO113" s="64">
        <f t="shared" si="225"/>
        <v>-0.697540124</v>
      </c>
      <c r="AP113" s="64">
        <f t="shared" si="225"/>
        <v>-0.9713952847</v>
      </c>
      <c r="AQ113" s="64">
        <f t="shared" si="225"/>
        <v>-0.9494491062</v>
      </c>
      <c r="AR113" s="64">
        <f t="shared" si="225"/>
        <v>-0.6383844592</v>
      </c>
      <c r="AS113" s="64">
        <f t="shared" si="225"/>
        <v>-0.1329242032</v>
      </c>
      <c r="AT113" s="64">
        <f t="shared" si="225"/>
        <v>0.4130130429</v>
      </c>
      <c r="AU113" s="64">
        <f t="shared" si="225"/>
        <v>0.8331829386</v>
      </c>
      <c r="AV113" s="64">
        <f t="shared" si="225"/>
        <v>0.9996387871</v>
      </c>
      <c r="AW113" s="64">
        <f t="shared" si="225"/>
        <v>0.8616928164</v>
      </c>
      <c r="AX113" s="64">
        <f t="shared" si="225"/>
        <v>0.461351204</v>
      </c>
      <c r="AY113" s="64">
        <f t="shared" si="225"/>
        <v>-0.07947729992</v>
      </c>
      <c r="AZ113" s="64">
        <f t="shared" si="225"/>
        <v>-0.5961040272</v>
      </c>
      <c r="BA113" s="64">
        <f t="shared" si="225"/>
        <v>-0.9312100364</v>
      </c>
      <c r="BB113" s="64">
        <f t="shared" si="225"/>
        <v>-0.9827515893</v>
      </c>
      <c r="BC113" s="64">
        <f t="shared" si="225"/>
        <v>-0.7350336741</v>
      </c>
      <c r="BD113" s="64">
        <f t="shared" si="225"/>
        <v>-0.2634893223</v>
      </c>
      <c r="BE113" s="64">
        <f t="shared" si="225"/>
        <v>0.2882906407</v>
      </c>
      <c r="BF113" s="64">
        <f t="shared" si="225"/>
        <v>0.7522826981</v>
      </c>
      <c r="BG113" s="64">
        <f t="shared" si="225"/>
        <v>0.9871957873</v>
      </c>
      <c r="BH113" s="64">
        <f t="shared" si="225"/>
        <v>0.9214960976</v>
      </c>
      <c r="BJ113" s="65">
        <f t="shared" si="7"/>
        <v>46911.38498</v>
      </c>
      <c r="BK113" s="65">
        <f>SUM('Choice Model'!AF113:AJ113)</f>
        <v>39913</v>
      </c>
      <c r="BL113" s="65">
        <f t="shared" si="8"/>
        <v>-6998.384978</v>
      </c>
    </row>
    <row r="114" ht="15.75" customHeight="1">
      <c r="A114" s="4" t="s">
        <v>148</v>
      </c>
      <c r="B114" s="53">
        <f t="shared" si="9"/>
        <v>2.108145106</v>
      </c>
      <c r="C114" s="64">
        <f>SUMPRODUCT('Choice Model'!B114:F114,'Choice Model'!AL114:AP114)</f>
        <v>4.899917942</v>
      </c>
      <c r="D114" s="64">
        <f>SUMPRODUCT('Choice Model'!G114:K114,'Choice Model'!AL114:AP114)</f>
        <v>880.4565561</v>
      </c>
      <c r="E114" s="64">
        <f>SUMPRODUCT('Choice Model'!L114:P114,'Choice Model'!AL114:AP114)</f>
        <v>3.34633302</v>
      </c>
      <c r="F114" s="64">
        <f>SUMPRODUCT('Choice Model'!AL114:AP114,'Choice Model'!Q114:U114)</f>
        <v>0.402619882</v>
      </c>
      <c r="G114" s="64">
        <f>SUMPRODUCT('Choice Model'!V114:Z114,'Choice Model'!AL114:AP114)</f>
        <v>0.01908282759</v>
      </c>
      <c r="H114" s="4">
        <f>SUMPRODUCT('Choice Model'!AA114:AE114,'Choice Model'!AL114:AP114)</f>
        <v>0.02602786563</v>
      </c>
      <c r="I114" s="64">
        <f t="shared" ref="I114:AH114" si="226">COS(2*PI()*I$3*$B114)</f>
        <v>0.777889694</v>
      </c>
      <c r="J114" s="64">
        <f t="shared" si="226"/>
        <v>0.2102247521</v>
      </c>
      <c r="K114" s="64">
        <f t="shared" si="226"/>
        <v>-0.4508263578</v>
      </c>
      <c r="L114" s="64">
        <f t="shared" si="226"/>
        <v>-0.9116111072</v>
      </c>
      <c r="M114" s="64">
        <f t="shared" si="226"/>
        <v>-0.9674394127</v>
      </c>
      <c r="N114" s="64">
        <f t="shared" si="226"/>
        <v>-0.5935111902</v>
      </c>
      <c r="O114" s="64">
        <f t="shared" si="226"/>
        <v>0.04406693638</v>
      </c>
      <c r="P114" s="64">
        <f t="shared" si="226"/>
        <v>0.6620696215</v>
      </c>
      <c r="Q114" s="64">
        <f t="shared" si="226"/>
        <v>0.9859673342</v>
      </c>
      <c r="R114" s="64">
        <f t="shared" si="226"/>
        <v>0.8718780343</v>
      </c>
      <c r="S114" s="64">
        <f t="shared" si="226"/>
        <v>0.3704825405</v>
      </c>
      <c r="T114" s="64">
        <f t="shared" si="226"/>
        <v>-0.2954889342</v>
      </c>
      <c r="U114" s="64">
        <f t="shared" si="226"/>
        <v>-0.8301981337</v>
      </c>
      <c r="V114" s="64">
        <f t="shared" si="226"/>
        <v>-0.9961162102</v>
      </c>
      <c r="W114" s="64">
        <f t="shared" si="226"/>
        <v>-0.7195389342</v>
      </c>
      <c r="X114" s="64">
        <f t="shared" si="226"/>
        <v>-0.1233276325</v>
      </c>
      <c r="Y114" s="64">
        <f t="shared" si="226"/>
        <v>0.5276683456</v>
      </c>
      <c r="Z114" s="64">
        <f t="shared" si="226"/>
        <v>0.9442631683</v>
      </c>
      <c r="AA114" s="64">
        <f t="shared" si="226"/>
        <v>0.9413968285</v>
      </c>
      <c r="AB114" s="64">
        <f t="shared" si="226"/>
        <v>0.5203426135</v>
      </c>
      <c r="AC114" s="64">
        <f t="shared" si="226"/>
        <v>-0.1318585157</v>
      </c>
      <c r="AD114" s="64">
        <f t="shared" si="226"/>
        <v>-0.7254853744</v>
      </c>
      <c r="AE114" s="64">
        <f t="shared" si="226"/>
        <v>-0.9968366761</v>
      </c>
      <c r="AF114" s="64">
        <f t="shared" si="226"/>
        <v>-0.8253725795</v>
      </c>
      <c r="AG114" s="64">
        <f t="shared" si="226"/>
        <v>-0.2872609706</v>
      </c>
      <c r="AH114" s="64">
        <f t="shared" si="226"/>
        <v>0.3784578825</v>
      </c>
      <c r="AI114" s="64">
        <f t="shared" ref="AI114:BH114" si="227">SIN(2*PI()*AI$3*$B114)</f>
        <v>0.6284008465</v>
      </c>
      <c r="AJ114" s="64">
        <f t="shared" si="227"/>
        <v>0.9776530845</v>
      </c>
      <c r="AK114" s="64">
        <f t="shared" si="227"/>
        <v>0.8926116709</v>
      </c>
      <c r="AL114" s="64">
        <f t="shared" si="227"/>
        <v>0.4110537547</v>
      </c>
      <c r="AM114" s="64">
        <f t="shared" si="227"/>
        <v>-0.253102712</v>
      </c>
      <c r="AN114" s="64">
        <f t="shared" si="227"/>
        <v>-0.8048257371</v>
      </c>
      <c r="AO114" s="64">
        <f t="shared" si="227"/>
        <v>-0.9990285807</v>
      </c>
      <c r="AP114" s="64">
        <f t="shared" si="227"/>
        <v>-0.7494423369</v>
      </c>
      <c r="AQ114" s="64">
        <f t="shared" si="227"/>
        <v>-0.1669383595</v>
      </c>
      <c r="AR114" s="64">
        <f t="shared" si="227"/>
        <v>0.4897230781</v>
      </c>
      <c r="AS114" s="64">
        <f t="shared" si="227"/>
        <v>0.9288394303</v>
      </c>
      <c r="AT114" s="64">
        <f t="shared" si="227"/>
        <v>0.9553461623</v>
      </c>
      <c r="AU114" s="64">
        <f t="shared" si="227"/>
        <v>0.5574684374</v>
      </c>
      <c r="AV114" s="64">
        <f t="shared" si="227"/>
        <v>-0.08804825782</v>
      </c>
      <c r="AW114" s="64">
        <f t="shared" si="227"/>
        <v>-0.6944521021</v>
      </c>
      <c r="AX114" s="64">
        <f t="shared" si="227"/>
        <v>-0.9923660086</v>
      </c>
      <c r="AY114" s="64">
        <f t="shared" si="227"/>
        <v>-0.8494504795</v>
      </c>
      <c r="AZ114" s="64">
        <f t="shared" si="227"/>
        <v>-0.3291915385</v>
      </c>
      <c r="BA114" s="64">
        <f t="shared" si="227"/>
        <v>0.3373010691</v>
      </c>
      <c r="BB114" s="64">
        <f t="shared" si="227"/>
        <v>0.8539575894</v>
      </c>
      <c r="BC114" s="64">
        <f t="shared" si="227"/>
        <v>0.9912685468</v>
      </c>
      <c r="BD114" s="64">
        <f t="shared" si="227"/>
        <v>0.6882375836</v>
      </c>
      <c r="BE114" s="64">
        <f t="shared" si="227"/>
        <v>0.07947729992</v>
      </c>
      <c r="BF114" s="64">
        <f t="shared" si="227"/>
        <v>-0.5645884386</v>
      </c>
      <c r="BG114" s="64">
        <f t="shared" si="227"/>
        <v>-0.9578523554</v>
      </c>
      <c r="BH114" s="64">
        <f t="shared" si="227"/>
        <v>-0.9256185128</v>
      </c>
      <c r="BJ114" s="65">
        <f t="shared" si="7"/>
        <v>59738.01898</v>
      </c>
      <c r="BK114" s="65">
        <f>SUM('Choice Model'!AF114:AJ114)</f>
        <v>46796</v>
      </c>
      <c r="BL114" s="65">
        <f t="shared" si="8"/>
        <v>-12942.01898</v>
      </c>
    </row>
    <row r="115" ht="15.75" customHeight="1">
      <c r="A115" s="4" t="s">
        <v>149</v>
      </c>
      <c r="B115" s="53">
        <f t="shared" si="9"/>
        <v>2.127310062</v>
      </c>
      <c r="C115" s="64">
        <f>SUMPRODUCT('Choice Model'!B115:F115,'Choice Model'!AL115:AP115)</f>
        <v>4.471596755</v>
      </c>
      <c r="D115" s="64">
        <f>SUMPRODUCT('Choice Model'!G115:K115,'Choice Model'!AL115:AP115)</f>
        <v>884.0619134</v>
      </c>
      <c r="E115" s="64">
        <f>SUMPRODUCT('Choice Model'!L115:P115,'Choice Model'!AL115:AP115)</f>
        <v>3.374805274</v>
      </c>
      <c r="F115" s="64">
        <f>SUMPRODUCT('Choice Model'!AL115:AP115,'Choice Model'!Q115:U115)</f>
        <v>0.1784642274</v>
      </c>
      <c r="G115" s="64">
        <f>SUMPRODUCT('Choice Model'!V115:Z115,'Choice Model'!AL115:AP115)</f>
        <v>0.04456856264</v>
      </c>
      <c r="H115" s="4">
        <f>SUMPRODUCT('Choice Model'!AA115:AE115,'Choice Model'!AL115:AP115)</f>
        <v>0.05433337133</v>
      </c>
      <c r="I115" s="64">
        <f t="shared" ref="I115:AH115" si="228">COS(2*PI()*I$3*$B115)</f>
        <v>0.6967693258</v>
      </c>
      <c r="J115" s="64">
        <f t="shared" si="228"/>
        <v>-0.02902501332</v>
      </c>
      <c r="K115" s="64">
        <f t="shared" si="228"/>
        <v>-0.7372168037</v>
      </c>
      <c r="L115" s="64">
        <f t="shared" si="228"/>
        <v>-0.9983150972</v>
      </c>
      <c r="M115" s="64">
        <f t="shared" si="228"/>
        <v>-0.6539738707</v>
      </c>
      <c r="N115" s="64">
        <f t="shared" si="228"/>
        <v>0.08697723131</v>
      </c>
      <c r="O115" s="64">
        <f t="shared" si="228"/>
        <v>0.7751800043</v>
      </c>
      <c r="P115" s="64">
        <f t="shared" si="228"/>
        <v>0.9932660666</v>
      </c>
      <c r="Q115" s="64">
        <f t="shared" si="228"/>
        <v>0.6089746508</v>
      </c>
      <c r="R115" s="64">
        <f t="shared" si="228"/>
        <v>-0.1446363529</v>
      </c>
      <c r="S115" s="64">
        <f t="shared" si="228"/>
        <v>-0.810530999</v>
      </c>
      <c r="T115" s="64">
        <f t="shared" si="228"/>
        <v>-0.9848699225</v>
      </c>
      <c r="U115" s="64">
        <f t="shared" si="228"/>
        <v>-0.5619233047</v>
      </c>
      <c r="V115" s="64">
        <f t="shared" si="228"/>
        <v>0.2018080782</v>
      </c>
      <c r="W115" s="64">
        <f t="shared" si="228"/>
        <v>0.8431506618</v>
      </c>
      <c r="X115" s="64">
        <f t="shared" si="228"/>
        <v>0.9731549582</v>
      </c>
      <c r="Y115" s="64">
        <f t="shared" si="228"/>
        <v>0.5129783863</v>
      </c>
      <c r="Z115" s="64">
        <f t="shared" si="228"/>
        <v>-0.2582997494</v>
      </c>
      <c r="AA115" s="64">
        <f t="shared" si="228"/>
        <v>-0.8729290708</v>
      </c>
      <c r="AB115" s="64">
        <f t="shared" si="228"/>
        <v>-0.9581606508</v>
      </c>
      <c r="AC115" s="64">
        <f t="shared" si="228"/>
        <v>-0.4623048305</v>
      </c>
      <c r="AD115" s="64">
        <f t="shared" si="228"/>
        <v>0.3139210007</v>
      </c>
      <c r="AE115" s="64">
        <f t="shared" si="228"/>
        <v>0.8997658785</v>
      </c>
      <c r="AF115" s="64">
        <f t="shared" si="228"/>
        <v>0.9399375284</v>
      </c>
      <c r="AG115" s="64">
        <f t="shared" si="228"/>
        <v>0.4100733973</v>
      </c>
      <c r="AH115" s="64">
        <f t="shared" si="228"/>
        <v>-0.3684843993</v>
      </c>
      <c r="AI115" s="64">
        <f t="shared" ref="AI115:BH115" si="229">SIN(2*PI()*AI$3*$B115)</f>
        <v>0.7172952716</v>
      </c>
      <c r="AJ115" s="64">
        <f t="shared" si="229"/>
        <v>0.9995786855</v>
      </c>
      <c r="AK115" s="64">
        <f t="shared" si="229"/>
        <v>0.675656262</v>
      </c>
      <c r="AL115" s="64">
        <f t="shared" si="229"/>
        <v>-0.05802556933</v>
      </c>
      <c r="AM115" s="64">
        <f t="shared" si="229"/>
        <v>-0.7565171356</v>
      </c>
      <c r="AN115" s="64">
        <f t="shared" si="229"/>
        <v>-0.9962102997</v>
      </c>
      <c r="AO115" s="64">
        <f t="shared" si="229"/>
        <v>-0.6317404221</v>
      </c>
      <c r="AP115" s="64">
        <f t="shared" si="229"/>
        <v>0.1158556038</v>
      </c>
      <c r="AQ115" s="64">
        <f t="shared" si="229"/>
        <v>0.7931896839</v>
      </c>
      <c r="AR115" s="64">
        <f t="shared" si="229"/>
        <v>0.9894848788</v>
      </c>
      <c r="AS115" s="64">
        <f t="shared" si="229"/>
        <v>0.5856957398</v>
      </c>
      <c r="AT115" s="64">
        <f t="shared" si="229"/>
        <v>-0.1732952273</v>
      </c>
      <c r="AU115" s="64">
        <f t="shared" si="229"/>
        <v>-0.8271893372</v>
      </c>
      <c r="AV115" s="64">
        <f t="shared" si="229"/>
        <v>-0.9794250863</v>
      </c>
      <c r="AW115" s="64">
        <f t="shared" si="229"/>
        <v>-0.5376773767</v>
      </c>
      <c r="AX115" s="64">
        <f t="shared" si="229"/>
        <v>0.2301508797</v>
      </c>
      <c r="AY115" s="64">
        <f t="shared" si="229"/>
        <v>0.8584015233</v>
      </c>
      <c r="AZ115" s="64">
        <f t="shared" si="229"/>
        <v>0.9660648216</v>
      </c>
      <c r="BA115" s="64">
        <f t="shared" si="229"/>
        <v>0.4878471454</v>
      </c>
      <c r="BB115" s="64">
        <f t="shared" si="229"/>
        <v>-0.2862309683</v>
      </c>
      <c r="BC115" s="64">
        <f t="shared" si="229"/>
        <v>-0.8867210631</v>
      </c>
      <c r="BD115" s="64">
        <f t="shared" si="229"/>
        <v>-0.9494491062</v>
      </c>
      <c r="BE115" s="64">
        <f t="shared" si="229"/>
        <v>-0.4363729641</v>
      </c>
      <c r="BF115" s="64">
        <f t="shared" si="229"/>
        <v>0.3413465142</v>
      </c>
      <c r="BG115" s="64">
        <f t="shared" si="229"/>
        <v>0.9120525253</v>
      </c>
      <c r="BH115" s="64">
        <f t="shared" si="229"/>
        <v>0.929633932</v>
      </c>
      <c r="BJ115" s="65">
        <f t="shared" si="7"/>
        <v>55323.99326</v>
      </c>
      <c r="BK115" s="65">
        <f>SUM('Choice Model'!AF115:AJ115)</f>
        <v>52638</v>
      </c>
      <c r="BL115" s="65">
        <f t="shared" si="8"/>
        <v>-2685.993255</v>
      </c>
    </row>
    <row r="116" ht="15.75" customHeight="1">
      <c r="A116" s="4" t="s">
        <v>150</v>
      </c>
      <c r="B116" s="53">
        <f t="shared" si="9"/>
        <v>2.146475017</v>
      </c>
      <c r="C116" s="64">
        <f>SUMPRODUCT('Choice Model'!B116:F116,'Choice Model'!AL116:AP116)</f>
        <v>4.652799532</v>
      </c>
      <c r="D116" s="64">
        <f>SUMPRODUCT('Choice Model'!G116:K116,'Choice Model'!AL116:AP116)</f>
        <v>860.2879537</v>
      </c>
      <c r="E116" s="64">
        <f>SUMPRODUCT('Choice Model'!L116:P116,'Choice Model'!AL116:AP116)</f>
        <v>3.344911322</v>
      </c>
      <c r="F116" s="64">
        <f>SUMPRODUCT('Choice Model'!AL116:AP116,'Choice Model'!Q116:U116)</f>
        <v>0</v>
      </c>
      <c r="G116" s="64">
        <f>SUMPRODUCT('Choice Model'!V116:Z116,'Choice Model'!AL116:AP116)</f>
        <v>0.04991110533</v>
      </c>
      <c r="H116" s="4">
        <f>SUMPRODUCT('Choice Model'!AA116:AE116,'Choice Model'!AL116:AP116)</f>
        <v>0</v>
      </c>
      <c r="I116" s="64">
        <f t="shared" ref="I116:AH116" si="230">COS(2*PI()*I$3*$B116)</f>
        <v>0.6055578335</v>
      </c>
      <c r="J116" s="64">
        <f t="shared" si="230"/>
        <v>-0.2665994207</v>
      </c>
      <c r="K116" s="64">
        <f t="shared" si="230"/>
        <v>-0.9284405686</v>
      </c>
      <c r="L116" s="64">
        <f t="shared" si="230"/>
        <v>-0.8578494978</v>
      </c>
      <c r="M116" s="64">
        <f t="shared" si="230"/>
        <v>-0.110514398</v>
      </c>
      <c r="N116" s="64">
        <f t="shared" si="230"/>
        <v>0.724003779</v>
      </c>
      <c r="O116" s="64">
        <f t="shared" si="230"/>
        <v>0.9873667176</v>
      </c>
      <c r="P116" s="64">
        <f t="shared" si="230"/>
        <v>0.4718115217</v>
      </c>
      <c r="Q116" s="64">
        <f t="shared" si="230"/>
        <v>-0.4159483918</v>
      </c>
      <c r="R116" s="64">
        <f t="shared" si="230"/>
        <v>-0.9755731357</v>
      </c>
      <c r="S116" s="64">
        <f t="shared" si="230"/>
        <v>-0.765583517</v>
      </c>
      <c r="T116" s="64">
        <f t="shared" si="230"/>
        <v>0.04836294389</v>
      </c>
      <c r="U116" s="64">
        <f t="shared" si="230"/>
        <v>0.8241566361</v>
      </c>
      <c r="V116" s="64">
        <f t="shared" si="230"/>
        <v>0.94978607</v>
      </c>
      <c r="W116" s="64">
        <f t="shared" si="230"/>
        <v>0.3261441536</v>
      </c>
      <c r="X116" s="64">
        <f t="shared" si="230"/>
        <v>-0.554787776</v>
      </c>
      <c r="Y116" s="64">
        <f t="shared" si="230"/>
        <v>-0.9980563209</v>
      </c>
      <c r="Z116" s="64">
        <f t="shared" si="230"/>
        <v>-0.6539738707</v>
      </c>
      <c r="AA116" s="64">
        <f t="shared" si="230"/>
        <v>0.2060183203</v>
      </c>
      <c r="AB116" s="64">
        <f t="shared" si="230"/>
        <v>0.9034858861</v>
      </c>
      <c r="AC116" s="64">
        <f t="shared" si="230"/>
        <v>0.8882075912</v>
      </c>
      <c r="AD116" s="64">
        <f t="shared" si="230"/>
        <v>0.172236243</v>
      </c>
      <c r="AE116" s="64">
        <f t="shared" si="230"/>
        <v>-0.6796095788</v>
      </c>
      <c r="AF116" s="64">
        <f t="shared" si="230"/>
        <v>-0.9953220513</v>
      </c>
      <c r="AG116" s="64">
        <f t="shared" si="230"/>
        <v>-0.5258405512</v>
      </c>
      <c r="AH116" s="64">
        <f t="shared" si="230"/>
        <v>0.3584683215</v>
      </c>
      <c r="AI116" s="64">
        <f t="shared" ref="AI116:BH116" si="231">SIN(2*PI()*AI$3*$B116)</f>
        <v>0.7958013008</v>
      </c>
      <c r="AJ116" s="64">
        <f t="shared" si="231"/>
        <v>0.9638074231</v>
      </c>
      <c r="AK116" s="64">
        <f t="shared" si="231"/>
        <v>0.3714809693</v>
      </c>
      <c r="AL116" s="64">
        <f t="shared" si="231"/>
        <v>-0.5139010013</v>
      </c>
      <c r="AM116" s="64">
        <f t="shared" si="231"/>
        <v>-0.9938745232</v>
      </c>
      <c r="AN116" s="64">
        <f t="shared" si="231"/>
        <v>-0.6897960047</v>
      </c>
      <c r="AO116" s="64">
        <f t="shared" si="231"/>
        <v>0.158451775</v>
      </c>
      <c r="AP116" s="64">
        <f t="shared" si="231"/>
        <v>0.8816994318</v>
      </c>
      <c r="AQ116" s="64">
        <f t="shared" si="231"/>
        <v>0.9093882204</v>
      </c>
      <c r="AR116" s="64">
        <f t="shared" si="231"/>
        <v>0.2196748892</v>
      </c>
      <c r="AS116" s="64">
        <f t="shared" si="231"/>
        <v>-0.6433365204</v>
      </c>
      <c r="AT116" s="64">
        <f t="shared" si="231"/>
        <v>-0.9988298282</v>
      </c>
      <c r="AU116" s="64">
        <f t="shared" si="231"/>
        <v>-0.5663619331</v>
      </c>
      <c r="AV116" s="64">
        <f t="shared" si="231"/>
        <v>0.3129000179</v>
      </c>
      <c r="AW116" s="64">
        <f t="shared" si="231"/>
        <v>0.9453200469</v>
      </c>
      <c r="AX116" s="64">
        <f t="shared" si="231"/>
        <v>0.8319919012</v>
      </c>
      <c r="AY116" s="64">
        <f t="shared" si="231"/>
        <v>0.06231837935</v>
      </c>
      <c r="AZ116" s="64">
        <f t="shared" si="231"/>
        <v>-0.7565171356</v>
      </c>
      <c r="BA116" s="64">
        <f t="shared" si="231"/>
        <v>-0.9785481346</v>
      </c>
      <c r="BB116" s="64">
        <f t="shared" si="231"/>
        <v>-0.428617841</v>
      </c>
      <c r="BC116" s="64">
        <f t="shared" si="231"/>
        <v>0.4594423522</v>
      </c>
      <c r="BD116" s="64">
        <f t="shared" si="231"/>
        <v>0.9850556718</v>
      </c>
      <c r="BE116" s="64">
        <f t="shared" si="231"/>
        <v>0.7335740047</v>
      </c>
      <c r="BF116" s="64">
        <f t="shared" si="231"/>
        <v>-0.09661270188</v>
      </c>
      <c r="BG116" s="64">
        <f t="shared" si="231"/>
        <v>-0.8505831616</v>
      </c>
      <c r="BH116" s="64">
        <f t="shared" si="231"/>
        <v>-0.9335418911</v>
      </c>
      <c r="BJ116" s="65">
        <f t="shared" si="7"/>
        <v>50841.91925</v>
      </c>
      <c r="BK116" s="65">
        <f>SUM('Choice Model'!AF116:AJ116)</f>
        <v>46122</v>
      </c>
      <c r="BL116" s="65">
        <f t="shared" si="8"/>
        <v>-4719.919253</v>
      </c>
    </row>
    <row r="117" ht="15.75" customHeight="1">
      <c r="A117" s="4" t="s">
        <v>151</v>
      </c>
      <c r="B117" s="53">
        <f t="shared" si="9"/>
        <v>2.165639973</v>
      </c>
      <c r="C117" s="64">
        <f>SUMPRODUCT('Choice Model'!B117:F117,'Choice Model'!AL117:AP117)</f>
        <v>4.892175005</v>
      </c>
      <c r="D117" s="64">
        <f>SUMPRODUCT('Choice Model'!G117:K117,'Choice Model'!AL117:AP117)</f>
        <v>881.8757941</v>
      </c>
      <c r="E117" s="64">
        <f>SUMPRODUCT('Choice Model'!L117:P117,'Choice Model'!AL117:AP117)</f>
        <v>3.248827071</v>
      </c>
      <c r="F117" s="64">
        <f>SUMPRODUCT('Choice Model'!AL117:AP117,'Choice Model'!Q117:U117)</f>
        <v>0</v>
      </c>
      <c r="G117" s="64">
        <f>SUMPRODUCT('Choice Model'!V117:Z117,'Choice Model'!AL117:AP117)</f>
        <v>0.03574839111</v>
      </c>
      <c r="H117" s="4">
        <f>SUMPRODUCT('Choice Model'!AA117:AE117,'Choice Model'!AL117:AP117)</f>
        <v>0</v>
      </c>
      <c r="I117" s="64">
        <f t="shared" ref="I117:AH117" si="232">COS(2*PI()*I$3*$B117)</f>
        <v>0.5055762088</v>
      </c>
      <c r="J117" s="64">
        <f t="shared" si="232"/>
        <v>-0.4887853943</v>
      </c>
      <c r="K117" s="64">
        <f t="shared" si="232"/>
        <v>-0.9998127418</v>
      </c>
      <c r="L117" s="64">
        <f t="shared" si="232"/>
        <v>-0.5221776767</v>
      </c>
      <c r="M117" s="64">
        <f t="shared" si="232"/>
        <v>0.4718115217</v>
      </c>
      <c r="N117" s="64">
        <f t="shared" si="232"/>
        <v>0.9992510374</v>
      </c>
      <c r="O117" s="64">
        <f t="shared" si="232"/>
        <v>0.5385835805</v>
      </c>
      <c r="P117" s="64">
        <f t="shared" si="232"/>
        <v>-0.454660948</v>
      </c>
      <c r="Q117" s="64">
        <f t="shared" si="232"/>
        <v>-0.9983150972</v>
      </c>
      <c r="R117" s="64">
        <f t="shared" si="232"/>
        <v>-0.554787776</v>
      </c>
      <c r="S117" s="64">
        <f t="shared" si="232"/>
        <v>0.4373400963</v>
      </c>
      <c r="T117" s="64">
        <f t="shared" si="232"/>
        <v>0.9970052716</v>
      </c>
      <c r="U117" s="64">
        <f t="shared" si="232"/>
        <v>0.5707841944</v>
      </c>
      <c r="V117" s="64">
        <f t="shared" si="232"/>
        <v>-0.4198554536</v>
      </c>
      <c r="W117" s="64">
        <f t="shared" si="232"/>
        <v>-0.9953220513</v>
      </c>
      <c r="X117" s="64">
        <f t="shared" si="232"/>
        <v>-0.5865668447</v>
      </c>
      <c r="Y117" s="64">
        <f t="shared" si="232"/>
        <v>0.4022135682</v>
      </c>
      <c r="Z117" s="64">
        <f t="shared" si="232"/>
        <v>0.9932660666</v>
      </c>
      <c r="AA117" s="64">
        <f t="shared" si="232"/>
        <v>0.6021298162</v>
      </c>
      <c r="AB117" s="64">
        <f t="shared" si="232"/>
        <v>-0.3844210473</v>
      </c>
      <c r="AC117" s="64">
        <f t="shared" si="232"/>
        <v>-0.9908380875</v>
      </c>
      <c r="AD117" s="64">
        <f t="shared" si="232"/>
        <v>-0.6174672803</v>
      </c>
      <c r="AE117" s="64">
        <f t="shared" si="232"/>
        <v>0.3664845543</v>
      </c>
      <c r="AF117" s="64">
        <f t="shared" si="232"/>
        <v>0.9880390234</v>
      </c>
      <c r="AG117" s="64">
        <f t="shared" si="232"/>
        <v>0.6325734927</v>
      </c>
      <c r="AH117" s="64">
        <f t="shared" si="232"/>
        <v>-0.3484108069</v>
      </c>
      <c r="AI117" s="64">
        <f t="shared" ref="AI117:BH117" si="233">SIN(2*PI()*AI$3*$B117)</f>
        <v>0.8627819523</v>
      </c>
      <c r="AJ117" s="64">
        <f t="shared" si="233"/>
        <v>0.8724040568</v>
      </c>
      <c r="AK117" s="64">
        <f t="shared" si="233"/>
        <v>0.01935151882</v>
      </c>
      <c r="AL117" s="64">
        <f t="shared" si="233"/>
        <v>-0.8528367218</v>
      </c>
      <c r="AM117" s="64">
        <f t="shared" si="233"/>
        <v>-0.8816994318</v>
      </c>
      <c r="AN117" s="64">
        <f t="shared" si="233"/>
        <v>-0.03869579018</v>
      </c>
      <c r="AO117" s="64">
        <f t="shared" si="233"/>
        <v>0.84257209</v>
      </c>
      <c r="AP117" s="64">
        <f t="shared" si="233"/>
        <v>0.8906645959</v>
      </c>
      <c r="AQ117" s="64">
        <f t="shared" si="233"/>
        <v>0.05802556933</v>
      </c>
      <c r="AR117" s="64">
        <f t="shared" si="233"/>
        <v>-0.8319919012</v>
      </c>
      <c r="AS117" s="64">
        <f t="shared" si="233"/>
        <v>-0.8992961916</v>
      </c>
      <c r="AT117" s="64">
        <f t="shared" si="233"/>
        <v>-0.07733361696</v>
      </c>
      <c r="AU117" s="64">
        <f t="shared" si="233"/>
        <v>0.8211001178</v>
      </c>
      <c r="AV117" s="64">
        <f t="shared" si="233"/>
        <v>0.9075909861</v>
      </c>
      <c r="AW117" s="64">
        <f t="shared" si="233"/>
        <v>0.09661270188</v>
      </c>
      <c r="AX117" s="64">
        <f t="shared" si="233"/>
        <v>-0.809900819</v>
      </c>
      <c r="AY117" s="64">
        <f t="shared" si="233"/>
        <v>-0.915545873</v>
      </c>
      <c r="AZ117" s="64">
        <f t="shared" si="233"/>
        <v>-0.1158556038</v>
      </c>
      <c r="BA117" s="64">
        <f t="shared" si="233"/>
        <v>0.7983981991</v>
      </c>
      <c r="BB117" s="64">
        <f t="shared" si="233"/>
        <v>0.923157873</v>
      </c>
      <c r="BC117" s="64">
        <f t="shared" si="233"/>
        <v>0.1350551158</v>
      </c>
      <c r="BD117" s="64">
        <f t="shared" si="233"/>
        <v>-0.7865965661</v>
      </c>
      <c r="BE117" s="64">
        <f t="shared" si="233"/>
        <v>-0.9304241352</v>
      </c>
      <c r="BF117" s="64">
        <f t="shared" si="233"/>
        <v>-0.1542040476</v>
      </c>
      <c r="BG117" s="64">
        <f t="shared" si="233"/>
        <v>0.7745003398</v>
      </c>
      <c r="BH117" s="64">
        <f t="shared" si="233"/>
        <v>0.9373419385</v>
      </c>
      <c r="BJ117" s="65">
        <f t="shared" si="7"/>
        <v>51868.81105</v>
      </c>
      <c r="BK117" s="65">
        <f>SUM('Choice Model'!AF117:AJ117)</f>
        <v>48170</v>
      </c>
      <c r="BL117" s="65">
        <f t="shared" si="8"/>
        <v>-3698.81105</v>
      </c>
    </row>
    <row r="118" ht="15.75" customHeight="1">
      <c r="A118" s="4" t="s">
        <v>152</v>
      </c>
      <c r="B118" s="53">
        <f t="shared" si="9"/>
        <v>2.184804928</v>
      </c>
      <c r="C118" s="64">
        <f>SUMPRODUCT('Choice Model'!B118:F118,'Choice Model'!AL118:AP118)</f>
        <v>4.608578759</v>
      </c>
      <c r="D118" s="64">
        <f>SUMPRODUCT('Choice Model'!G118:K118,'Choice Model'!AL118:AP118)</f>
        <v>924.2306776</v>
      </c>
      <c r="E118" s="64">
        <f>SUMPRODUCT('Choice Model'!L118:P118,'Choice Model'!AL118:AP118)</f>
        <v>3.749988085</v>
      </c>
      <c r="F118" s="64">
        <f>SUMPRODUCT('Choice Model'!AL118:AP118,'Choice Model'!Q118:U118)</f>
        <v>0.4402255938</v>
      </c>
      <c r="G118" s="64">
        <f>SUMPRODUCT('Choice Model'!V118:Z118,'Choice Model'!AL118:AP118)</f>
        <v>0.01385336405</v>
      </c>
      <c r="H118" s="4">
        <f>SUMPRODUCT('Choice Model'!AA118:AE118,'Choice Model'!AL118:AP118)</f>
        <v>0.1205020256</v>
      </c>
      <c r="I118" s="64">
        <f t="shared" ref="I118:AH118" si="234">COS(2*PI()*I$3*$B118)</f>
        <v>0.3982724588</v>
      </c>
      <c r="J118" s="64">
        <f t="shared" si="234"/>
        <v>-0.6827580971</v>
      </c>
      <c r="K118" s="64">
        <f t="shared" si="234"/>
        <v>-0.942119951</v>
      </c>
      <c r="L118" s="64">
        <f t="shared" si="234"/>
        <v>-0.06768276175</v>
      </c>
      <c r="M118" s="64">
        <f t="shared" si="234"/>
        <v>0.8882075912</v>
      </c>
      <c r="N118" s="64">
        <f t="shared" si="234"/>
        <v>0.7751800043</v>
      </c>
      <c r="O118" s="64">
        <f t="shared" si="234"/>
        <v>-0.2707418984</v>
      </c>
      <c r="P118" s="64">
        <f t="shared" si="234"/>
        <v>-0.9908380875</v>
      </c>
      <c r="Q118" s="64">
        <f t="shared" si="234"/>
        <v>-0.5185051444</v>
      </c>
      <c r="R118" s="64">
        <f t="shared" si="234"/>
        <v>0.57782545</v>
      </c>
      <c r="S118" s="64">
        <f t="shared" si="234"/>
        <v>0.9787690699</v>
      </c>
      <c r="T118" s="64">
        <f t="shared" si="234"/>
        <v>0.2018080782</v>
      </c>
      <c r="U118" s="64">
        <f t="shared" si="234"/>
        <v>-0.8180198708</v>
      </c>
      <c r="V118" s="64">
        <f t="shared" si="234"/>
        <v>-0.8533976488</v>
      </c>
      <c r="W118" s="64">
        <f t="shared" si="234"/>
        <v>0.1382503109</v>
      </c>
      <c r="X118" s="64">
        <f t="shared" si="234"/>
        <v>0.9635202314</v>
      </c>
      <c r="Y118" s="64">
        <f t="shared" si="234"/>
        <v>0.6292368324</v>
      </c>
      <c r="Z118" s="64">
        <f t="shared" si="234"/>
        <v>-0.4623048305</v>
      </c>
      <c r="AA118" s="64">
        <f t="shared" si="234"/>
        <v>-0.9974833956</v>
      </c>
      <c r="AB118" s="64">
        <f t="shared" si="234"/>
        <v>-0.3322354987</v>
      </c>
      <c r="AC118" s="64">
        <f t="shared" si="234"/>
        <v>0.7328428976</v>
      </c>
      <c r="AD118" s="64">
        <f t="shared" si="234"/>
        <v>0.9159777842</v>
      </c>
      <c r="AE118" s="64">
        <f t="shared" si="234"/>
        <v>-0.003225448877</v>
      </c>
      <c r="AF118" s="64">
        <f t="shared" si="234"/>
        <v>-0.9185469992</v>
      </c>
      <c r="AG118" s="64">
        <f t="shared" si="234"/>
        <v>-0.7284384949</v>
      </c>
      <c r="AH118" s="64">
        <f t="shared" si="234"/>
        <v>0.3383130182</v>
      </c>
      <c r="AI118" s="64">
        <f t="shared" ref="AI118:BH118" si="235">SIN(2*PI()*AI$3*$B118)</f>
        <v>0.9172671631</v>
      </c>
      <c r="AJ118" s="64">
        <f t="shared" si="235"/>
        <v>0.7306444969</v>
      </c>
      <c r="AK118" s="64">
        <f t="shared" si="235"/>
        <v>-0.3352760025</v>
      </c>
      <c r="AL118" s="64">
        <f t="shared" si="235"/>
        <v>-0.9977068927</v>
      </c>
      <c r="AM118" s="64">
        <f t="shared" si="235"/>
        <v>-0.4594423522</v>
      </c>
      <c r="AN118" s="64">
        <f t="shared" si="235"/>
        <v>0.6317404221</v>
      </c>
      <c r="AO118" s="64">
        <f t="shared" si="235"/>
        <v>0.9626519747</v>
      </c>
      <c r="AP118" s="64">
        <f t="shared" si="235"/>
        <v>0.1350551158</v>
      </c>
      <c r="AQ118" s="64">
        <f t="shared" si="235"/>
        <v>-0.8550745086</v>
      </c>
      <c r="AR118" s="64">
        <f t="shared" si="235"/>
        <v>-0.8161603699</v>
      </c>
      <c r="AS118" s="64">
        <f t="shared" si="235"/>
        <v>0.204966114</v>
      </c>
      <c r="AT118" s="64">
        <f t="shared" si="235"/>
        <v>0.9794250863</v>
      </c>
      <c r="AU118" s="64">
        <f t="shared" si="235"/>
        <v>0.5751899607</v>
      </c>
      <c r="AV118" s="64">
        <f t="shared" si="235"/>
        <v>-0.5212604464</v>
      </c>
      <c r="AW118" s="64">
        <f t="shared" si="235"/>
        <v>-0.99039732</v>
      </c>
      <c r="AX118" s="64">
        <f t="shared" si="235"/>
        <v>-0.2676355054</v>
      </c>
      <c r="AY118" s="64">
        <f t="shared" si="235"/>
        <v>0.7772136184</v>
      </c>
      <c r="AZ118" s="64">
        <f t="shared" si="235"/>
        <v>0.8867210631</v>
      </c>
      <c r="BA118" s="64">
        <f t="shared" si="235"/>
        <v>-0.07090046226</v>
      </c>
      <c r="BB118" s="64">
        <f t="shared" si="235"/>
        <v>-0.943196466</v>
      </c>
      <c r="BC118" s="64">
        <f t="shared" si="235"/>
        <v>-0.6803978891</v>
      </c>
      <c r="BD118" s="64">
        <f t="shared" si="235"/>
        <v>0.4012289854</v>
      </c>
      <c r="BE118" s="64">
        <f t="shared" si="235"/>
        <v>0.9999947982</v>
      </c>
      <c r="BF118" s="64">
        <f t="shared" si="235"/>
        <v>0.3953117888</v>
      </c>
      <c r="BG118" s="64">
        <f t="shared" si="235"/>
        <v>-0.685111202</v>
      </c>
      <c r="BH118" s="64">
        <f t="shared" si="235"/>
        <v>-0.9410336347</v>
      </c>
      <c r="BJ118" s="65">
        <f t="shared" si="7"/>
        <v>67125.85277</v>
      </c>
      <c r="BK118" s="65">
        <f>SUM('Choice Model'!AF118:AJ118)</f>
        <v>62945</v>
      </c>
      <c r="BL118" s="65">
        <f t="shared" si="8"/>
        <v>-4180.852773</v>
      </c>
    </row>
    <row r="119" ht="15.75" customHeight="1">
      <c r="A119" s="4" t="s">
        <v>153</v>
      </c>
      <c r="B119" s="53">
        <f t="shared" si="9"/>
        <v>2.203969884</v>
      </c>
      <c r="C119" s="64">
        <f>SUMPRODUCT('Choice Model'!B119:F119,'Choice Model'!AL119:AP119)</f>
        <v>4.736959291</v>
      </c>
      <c r="D119" s="64">
        <f>SUMPRODUCT('Choice Model'!G119:K119,'Choice Model'!AL119:AP119)</f>
        <v>885.8055738</v>
      </c>
      <c r="E119" s="64">
        <f>SUMPRODUCT('Choice Model'!L119:P119,'Choice Model'!AL119:AP119)</f>
        <v>3.161640291</v>
      </c>
      <c r="F119" s="64">
        <f>SUMPRODUCT('Choice Model'!AL119:AP119,'Choice Model'!Q119:U119)</f>
        <v>0</v>
      </c>
      <c r="G119" s="64">
        <f>SUMPRODUCT('Choice Model'!V119:Z119,'Choice Model'!AL119:AP119)</f>
        <v>0.03961381507</v>
      </c>
      <c r="H119" s="4">
        <f>SUMPRODUCT('Choice Model'!AA119:AE119,'Choice Model'!AL119:AP119)</f>
        <v>0</v>
      </c>
      <c r="I119" s="64">
        <f t="shared" ref="I119:AH119" si="236">COS(2*PI()*I$3*$B119)</f>
        <v>0.2852006352</v>
      </c>
      <c r="J119" s="64">
        <f t="shared" si="236"/>
        <v>-0.8373211953</v>
      </c>
      <c r="K119" s="64">
        <f t="shared" si="236"/>
        <v>-0.7628097089</v>
      </c>
      <c r="L119" s="64">
        <f t="shared" si="236"/>
        <v>0.4022135682</v>
      </c>
      <c r="M119" s="64">
        <f t="shared" si="236"/>
        <v>0.9922328392</v>
      </c>
      <c r="N119" s="64">
        <f t="shared" si="236"/>
        <v>0.1637573039</v>
      </c>
      <c r="O119" s="64">
        <f t="shared" si="236"/>
        <v>-0.898825465</v>
      </c>
      <c r="P119" s="64">
        <f t="shared" si="236"/>
        <v>-0.6764484911</v>
      </c>
      <c r="Q119" s="64">
        <f t="shared" si="236"/>
        <v>0.5129783863</v>
      </c>
      <c r="R119" s="64">
        <f t="shared" si="236"/>
        <v>0.9690520143</v>
      </c>
      <c r="S119" s="64">
        <f t="shared" si="236"/>
        <v>0.03977011385</v>
      </c>
      <c r="T119" s="64">
        <f t="shared" si="236"/>
        <v>-0.9463670909</v>
      </c>
      <c r="U119" s="64">
        <f t="shared" si="236"/>
        <v>-0.5795791048</v>
      </c>
      <c r="V119" s="64">
        <f t="shared" si="236"/>
        <v>0.6157744331</v>
      </c>
      <c r="W119" s="64">
        <f t="shared" si="236"/>
        <v>0.9308176238</v>
      </c>
      <c r="X119" s="64">
        <f t="shared" si="236"/>
        <v>-0.08483487791</v>
      </c>
      <c r="Y119" s="64">
        <f t="shared" si="236"/>
        <v>-0.979207546</v>
      </c>
      <c r="Z119" s="64">
        <f t="shared" si="236"/>
        <v>-0.4737063504</v>
      </c>
      <c r="AA119" s="64">
        <f t="shared" si="236"/>
        <v>0.7090048419</v>
      </c>
      <c r="AB119" s="64">
        <f t="shared" si="236"/>
        <v>0.878123613</v>
      </c>
      <c r="AC119" s="64">
        <f t="shared" si="236"/>
        <v>-0.2081220174</v>
      </c>
      <c r="AD119" s="64">
        <f t="shared" si="236"/>
        <v>-0.9968366761</v>
      </c>
      <c r="AE119" s="64">
        <f t="shared" si="236"/>
        <v>-0.3604748891</v>
      </c>
      <c r="AF119" s="64">
        <f t="shared" si="236"/>
        <v>0.7912213413</v>
      </c>
      <c r="AG119" s="64">
        <f t="shared" si="236"/>
        <v>0.8117885475</v>
      </c>
      <c r="AH119" s="64">
        <f t="shared" si="236"/>
        <v>-0.3281761225</v>
      </c>
      <c r="AI119" s="64">
        <f t="shared" ref="AI119:BH119" si="237">SIN(2*PI()*AI$3*$B119)</f>
        <v>0.9584678386</v>
      </c>
      <c r="AJ119" s="64">
        <f t="shared" si="237"/>
        <v>0.5467112729</v>
      </c>
      <c r="AK119" s="64">
        <f t="shared" si="237"/>
        <v>-0.646623034</v>
      </c>
      <c r="AL119" s="64">
        <f t="shared" si="237"/>
        <v>-0.915545873</v>
      </c>
      <c r="AM119" s="64">
        <f t="shared" si="237"/>
        <v>0.1243945048</v>
      </c>
      <c r="AN119" s="64">
        <f t="shared" si="237"/>
        <v>0.9865006566</v>
      </c>
      <c r="AO119" s="64">
        <f t="shared" si="237"/>
        <v>0.438306723</v>
      </c>
      <c r="AP119" s="64">
        <f t="shared" si="237"/>
        <v>-0.7364899449</v>
      </c>
      <c r="AQ119" s="64">
        <f t="shared" si="237"/>
        <v>-0.8584015233</v>
      </c>
      <c r="AR119" s="64">
        <f t="shared" si="237"/>
        <v>0.2468566254</v>
      </c>
      <c r="AS119" s="64">
        <f t="shared" si="237"/>
        <v>0.9992088561</v>
      </c>
      <c r="AT119" s="64">
        <f t="shared" si="237"/>
        <v>0.3230933756</v>
      </c>
      <c r="AU119" s="64">
        <f t="shared" si="237"/>
        <v>-0.8149159842</v>
      </c>
      <c r="AV119" s="64">
        <f t="shared" si="237"/>
        <v>-0.7879224883</v>
      </c>
      <c r="AW119" s="64">
        <f t="shared" si="237"/>
        <v>0.3654839958</v>
      </c>
      <c r="AX119" s="64">
        <f t="shared" si="237"/>
        <v>0.9963950238</v>
      </c>
      <c r="AY119" s="64">
        <f t="shared" si="237"/>
        <v>0.2028609917</v>
      </c>
      <c r="AZ119" s="64">
        <f t="shared" si="237"/>
        <v>-0.8806828564</v>
      </c>
      <c r="BA119" s="64">
        <f t="shared" si="237"/>
        <v>-0.7052036119</v>
      </c>
      <c r="BB119" s="64">
        <f t="shared" si="237"/>
        <v>0.4784338203</v>
      </c>
      <c r="BC119" s="64">
        <f t="shared" si="237"/>
        <v>0.9781028708</v>
      </c>
      <c r="BD119" s="64">
        <f t="shared" si="237"/>
        <v>0.07947729992</v>
      </c>
      <c r="BE119" s="64">
        <f t="shared" si="237"/>
        <v>-0.932768918</v>
      </c>
      <c r="BF119" s="64">
        <f t="shared" si="237"/>
        <v>-0.6115298758</v>
      </c>
      <c r="BG119" s="64">
        <f t="shared" si="237"/>
        <v>0.5839514999</v>
      </c>
      <c r="BH119" s="64">
        <f t="shared" si="237"/>
        <v>0.9446165532</v>
      </c>
      <c r="BJ119" s="65">
        <f t="shared" si="7"/>
        <v>52749.12036</v>
      </c>
      <c r="BK119" s="65">
        <f>SUM('Choice Model'!AF119:AJ119)</f>
        <v>50235</v>
      </c>
      <c r="BL119" s="65">
        <f t="shared" si="8"/>
        <v>-2514.120365</v>
      </c>
    </row>
    <row r="120" ht="15.75" customHeight="1">
      <c r="A120" s="4" t="s">
        <v>154</v>
      </c>
      <c r="B120" s="53">
        <f t="shared" si="9"/>
        <v>2.223134839</v>
      </c>
      <c r="C120" s="64">
        <f>SUMPRODUCT('Choice Model'!B120:F120,'Choice Model'!AL120:AP120)</f>
        <v>4.780866979</v>
      </c>
      <c r="D120" s="64">
        <f>SUMPRODUCT('Choice Model'!G120:K120,'Choice Model'!AL120:AP120)</f>
        <v>856.5804992</v>
      </c>
      <c r="E120" s="64">
        <f>SUMPRODUCT('Choice Model'!L120:P120,'Choice Model'!AL120:AP120)</f>
        <v>3.293265204</v>
      </c>
      <c r="F120" s="64">
        <f>SUMPRODUCT('Choice Model'!AL120:AP120,'Choice Model'!Q120:U120)</f>
        <v>0</v>
      </c>
      <c r="G120" s="64">
        <f>SUMPRODUCT('Choice Model'!V120:Z120,'Choice Model'!AL120:AP120)</f>
        <v>0.03141229687</v>
      </c>
      <c r="H120" s="4">
        <f>SUMPRODUCT('Choice Model'!AA120:AE120,'Choice Model'!AL120:AP120)</f>
        <v>0</v>
      </c>
      <c r="I120" s="64">
        <f t="shared" ref="I120:AH120" si="238">COS(2*PI()*I$3*$B120)</f>
        <v>0.167998327</v>
      </c>
      <c r="J120" s="64">
        <f t="shared" si="238"/>
        <v>-0.9435531242</v>
      </c>
      <c r="K120" s="64">
        <f t="shared" si="238"/>
        <v>-0.4850290197</v>
      </c>
      <c r="L120" s="64">
        <f t="shared" si="238"/>
        <v>0.7805849965</v>
      </c>
      <c r="M120" s="64">
        <f t="shared" si="238"/>
        <v>0.7473029667</v>
      </c>
      <c r="N120" s="64">
        <f t="shared" si="238"/>
        <v>-0.5294937001</v>
      </c>
      <c r="O120" s="64">
        <f t="shared" si="238"/>
        <v>-0.9252110783</v>
      </c>
      <c r="P120" s="64">
        <f t="shared" si="238"/>
        <v>0.2186258735</v>
      </c>
      <c r="Q120" s="64">
        <f t="shared" si="238"/>
        <v>0.9986686403</v>
      </c>
      <c r="R120" s="64">
        <f t="shared" si="238"/>
        <v>0.1169234481</v>
      </c>
      <c r="S120" s="64">
        <f t="shared" si="238"/>
        <v>-0.9593827529</v>
      </c>
      <c r="T120" s="64">
        <f t="shared" si="238"/>
        <v>-0.439272843</v>
      </c>
      <c r="U120" s="64">
        <f t="shared" si="238"/>
        <v>0.8117885475</v>
      </c>
      <c r="V120" s="64">
        <f t="shared" si="238"/>
        <v>0.7120310788</v>
      </c>
      <c r="W120" s="64">
        <f t="shared" si="238"/>
        <v>-0.5725484874</v>
      </c>
      <c r="X120" s="64">
        <f t="shared" si="238"/>
        <v>-0.9044054548</v>
      </c>
      <c r="Y120" s="64">
        <f t="shared" si="238"/>
        <v>0.2686712807</v>
      </c>
      <c r="Z120" s="64">
        <f t="shared" si="238"/>
        <v>0.9946781062</v>
      </c>
      <c r="AA120" s="64">
        <f t="shared" si="238"/>
        <v>0.06553723483</v>
      </c>
      <c r="AB120" s="64">
        <f t="shared" si="238"/>
        <v>-0.9726578146</v>
      </c>
      <c r="AC120" s="64">
        <f t="shared" si="238"/>
        <v>-0.3923470061</v>
      </c>
      <c r="AD120" s="64">
        <f t="shared" si="238"/>
        <v>0.8408305333</v>
      </c>
      <c r="AE120" s="64">
        <f t="shared" si="238"/>
        <v>0.6748632519</v>
      </c>
      <c r="AF120" s="64">
        <f t="shared" si="238"/>
        <v>-0.6140787387</v>
      </c>
      <c r="AG120" s="64">
        <f t="shared" si="238"/>
        <v>-0.8811916534</v>
      </c>
      <c r="AH120" s="64">
        <f t="shared" si="238"/>
        <v>0.3180012916</v>
      </c>
      <c r="AI120" s="64">
        <f t="shared" ref="AI120:BH120" si="239">SIN(2*PI()*AI$3*$B120)</f>
        <v>0.9857872804</v>
      </c>
      <c r="AJ120" s="64">
        <f t="shared" si="239"/>
        <v>0.3312212278</v>
      </c>
      <c r="AK120" s="64">
        <f t="shared" si="239"/>
        <v>-0.8744980561</v>
      </c>
      <c r="AL120" s="64">
        <f t="shared" si="239"/>
        <v>-0.6250496486</v>
      </c>
      <c r="AM120" s="64">
        <f t="shared" si="239"/>
        <v>0.6644834655</v>
      </c>
      <c r="AN120" s="64">
        <f t="shared" si="239"/>
        <v>0.8483138697</v>
      </c>
      <c r="AO120" s="64">
        <f t="shared" si="239"/>
        <v>-0.3794528437</v>
      </c>
      <c r="AP120" s="64">
        <f t="shared" si="239"/>
        <v>-0.9758087556</v>
      </c>
      <c r="AQ120" s="64">
        <f t="shared" si="239"/>
        <v>0.05158436687</v>
      </c>
      <c r="AR120" s="64">
        <f t="shared" si="239"/>
        <v>0.9931409302</v>
      </c>
      <c r="AS120" s="64">
        <f t="shared" si="239"/>
        <v>0.2821076627</v>
      </c>
      <c r="AT120" s="64">
        <f t="shared" si="239"/>
        <v>-0.8983536995</v>
      </c>
      <c r="AU120" s="64">
        <f t="shared" si="239"/>
        <v>-0.5839514999</v>
      </c>
      <c r="AV120" s="64">
        <f t="shared" si="239"/>
        <v>0.7021479494</v>
      </c>
      <c r="AW120" s="64">
        <f t="shared" si="239"/>
        <v>0.8198708615</v>
      </c>
      <c r="AX120" s="64">
        <f t="shared" si="239"/>
        <v>-0.4266740832</v>
      </c>
      <c r="AY120" s="64">
        <f t="shared" si="239"/>
        <v>-0.9632319258</v>
      </c>
      <c r="AZ120" s="64">
        <f t="shared" si="239"/>
        <v>0.103031379</v>
      </c>
      <c r="BA120" s="64">
        <f t="shared" si="239"/>
        <v>0.9978501244</v>
      </c>
      <c r="BB120" s="64">
        <f t="shared" si="239"/>
        <v>0.232242924</v>
      </c>
      <c r="BC120" s="64">
        <f t="shared" si="239"/>
        <v>-0.9198172791</v>
      </c>
      <c r="BD120" s="64">
        <f t="shared" si="239"/>
        <v>-0.5412984521</v>
      </c>
      <c r="BE120" s="64">
        <f t="shared" si="239"/>
        <v>0.7379428103</v>
      </c>
      <c r="BF120" s="64">
        <f t="shared" si="239"/>
        <v>0.7892447672</v>
      </c>
      <c r="BG120" s="64">
        <f t="shared" si="239"/>
        <v>-0.4727592093</v>
      </c>
      <c r="BH120" s="64">
        <f t="shared" si="239"/>
        <v>-0.9480902797</v>
      </c>
      <c r="BJ120" s="65">
        <f t="shared" si="7"/>
        <v>52702.56276</v>
      </c>
      <c r="BK120" s="65">
        <f>SUM('Choice Model'!AF120:AJ120)</f>
        <v>47752</v>
      </c>
      <c r="BL120" s="65">
        <f t="shared" si="8"/>
        <v>-4950.56276</v>
      </c>
    </row>
    <row r="121" ht="15.75" customHeight="1">
      <c r="A121" s="4" t="s">
        <v>155</v>
      </c>
      <c r="B121" s="53">
        <f t="shared" si="9"/>
        <v>2.242299795</v>
      </c>
      <c r="C121" s="64">
        <f>SUMPRODUCT('Choice Model'!B121:F121,'Choice Model'!AL121:AP121)</f>
        <v>4.255558149</v>
      </c>
      <c r="D121" s="64">
        <f>SUMPRODUCT('Choice Model'!G121:K121,'Choice Model'!AL121:AP121)</f>
        <v>917.8225277</v>
      </c>
      <c r="E121" s="64">
        <f>SUMPRODUCT('Choice Model'!L121:P121,'Choice Model'!AL121:AP121)</f>
        <v>3.865563047</v>
      </c>
      <c r="F121" s="64">
        <f>SUMPRODUCT('Choice Model'!AL121:AP121,'Choice Model'!Q121:U121)</f>
        <v>0.6071202167</v>
      </c>
      <c r="G121" s="64">
        <f>SUMPRODUCT('Choice Model'!V121:Z121,'Choice Model'!AL121:AP121)</f>
        <v>0.01100737667</v>
      </c>
      <c r="H121" s="4">
        <f>SUMPRODUCT('Choice Model'!AA121:AE121,'Choice Model'!AL121:AP121)</f>
        <v>0.1199861687</v>
      </c>
      <c r="I121" s="64">
        <f t="shared" ref="I121:AH121" si="240">COS(2*PI()*I$3*$B121)</f>
        <v>0.04836294389</v>
      </c>
      <c r="J121" s="64">
        <f t="shared" si="240"/>
        <v>-0.9953220513</v>
      </c>
      <c r="K121" s="64">
        <f t="shared" si="240"/>
        <v>-0.1446363529</v>
      </c>
      <c r="L121" s="64">
        <f t="shared" si="240"/>
        <v>0.9813319717</v>
      </c>
      <c r="M121" s="64">
        <f t="shared" si="240"/>
        <v>0.2395565591</v>
      </c>
      <c r="N121" s="64">
        <f t="shared" si="240"/>
        <v>-0.9581606508</v>
      </c>
      <c r="O121" s="64">
        <f t="shared" si="240"/>
        <v>-0.3322354987</v>
      </c>
      <c r="P121" s="64">
        <f t="shared" si="240"/>
        <v>0.9260248772</v>
      </c>
      <c r="Q121" s="64">
        <f t="shared" si="240"/>
        <v>0.4218060771</v>
      </c>
      <c r="R121" s="64">
        <f t="shared" si="240"/>
        <v>-0.88522531</v>
      </c>
      <c r="S121" s="64">
        <f t="shared" si="240"/>
        <v>-0.5074302811</v>
      </c>
      <c r="T121" s="64">
        <f t="shared" si="240"/>
        <v>0.8361436655</v>
      </c>
      <c r="U121" s="64">
        <f t="shared" si="240"/>
        <v>0.5883070195</v>
      </c>
      <c r="V121" s="64">
        <f t="shared" si="240"/>
        <v>-0.7792391468</v>
      </c>
      <c r="W121" s="64">
        <f t="shared" si="240"/>
        <v>-0.6636796177</v>
      </c>
      <c r="X121" s="64">
        <f t="shared" si="240"/>
        <v>0.7150441466</v>
      </c>
      <c r="Y121" s="64">
        <f t="shared" si="240"/>
        <v>0.7328428976</v>
      </c>
      <c r="Z121" s="64">
        <f t="shared" si="240"/>
        <v>-0.6441592667</v>
      </c>
      <c r="AA121" s="64">
        <f t="shared" si="240"/>
        <v>-0.7951497746</v>
      </c>
      <c r="AB121" s="64">
        <f t="shared" si="240"/>
        <v>0.5672476988</v>
      </c>
      <c r="AC121" s="64">
        <f t="shared" si="240"/>
        <v>0.8500173118</v>
      </c>
      <c r="AD121" s="64">
        <f t="shared" si="240"/>
        <v>-0.4850290197</v>
      </c>
      <c r="AE121" s="64">
        <f t="shared" si="240"/>
        <v>-0.8969321744</v>
      </c>
      <c r="AF121" s="64">
        <f t="shared" si="240"/>
        <v>0.3982724588</v>
      </c>
      <c r="AG121" s="64">
        <f t="shared" si="240"/>
        <v>0.9354554315</v>
      </c>
      <c r="AH121" s="64">
        <f t="shared" si="240"/>
        <v>-0.3077897017</v>
      </c>
      <c r="AI121" s="64">
        <f t="shared" ref="AI121:BH121" si="241">SIN(2*PI()*AI$3*$B121)</f>
        <v>0.9988298282</v>
      </c>
      <c r="AJ121" s="64">
        <f t="shared" si="241"/>
        <v>0.09661270188</v>
      </c>
      <c r="AK121" s="64">
        <f t="shared" si="241"/>
        <v>-0.9894848788</v>
      </c>
      <c r="AL121" s="64">
        <f t="shared" si="241"/>
        <v>-0.1923215052</v>
      </c>
      <c r="AM121" s="64">
        <f t="shared" si="241"/>
        <v>0.9708824105</v>
      </c>
      <c r="AN121" s="64">
        <f t="shared" si="241"/>
        <v>0.2862309683</v>
      </c>
      <c r="AO121" s="64">
        <f t="shared" si="241"/>
        <v>-0.943196466</v>
      </c>
      <c r="AP121" s="64">
        <f t="shared" si="241"/>
        <v>-0.3774624839</v>
      </c>
      <c r="AQ121" s="64">
        <f t="shared" si="241"/>
        <v>0.9066860721</v>
      </c>
      <c r="AR121" s="64">
        <f t="shared" si="241"/>
        <v>0.4651624991</v>
      </c>
      <c r="AS121" s="64">
        <f t="shared" si="241"/>
        <v>-0.8616928164</v>
      </c>
      <c r="AT121" s="64">
        <f t="shared" si="241"/>
        <v>-0.5485105018</v>
      </c>
      <c r="AU121" s="64">
        <f t="shared" si="241"/>
        <v>0.8086376512</v>
      </c>
      <c r="AV121" s="64">
        <f t="shared" si="241"/>
        <v>0.6267266965</v>
      </c>
      <c r="AW121" s="64">
        <f t="shared" si="241"/>
        <v>-0.748016955</v>
      </c>
      <c r="AX121" s="64">
        <f t="shared" si="241"/>
        <v>-0.6990793006</v>
      </c>
      <c r="AY121" s="64">
        <f t="shared" si="241"/>
        <v>0.6803978891</v>
      </c>
      <c r="AZ121" s="64">
        <f t="shared" si="241"/>
        <v>0.7648913904</v>
      </c>
      <c r="BA121" s="64">
        <f t="shared" si="241"/>
        <v>-0.6064130902</v>
      </c>
      <c r="BB121" s="64">
        <f t="shared" si="241"/>
        <v>-0.823547235</v>
      </c>
      <c r="BC121" s="64">
        <f t="shared" si="241"/>
        <v>0.5267547528</v>
      </c>
      <c r="BD121" s="64">
        <f t="shared" si="241"/>
        <v>0.8744980561</v>
      </c>
      <c r="BE121" s="64">
        <f t="shared" si="241"/>
        <v>-0.442168152</v>
      </c>
      <c r="BF121" s="64">
        <f t="shared" si="241"/>
        <v>-0.9172671631</v>
      </c>
      <c r="BG121" s="64">
        <f t="shared" si="241"/>
        <v>0.3534446713</v>
      </c>
      <c r="BH121" s="64">
        <f t="shared" si="241"/>
        <v>0.9514544127</v>
      </c>
      <c r="BJ121" s="65">
        <f t="shared" si="7"/>
        <v>72472.11142</v>
      </c>
      <c r="BK121" s="65">
        <f>SUM('Choice Model'!AF121:AJ121)</f>
        <v>69408</v>
      </c>
      <c r="BL121" s="65">
        <f t="shared" si="8"/>
        <v>-3064.111421</v>
      </c>
    </row>
    <row r="122" ht="15.75" customHeight="1">
      <c r="A122" s="4" t="s">
        <v>156</v>
      </c>
      <c r="B122" s="53">
        <f t="shared" si="9"/>
        <v>2.26146475</v>
      </c>
      <c r="C122" s="64">
        <f>SUMPRODUCT('Choice Model'!B122:F122,'Choice Model'!AL122:AP122)</f>
        <v>4.535898393</v>
      </c>
      <c r="D122" s="64">
        <f>SUMPRODUCT('Choice Model'!G122:K122,'Choice Model'!AL122:AP122)</f>
        <v>903.3169391</v>
      </c>
      <c r="E122" s="64">
        <f>SUMPRODUCT('Choice Model'!L122:P122,'Choice Model'!AL122:AP122)</f>
        <v>3.430031003</v>
      </c>
      <c r="F122" s="64">
        <f>SUMPRODUCT('Choice Model'!AL122:AP122,'Choice Model'!Q122:U122)</f>
        <v>0.1765255073</v>
      </c>
      <c r="G122" s="64">
        <f>SUMPRODUCT('Choice Model'!V122:Z122,'Choice Model'!AL122:AP122)</f>
        <v>0.05492531003</v>
      </c>
      <c r="H122" s="4">
        <f>SUMPRODUCT('Choice Model'!AA122:AE122,'Choice Model'!AL122:AP122)</f>
        <v>0.0006165445321</v>
      </c>
      <c r="I122" s="64">
        <f t="shared" ref="I122:AH122" si="242">COS(2*PI()*I$3*$B122)</f>
        <v>-0.07197286683</v>
      </c>
      <c r="J122" s="64">
        <f t="shared" si="242"/>
        <v>-0.9896398129</v>
      </c>
      <c r="K122" s="64">
        <f t="shared" si="242"/>
        <v>0.2144272958</v>
      </c>
      <c r="L122" s="64">
        <f t="shared" si="242"/>
        <v>0.9587739185</v>
      </c>
      <c r="M122" s="64">
        <f t="shared" si="242"/>
        <v>-0.3524387109</v>
      </c>
      <c r="N122" s="64">
        <f t="shared" si="242"/>
        <v>-0.9080418697</v>
      </c>
      <c r="O122" s="64">
        <f t="shared" si="242"/>
        <v>0.483147464</v>
      </c>
      <c r="P122" s="64">
        <f t="shared" si="242"/>
        <v>0.8384948535</v>
      </c>
      <c r="Q122" s="64">
        <f t="shared" si="242"/>
        <v>-0.6038452209</v>
      </c>
      <c r="R122" s="64">
        <f t="shared" si="242"/>
        <v>-0.7515739101</v>
      </c>
      <c r="S122" s="64">
        <f t="shared" si="242"/>
        <v>0.7120310788</v>
      </c>
      <c r="T122" s="64">
        <f t="shared" si="242"/>
        <v>0.6490800741</v>
      </c>
      <c r="U122" s="64">
        <f t="shared" si="242"/>
        <v>-0.8054633863</v>
      </c>
      <c r="V122" s="64">
        <f t="shared" si="242"/>
        <v>-0.533137056</v>
      </c>
      <c r="W122" s="64">
        <f t="shared" si="242"/>
        <v>0.8822061909</v>
      </c>
      <c r="X122" s="64">
        <f t="shared" si="242"/>
        <v>0.4061472386</v>
      </c>
      <c r="Y122" s="64">
        <f t="shared" si="242"/>
        <v>-0.9406693532</v>
      </c>
      <c r="Z122" s="64">
        <f t="shared" si="242"/>
        <v>-0.2707418984</v>
      </c>
      <c r="AA122" s="64">
        <f t="shared" si="242"/>
        <v>0.9796414944</v>
      </c>
      <c r="AB122" s="64">
        <f t="shared" si="242"/>
        <v>0.1297266848</v>
      </c>
      <c r="AC122" s="64">
        <f t="shared" si="242"/>
        <v>-0.9983150972</v>
      </c>
      <c r="AD122" s="64">
        <f t="shared" si="242"/>
        <v>0.01397651429</v>
      </c>
      <c r="AE122" s="64">
        <f t="shared" si="242"/>
        <v>0.9963032376</v>
      </c>
      <c r="AF122" s="64">
        <f t="shared" si="242"/>
        <v>-0.1573901148</v>
      </c>
      <c r="AG122" s="64">
        <f t="shared" si="242"/>
        <v>-0.9736476021</v>
      </c>
      <c r="AH122" s="64">
        <f t="shared" si="242"/>
        <v>0.2975425332</v>
      </c>
      <c r="AI122" s="64">
        <f t="shared" ref="AI122:BH122" si="243">SIN(2*PI()*AI$3*$B122)</f>
        <v>0.9974065903</v>
      </c>
      <c r="AJ122" s="64">
        <f t="shared" si="243"/>
        <v>-0.1435724234</v>
      </c>
      <c r="AK122" s="64">
        <f t="shared" si="243"/>
        <v>-0.9767399525</v>
      </c>
      <c r="AL122" s="64">
        <f t="shared" si="243"/>
        <v>0.2841699725</v>
      </c>
      <c r="AM122" s="64">
        <f t="shared" si="243"/>
        <v>0.9358348973</v>
      </c>
      <c r="AN122" s="64">
        <f t="shared" si="243"/>
        <v>-0.4188794134</v>
      </c>
      <c r="AO122" s="64">
        <f t="shared" si="243"/>
        <v>-0.8755389929</v>
      </c>
      <c r="AP122" s="64">
        <f t="shared" si="243"/>
        <v>0.5449095161</v>
      </c>
      <c r="AQ122" s="64">
        <f t="shared" si="243"/>
        <v>0.7971015928</v>
      </c>
      <c r="AR122" s="64">
        <f t="shared" si="243"/>
        <v>-0.6596488896</v>
      </c>
      <c r="AS122" s="64">
        <f t="shared" si="243"/>
        <v>-0.7021479494</v>
      </c>
      <c r="AT122" s="64">
        <f t="shared" si="243"/>
        <v>0.7607200914</v>
      </c>
      <c r="AU122" s="64">
        <f t="shared" si="243"/>
        <v>0.5926455377</v>
      </c>
      <c r="AV122" s="64">
        <f t="shared" si="243"/>
        <v>-0.8460288881</v>
      </c>
      <c r="AW122" s="64">
        <f t="shared" si="243"/>
        <v>-0.4708632887</v>
      </c>
      <c r="AX122" s="64">
        <f t="shared" si="243"/>
        <v>0.9138076496</v>
      </c>
      <c r="AY122" s="64">
        <f t="shared" si="243"/>
        <v>0.3393245762</v>
      </c>
      <c r="AZ122" s="64">
        <f t="shared" si="243"/>
        <v>-0.9626519747</v>
      </c>
      <c r="BA122" s="64">
        <f t="shared" si="243"/>
        <v>-0.2007549314</v>
      </c>
      <c r="BB122" s="64">
        <f t="shared" si="243"/>
        <v>0.9915497906</v>
      </c>
      <c r="BC122" s="64">
        <f t="shared" si="243"/>
        <v>0.05802556933</v>
      </c>
      <c r="BD122" s="64">
        <f t="shared" si="243"/>
        <v>-0.9999023238</v>
      </c>
      <c r="BE122" s="64">
        <f t="shared" si="243"/>
        <v>0.08590610426</v>
      </c>
      <c r="BF122" s="64">
        <f t="shared" si="243"/>
        <v>0.9875365065</v>
      </c>
      <c r="BG122" s="64">
        <f t="shared" si="243"/>
        <v>-0.2280577712</v>
      </c>
      <c r="BH122" s="64">
        <f t="shared" si="243"/>
        <v>-0.9547085634</v>
      </c>
      <c r="BJ122" s="65">
        <f t="shared" si="7"/>
        <v>59270.06134</v>
      </c>
      <c r="BK122" s="65">
        <f>SUM('Choice Model'!AF122:AJ122)</f>
        <v>56768</v>
      </c>
      <c r="BL122" s="65">
        <f t="shared" si="8"/>
        <v>-2502.061344</v>
      </c>
    </row>
    <row r="123" ht="15.75" customHeight="1">
      <c r="A123" s="4" t="s">
        <v>157</v>
      </c>
      <c r="B123" s="53">
        <f t="shared" si="9"/>
        <v>2.280629706</v>
      </c>
      <c r="C123" s="64">
        <f>SUMPRODUCT('Choice Model'!B123:F123,'Choice Model'!AL123:AP123)</f>
        <v>4.581827577</v>
      </c>
      <c r="D123" s="64">
        <f>SUMPRODUCT('Choice Model'!G123:K123,'Choice Model'!AL123:AP123)</f>
        <v>912.1403087</v>
      </c>
      <c r="E123" s="64">
        <f>SUMPRODUCT('Choice Model'!L123:P123,'Choice Model'!AL123:AP123)</f>
        <v>3.375663</v>
      </c>
      <c r="F123" s="64">
        <f>SUMPRODUCT('Choice Model'!AL123:AP123,'Choice Model'!Q123:U123)</f>
        <v>0</v>
      </c>
      <c r="G123" s="64">
        <f>SUMPRODUCT('Choice Model'!V123:Z123,'Choice Model'!AL123:AP123)</f>
        <v>0.03235269037</v>
      </c>
      <c r="H123" s="4">
        <f>SUMPRODUCT('Choice Model'!AA123:AE123,'Choice Model'!AL123:AP123)</f>
        <v>0</v>
      </c>
      <c r="I123" s="64">
        <f t="shared" ref="I123:AH123" si="244">COS(2*PI()*I$3*$B123)</f>
        <v>-0.1912663138</v>
      </c>
      <c r="J123" s="64">
        <f t="shared" si="244"/>
        <v>-0.9268343944</v>
      </c>
      <c r="K123" s="64">
        <f t="shared" si="244"/>
        <v>0.5458107099</v>
      </c>
      <c r="L123" s="64">
        <f t="shared" si="244"/>
        <v>0.7180439895</v>
      </c>
      <c r="M123" s="64">
        <f t="shared" si="244"/>
        <v>-0.8204859639</v>
      </c>
      <c r="N123" s="64">
        <f t="shared" si="244"/>
        <v>-0.4041813379</v>
      </c>
      <c r="O123" s="64">
        <f t="shared" si="244"/>
        <v>0.975098513</v>
      </c>
      <c r="P123" s="64">
        <f t="shared" si="244"/>
        <v>0.03117434159</v>
      </c>
      <c r="Q123" s="64">
        <f t="shared" si="244"/>
        <v>-0.9870237158</v>
      </c>
      <c r="R123" s="64">
        <f t="shared" si="244"/>
        <v>0.3463944338</v>
      </c>
      <c r="S123" s="64">
        <f t="shared" si="244"/>
        <v>0.8545165429</v>
      </c>
      <c r="T123" s="64">
        <f t="shared" si="244"/>
        <v>-0.6732748923</v>
      </c>
      <c r="U123" s="64">
        <f t="shared" si="244"/>
        <v>-0.5969669293</v>
      </c>
      <c r="V123" s="64">
        <f t="shared" si="244"/>
        <v>0.9016342203</v>
      </c>
      <c r="W123" s="64">
        <f t="shared" si="244"/>
        <v>0.252062422</v>
      </c>
      <c r="X123" s="64">
        <f t="shared" si="244"/>
        <v>-0.9980563209</v>
      </c>
      <c r="Y123" s="64">
        <f t="shared" si="244"/>
        <v>0.1297266848</v>
      </c>
      <c r="Z123" s="64">
        <f t="shared" si="244"/>
        <v>0.9484316313</v>
      </c>
      <c r="AA123" s="64">
        <f t="shared" si="244"/>
        <v>-0.4925327287</v>
      </c>
      <c r="AB123" s="64">
        <f t="shared" si="244"/>
        <v>-0.7600217924</v>
      </c>
      <c r="AC123" s="64">
        <f t="shared" si="244"/>
        <v>0.7832658619</v>
      </c>
      <c r="AD123" s="64">
        <f t="shared" si="244"/>
        <v>0.4603970442</v>
      </c>
      <c r="AE123" s="64">
        <f t="shared" si="244"/>
        <v>-0.9593827529</v>
      </c>
      <c r="AF123" s="64">
        <f t="shared" si="244"/>
        <v>-0.09340183893</v>
      </c>
      <c r="AG123" s="64">
        <f t="shared" si="244"/>
        <v>0.9951120038</v>
      </c>
      <c r="AH123" s="64">
        <f t="shared" si="244"/>
        <v>-0.2872609706</v>
      </c>
      <c r="AI123" s="64">
        <f t="shared" ref="AI123:BH123" si="245">SIN(2*PI()*AI$3*$B123)</f>
        <v>0.9815381792</v>
      </c>
      <c r="AJ123" s="64">
        <f t="shared" si="245"/>
        <v>-0.3754703787</v>
      </c>
      <c r="AK123" s="64">
        <f t="shared" si="245"/>
        <v>-0.8379085087</v>
      </c>
      <c r="AL123" s="64">
        <f t="shared" si="245"/>
        <v>0.6959977221</v>
      </c>
      <c r="AM123" s="64">
        <f t="shared" si="245"/>
        <v>0.5716666713</v>
      </c>
      <c r="AN123" s="64">
        <f t="shared" si="245"/>
        <v>-0.914678876</v>
      </c>
      <c r="AO123" s="64">
        <f t="shared" si="245"/>
        <v>-0.2217721576</v>
      </c>
      <c r="AP123" s="64">
        <f t="shared" si="245"/>
        <v>0.9995139621</v>
      </c>
      <c r="AQ123" s="64">
        <f t="shared" si="245"/>
        <v>-0.1605745446</v>
      </c>
      <c r="AR123" s="64">
        <f t="shared" si="245"/>
        <v>-0.9380889596</v>
      </c>
      <c r="AS123" s="64">
        <f t="shared" si="245"/>
        <v>0.5194241792</v>
      </c>
      <c r="AT123" s="64">
        <f t="shared" si="245"/>
        <v>0.7393922636</v>
      </c>
      <c r="AU123" s="64">
        <f t="shared" si="245"/>
        <v>-0.8022658445</v>
      </c>
      <c r="AV123" s="64">
        <f t="shared" si="245"/>
        <v>-0.4324994021</v>
      </c>
      <c r="AW123" s="64">
        <f t="shared" si="245"/>
        <v>0.9677109772</v>
      </c>
      <c r="AX123" s="64">
        <f t="shared" si="245"/>
        <v>0.06231837935</v>
      </c>
      <c r="AY123" s="64">
        <f t="shared" si="245"/>
        <v>-0.9915497906</v>
      </c>
      <c r="AZ123" s="64">
        <f t="shared" si="245"/>
        <v>0.3169817674</v>
      </c>
      <c r="BA123" s="64">
        <f t="shared" si="245"/>
        <v>0.8702939223</v>
      </c>
      <c r="BB123" s="64">
        <f t="shared" si="245"/>
        <v>-0.6498975881</v>
      </c>
      <c r="BC123" s="64">
        <f t="shared" si="245"/>
        <v>-0.6216868903</v>
      </c>
      <c r="BD123" s="64">
        <f t="shared" si="245"/>
        <v>0.8877131078</v>
      </c>
      <c r="BE123" s="64">
        <f t="shared" si="245"/>
        <v>0.2821076627</v>
      </c>
      <c r="BF123" s="64">
        <f t="shared" si="245"/>
        <v>-0.9956284932</v>
      </c>
      <c r="BG123" s="64">
        <f t="shared" si="245"/>
        <v>0.09875272085</v>
      </c>
      <c r="BH123" s="64">
        <f t="shared" si="245"/>
        <v>0.9578523554</v>
      </c>
      <c r="BJ123" s="65">
        <f t="shared" si="7"/>
        <v>54765.34482</v>
      </c>
      <c r="BK123" s="65">
        <f>SUM('Choice Model'!AF123:AJ123)</f>
        <v>58635</v>
      </c>
      <c r="BL123" s="65">
        <f t="shared" si="8"/>
        <v>3869.655177</v>
      </c>
    </row>
    <row r="124" ht="15.75" customHeight="1">
      <c r="A124" s="4" t="s">
        <v>158</v>
      </c>
      <c r="B124" s="53">
        <f t="shared" si="9"/>
        <v>2.299794661</v>
      </c>
      <c r="C124" s="64">
        <f>SUMPRODUCT('Choice Model'!B124:F124,'Choice Model'!AL124:AP124)</f>
        <v>3.897317952</v>
      </c>
      <c r="D124" s="64">
        <f>SUMPRODUCT('Choice Model'!G124:K124,'Choice Model'!AL124:AP124)</f>
        <v>957.9348915</v>
      </c>
      <c r="E124" s="64">
        <f>SUMPRODUCT('Choice Model'!L124:P124,'Choice Model'!AL124:AP124)</f>
        <v>4.018592138</v>
      </c>
      <c r="F124" s="64">
        <f>SUMPRODUCT('Choice Model'!AL124:AP124,'Choice Model'!Q124:U124)</f>
        <v>0.498925067</v>
      </c>
      <c r="G124" s="64">
        <f>SUMPRODUCT('Choice Model'!V124:Z124,'Choice Model'!AL124:AP124)</f>
        <v>0.005416701697</v>
      </c>
      <c r="H124" s="4">
        <f>SUMPRODUCT('Choice Model'!AA124:AE124,'Choice Model'!AL124:AP124)</f>
        <v>0.1285595897</v>
      </c>
      <c r="I124" s="64">
        <f t="shared" ref="I124:AH124" si="246">COS(2*PI()*I$3*$B124)</f>
        <v>-0.3077897017</v>
      </c>
      <c r="J124" s="64">
        <f t="shared" si="246"/>
        <v>-0.810530999</v>
      </c>
      <c r="K124" s="64">
        <f t="shared" si="246"/>
        <v>0.8067358906</v>
      </c>
      <c r="L124" s="64">
        <f t="shared" si="246"/>
        <v>0.3139210007</v>
      </c>
      <c r="M124" s="64">
        <f t="shared" si="246"/>
        <v>-0.999979193</v>
      </c>
      <c r="N124" s="64">
        <f t="shared" si="246"/>
        <v>0.3016455943</v>
      </c>
      <c r="O124" s="64">
        <f t="shared" si="246"/>
        <v>0.8142923779</v>
      </c>
      <c r="P124" s="64">
        <f t="shared" si="246"/>
        <v>-0.8029072106</v>
      </c>
      <c r="Q124" s="64">
        <f t="shared" si="246"/>
        <v>-0.3200392362</v>
      </c>
      <c r="R124" s="64">
        <f t="shared" si="246"/>
        <v>0.9999167727</v>
      </c>
      <c r="S124" s="64">
        <f t="shared" si="246"/>
        <v>-0.2954889342</v>
      </c>
      <c r="T124" s="64">
        <f t="shared" si="246"/>
        <v>-0.8180198708</v>
      </c>
      <c r="U124" s="64">
        <f t="shared" si="246"/>
        <v>0.7990451183</v>
      </c>
      <c r="V124" s="64">
        <f t="shared" si="246"/>
        <v>0.3261441536</v>
      </c>
      <c r="W124" s="64">
        <f t="shared" si="246"/>
        <v>-0.9998127418</v>
      </c>
      <c r="X124" s="64">
        <f t="shared" si="246"/>
        <v>0.2893199776</v>
      </c>
      <c r="Y124" s="64">
        <f t="shared" si="246"/>
        <v>0.8217133226</v>
      </c>
      <c r="Z124" s="64">
        <f t="shared" si="246"/>
        <v>-0.7951497746</v>
      </c>
      <c r="AA124" s="64">
        <f t="shared" si="246"/>
        <v>-0.3322354987</v>
      </c>
      <c r="AB124" s="64">
        <f t="shared" si="246"/>
        <v>0.9996671047</v>
      </c>
      <c r="AC124" s="64">
        <f t="shared" si="246"/>
        <v>-0.2831389812</v>
      </c>
      <c r="AD124" s="64">
        <f t="shared" si="246"/>
        <v>-0.8253725795</v>
      </c>
      <c r="AE124" s="64">
        <f t="shared" si="246"/>
        <v>0.7912213413</v>
      </c>
      <c r="AF124" s="64">
        <f t="shared" si="246"/>
        <v>0.3383130182</v>
      </c>
      <c r="AG124" s="64">
        <f t="shared" si="246"/>
        <v>-0.9994798673</v>
      </c>
      <c r="AH124" s="64">
        <f t="shared" si="246"/>
        <v>0.2769462023</v>
      </c>
      <c r="AI124" s="64">
        <f t="shared" ref="AI124:BH124" si="247">SIN(2*PI()*AI$3*$B124)</f>
        <v>0.9514544127</v>
      </c>
      <c r="AJ124" s="64">
        <f t="shared" si="247"/>
        <v>-0.5856957398</v>
      </c>
      <c r="AK124" s="64">
        <f t="shared" si="247"/>
        <v>-0.5909121786</v>
      </c>
      <c r="AL124" s="64">
        <f t="shared" si="247"/>
        <v>0.9494491062</v>
      </c>
      <c r="AM124" s="64">
        <f t="shared" si="247"/>
        <v>0.006450864198</v>
      </c>
      <c r="AN124" s="64">
        <f t="shared" si="247"/>
        <v>-0.9534201253</v>
      </c>
      <c r="AO124" s="64">
        <f t="shared" si="247"/>
        <v>0.5804549278</v>
      </c>
      <c r="AP124" s="64">
        <f t="shared" si="247"/>
        <v>0.5961040272</v>
      </c>
      <c r="AQ124" s="64">
        <f t="shared" si="247"/>
        <v>-0.9474042892</v>
      </c>
      <c r="AR124" s="64">
        <f t="shared" si="247"/>
        <v>-0.01290145995</v>
      </c>
      <c r="AS124" s="64">
        <f t="shared" si="247"/>
        <v>0.9553461623</v>
      </c>
      <c r="AT124" s="64">
        <f t="shared" si="247"/>
        <v>-0.5751899607</v>
      </c>
      <c r="AU124" s="64">
        <f t="shared" si="247"/>
        <v>-0.6012710694</v>
      </c>
      <c r="AV124" s="64">
        <f t="shared" si="247"/>
        <v>0.9453200469</v>
      </c>
      <c r="AW124" s="64">
        <f t="shared" si="247"/>
        <v>0.01935151882</v>
      </c>
      <c r="AX124" s="64">
        <f t="shared" si="247"/>
        <v>-0.9572324433</v>
      </c>
      <c r="AY124" s="64">
        <f t="shared" si="247"/>
        <v>0.5699010576</v>
      </c>
      <c r="AZ124" s="64">
        <f t="shared" si="247"/>
        <v>0.6064130902</v>
      </c>
      <c r="BA124" s="64">
        <f t="shared" si="247"/>
        <v>-0.943196466</v>
      </c>
      <c r="BB124" s="64">
        <f t="shared" si="247"/>
        <v>-0.02580077239</v>
      </c>
      <c r="BC124" s="64">
        <f t="shared" si="247"/>
        <v>0.95907889</v>
      </c>
      <c r="BD124" s="64">
        <f t="shared" si="247"/>
        <v>-0.5645884386</v>
      </c>
      <c r="BE124" s="64">
        <f t="shared" si="247"/>
        <v>-0.6115298758</v>
      </c>
      <c r="BF124" s="64">
        <f t="shared" si="247"/>
        <v>0.9410336347</v>
      </c>
      <c r="BG124" s="64">
        <f t="shared" si="247"/>
        <v>0.03224895229</v>
      </c>
      <c r="BH124" s="64">
        <f t="shared" si="247"/>
        <v>-0.9608854256</v>
      </c>
      <c r="BJ124" s="65">
        <f t="shared" si="7"/>
        <v>71272.67145</v>
      </c>
      <c r="BK124" s="65">
        <f>SUM('Choice Model'!AF124:AJ124)</f>
        <v>83261</v>
      </c>
      <c r="BL124" s="65">
        <f t="shared" si="8"/>
        <v>11988.32855</v>
      </c>
    </row>
    <row r="125" ht="15.75" customHeight="1">
      <c r="A125" s="4" t="s">
        <v>159</v>
      </c>
      <c r="B125" s="53">
        <f t="shared" si="9"/>
        <v>2.318959617</v>
      </c>
      <c r="C125" s="64">
        <f>SUMPRODUCT('Choice Model'!B125:F125,'Choice Model'!AL125:AP125)</f>
        <v>4.853499845</v>
      </c>
      <c r="D125" s="64">
        <f>SUMPRODUCT('Choice Model'!G125:K125,'Choice Model'!AL125:AP125)</f>
        <v>895.2945922</v>
      </c>
      <c r="E125" s="64">
        <f>SUMPRODUCT('Choice Model'!L125:P125,'Choice Model'!AL125:AP125)</f>
        <v>3.314230439</v>
      </c>
      <c r="F125" s="64">
        <f>SUMPRODUCT('Choice Model'!AL125:AP125,'Choice Model'!Q125:U125)</f>
        <v>0</v>
      </c>
      <c r="G125" s="64">
        <f>SUMPRODUCT('Choice Model'!V125:Z125,'Choice Model'!AL125:AP125)</f>
        <v>0.03522476319</v>
      </c>
      <c r="H125" s="4">
        <f>SUMPRODUCT('Choice Model'!AA125:AE125,'Choice Model'!AL125:AP125)</f>
        <v>0</v>
      </c>
      <c r="I125" s="64">
        <f t="shared" ref="I125:AH125" si="248">COS(2*PI()*I$3*$B125)</f>
        <v>-0.4198554536</v>
      </c>
      <c r="J125" s="64">
        <f t="shared" si="248"/>
        <v>-0.6474427961</v>
      </c>
      <c r="K125" s="64">
        <f t="shared" si="248"/>
        <v>0.9635202314</v>
      </c>
      <c r="L125" s="64">
        <f t="shared" si="248"/>
        <v>-0.1616356516</v>
      </c>
      <c r="M125" s="64">
        <f t="shared" si="248"/>
        <v>-0.8277930117</v>
      </c>
      <c r="N125" s="64">
        <f t="shared" si="248"/>
        <v>0.8567424725</v>
      </c>
      <c r="O125" s="64">
        <f t="shared" si="248"/>
        <v>0.1083770128</v>
      </c>
      <c r="P125" s="64">
        <f t="shared" si="248"/>
        <v>-0.9477478323</v>
      </c>
      <c r="Q125" s="64">
        <f t="shared" si="248"/>
        <v>0.6874571793</v>
      </c>
      <c r="R125" s="64">
        <f t="shared" si="248"/>
        <v>0.3704825405</v>
      </c>
      <c r="S125" s="64">
        <f t="shared" si="248"/>
        <v>-0.9985554095</v>
      </c>
      <c r="T125" s="64">
        <f t="shared" si="248"/>
        <v>0.4680153284</v>
      </c>
      <c r="U125" s="64">
        <f t="shared" si="248"/>
        <v>0.6055578335</v>
      </c>
      <c r="V125" s="64">
        <f t="shared" si="248"/>
        <v>-0.9765088462</v>
      </c>
      <c r="W125" s="64">
        <f t="shared" si="248"/>
        <v>0.2144272958</v>
      </c>
      <c r="X125" s="64">
        <f t="shared" si="248"/>
        <v>0.7964519071</v>
      </c>
      <c r="Y125" s="64">
        <f t="shared" si="248"/>
        <v>-0.8832166493</v>
      </c>
      <c r="Z125" s="64">
        <f t="shared" si="248"/>
        <v>-0.05480525318</v>
      </c>
      <c r="AA125" s="64">
        <f t="shared" si="248"/>
        <v>0.9292372182</v>
      </c>
      <c r="AB125" s="64">
        <f t="shared" si="248"/>
        <v>-0.7254853744</v>
      </c>
      <c r="AC125" s="64">
        <f t="shared" si="248"/>
        <v>-0.3200392362</v>
      </c>
      <c r="AD125" s="64">
        <f t="shared" si="248"/>
        <v>0.9942258118</v>
      </c>
      <c r="AE125" s="64">
        <f t="shared" si="248"/>
        <v>-0.5148230223</v>
      </c>
      <c r="AF125" s="64">
        <f t="shared" si="248"/>
        <v>-0.5619233047</v>
      </c>
      <c r="AG125" s="64">
        <f t="shared" si="248"/>
        <v>0.9866761503</v>
      </c>
      <c r="AH125" s="64">
        <f t="shared" si="248"/>
        <v>-0.2665994207</v>
      </c>
      <c r="AI125" s="64">
        <f t="shared" ref="AI125:BH125" si="249">SIN(2*PI()*AI$3*$B125)</f>
        <v>0.9075909861</v>
      </c>
      <c r="AJ125" s="64">
        <f t="shared" si="249"/>
        <v>-0.7621140504</v>
      </c>
      <c r="AK125" s="64">
        <f t="shared" si="249"/>
        <v>-0.2676355054</v>
      </c>
      <c r="AL125" s="64">
        <f t="shared" si="249"/>
        <v>0.9868505034</v>
      </c>
      <c r="AM125" s="64">
        <f t="shared" si="249"/>
        <v>-0.5610336262</v>
      </c>
      <c r="AN125" s="64">
        <f t="shared" si="249"/>
        <v>-0.5157444481</v>
      </c>
      <c r="AO125" s="64">
        <f t="shared" si="249"/>
        <v>0.9941098647</v>
      </c>
      <c r="AP125" s="64">
        <f t="shared" si="249"/>
        <v>-0.3190204483</v>
      </c>
      <c r="AQ125" s="64">
        <f t="shared" si="249"/>
        <v>-0.7262249146</v>
      </c>
      <c r="AR125" s="64">
        <f t="shared" si="249"/>
        <v>0.9288394303</v>
      </c>
      <c r="AS125" s="64">
        <f t="shared" si="249"/>
        <v>-0.05373168611</v>
      </c>
      <c r="AT125" s="64">
        <f t="shared" si="249"/>
        <v>-0.8837203474</v>
      </c>
      <c r="AU125" s="64">
        <f t="shared" si="249"/>
        <v>0.7958013008</v>
      </c>
      <c r="AV125" s="64">
        <f t="shared" si="249"/>
        <v>0.215477315</v>
      </c>
      <c r="AW125" s="64">
        <f t="shared" si="249"/>
        <v>-0.9767399525</v>
      </c>
      <c r="AX125" s="64">
        <f t="shared" si="249"/>
        <v>0.6047018767</v>
      </c>
      <c r="AY125" s="64">
        <f t="shared" si="249"/>
        <v>0.468965191</v>
      </c>
      <c r="AZ125" s="64">
        <f t="shared" si="249"/>
        <v>-0.9984970627</v>
      </c>
      <c r="BA125" s="64">
        <f t="shared" si="249"/>
        <v>0.3694836834</v>
      </c>
      <c r="BB125" s="64">
        <f t="shared" si="249"/>
        <v>0.6882375836</v>
      </c>
      <c r="BC125" s="64">
        <f t="shared" si="249"/>
        <v>-0.9474042892</v>
      </c>
      <c r="BD125" s="64">
        <f t="shared" si="249"/>
        <v>0.1073081317</v>
      </c>
      <c r="BE125" s="64">
        <f t="shared" si="249"/>
        <v>0.8572964807</v>
      </c>
      <c r="BF125" s="64">
        <f t="shared" si="249"/>
        <v>-0.8271893372</v>
      </c>
      <c r="BG125" s="64">
        <f t="shared" si="249"/>
        <v>-0.1626965718</v>
      </c>
      <c r="BH125" s="64">
        <f t="shared" si="249"/>
        <v>0.9638074231</v>
      </c>
      <c r="BJ125" s="65">
        <f t="shared" si="7"/>
        <v>53136.90499</v>
      </c>
      <c r="BK125" s="65">
        <f>SUM('Choice Model'!AF125:AJ125)</f>
        <v>54791</v>
      </c>
      <c r="BL125" s="65">
        <f t="shared" si="8"/>
        <v>1654.095007</v>
      </c>
    </row>
    <row r="126" ht="15.75" customHeight="1">
      <c r="A126" s="4" t="s">
        <v>160</v>
      </c>
      <c r="B126" s="53">
        <f t="shared" si="9"/>
        <v>2.338124572</v>
      </c>
      <c r="C126" s="64">
        <f>SUMPRODUCT('Choice Model'!B126:F126,'Choice Model'!AL126:AP126)</f>
        <v>5.012229779</v>
      </c>
      <c r="D126" s="64">
        <f>SUMPRODUCT('Choice Model'!G126:K126,'Choice Model'!AL126:AP126)</f>
        <v>877.0912534</v>
      </c>
      <c r="E126" s="64">
        <f>SUMPRODUCT('Choice Model'!L126:P126,'Choice Model'!AL126:AP126)</f>
        <v>3.136126589</v>
      </c>
      <c r="F126" s="64">
        <f>SUMPRODUCT('Choice Model'!AL126:AP126,'Choice Model'!Q126:U126)</f>
        <v>0</v>
      </c>
      <c r="G126" s="64">
        <f>SUMPRODUCT('Choice Model'!V126:Z126,'Choice Model'!AL126:AP126)</f>
        <v>0.0252622395</v>
      </c>
      <c r="H126" s="4">
        <f>SUMPRODUCT('Choice Model'!AA126:AE126,'Choice Model'!AL126:AP126)</f>
        <v>0</v>
      </c>
      <c r="I126" s="64">
        <f t="shared" ref="I126:AH126" si="250">COS(2*PI()*I$3*$B126)</f>
        <v>-0.5258405512</v>
      </c>
      <c r="J126" s="64">
        <f t="shared" si="250"/>
        <v>-0.4469834295</v>
      </c>
      <c r="K126" s="64">
        <f t="shared" si="250"/>
        <v>0.995924577</v>
      </c>
      <c r="L126" s="64">
        <f t="shared" si="250"/>
        <v>-0.6004116275</v>
      </c>
      <c r="M126" s="64">
        <f t="shared" si="250"/>
        <v>-0.3644830148</v>
      </c>
      <c r="N126" s="64">
        <f t="shared" si="250"/>
        <v>0.9837315263</v>
      </c>
      <c r="O126" s="64">
        <f t="shared" si="250"/>
        <v>-0.6700888411</v>
      </c>
      <c r="P126" s="64">
        <f t="shared" si="250"/>
        <v>-0.2790117552</v>
      </c>
      <c r="Q126" s="64">
        <f t="shared" si="250"/>
        <v>0.9635202314</v>
      </c>
      <c r="R126" s="64">
        <f t="shared" si="250"/>
        <v>-0.7343042638</v>
      </c>
      <c r="S126" s="64">
        <f t="shared" si="250"/>
        <v>-0.1912663138</v>
      </c>
      <c r="T126" s="64">
        <f t="shared" si="250"/>
        <v>0.9354554315</v>
      </c>
      <c r="U126" s="64">
        <f t="shared" si="250"/>
        <v>-0.7925344856</v>
      </c>
      <c r="V126" s="64">
        <f t="shared" si="250"/>
        <v>-0.1019618901</v>
      </c>
      <c r="W126" s="64">
        <f t="shared" si="250"/>
        <v>0.8997658785</v>
      </c>
      <c r="X126" s="64">
        <f t="shared" si="250"/>
        <v>-0.8443048809</v>
      </c>
      <c r="Y126" s="64">
        <f t="shared" si="250"/>
        <v>-0.01182639069</v>
      </c>
      <c r="Z126" s="64">
        <f t="shared" si="250"/>
        <v>0.8567424725</v>
      </c>
      <c r="AA126" s="64">
        <f t="shared" si="250"/>
        <v>-0.8891934772</v>
      </c>
      <c r="AB126" s="64">
        <f t="shared" si="250"/>
        <v>0.07840550376</v>
      </c>
      <c r="AC126" s="64">
        <f t="shared" si="250"/>
        <v>0.8067358906</v>
      </c>
      <c r="AD126" s="64">
        <f t="shared" si="250"/>
        <v>-0.9268343944</v>
      </c>
      <c r="AE126" s="64">
        <f t="shared" si="250"/>
        <v>0.167998327</v>
      </c>
      <c r="AF126" s="64">
        <f t="shared" si="250"/>
        <v>0.7501537287</v>
      </c>
      <c r="AG126" s="64">
        <f t="shared" si="250"/>
        <v>-0.9569208273</v>
      </c>
      <c r="AH126" s="64">
        <f t="shared" si="250"/>
        <v>0.2562218218</v>
      </c>
      <c r="AI126" s="64">
        <f t="shared" ref="AI126:BH126" si="251">SIN(2*PI()*AI$3*$B126)</f>
        <v>0.8505831616</v>
      </c>
      <c r="AJ126" s="64">
        <f t="shared" si="251"/>
        <v>-0.894542237</v>
      </c>
      <c r="AK126" s="64">
        <f t="shared" si="251"/>
        <v>0.09019000427</v>
      </c>
      <c r="AL126" s="64">
        <f t="shared" si="251"/>
        <v>0.7996911139</v>
      </c>
      <c r="AM126" s="64">
        <f t="shared" si="251"/>
        <v>-0.9312100364</v>
      </c>
      <c r="AN126" s="64">
        <f t="shared" si="251"/>
        <v>0.1796448837</v>
      </c>
      <c r="AO126" s="64">
        <f t="shared" si="251"/>
        <v>0.7422809071</v>
      </c>
      <c r="AP126" s="64">
        <f t="shared" si="251"/>
        <v>-0.9602876863</v>
      </c>
      <c r="AQ126" s="64">
        <f t="shared" si="251"/>
        <v>0.2676355054</v>
      </c>
      <c r="AR126" s="64">
        <f t="shared" si="251"/>
        <v>0.678820483</v>
      </c>
      <c r="AS126" s="64">
        <f t="shared" si="251"/>
        <v>-0.9815381792</v>
      </c>
      <c r="AT126" s="64">
        <f t="shared" si="251"/>
        <v>0.3534446713</v>
      </c>
      <c r="AU126" s="64">
        <f t="shared" si="251"/>
        <v>0.6098270977</v>
      </c>
      <c r="AV126" s="64">
        <f t="shared" si="251"/>
        <v>-0.9947883056</v>
      </c>
      <c r="AW126" s="64">
        <f t="shared" si="251"/>
        <v>0.4363729641</v>
      </c>
      <c r="AX126" s="64">
        <f t="shared" si="251"/>
        <v>0.5358631057</v>
      </c>
      <c r="AY126" s="64">
        <f t="shared" si="251"/>
        <v>-0.9999300658</v>
      </c>
      <c r="AZ126" s="64">
        <f t="shared" si="251"/>
        <v>0.5157444481</v>
      </c>
      <c r="BA126" s="64">
        <f t="shared" si="251"/>
        <v>0.4575313761</v>
      </c>
      <c r="BB126" s="64">
        <f t="shared" si="251"/>
        <v>-0.9969215501</v>
      </c>
      <c r="BC126" s="64">
        <f t="shared" si="251"/>
        <v>0.5909121786</v>
      </c>
      <c r="BD126" s="64">
        <f t="shared" si="251"/>
        <v>0.3754703787</v>
      </c>
      <c r="BE126" s="64">
        <f t="shared" si="251"/>
        <v>-0.9857872804</v>
      </c>
      <c r="BF126" s="64">
        <f t="shared" si="251"/>
        <v>0.661263475</v>
      </c>
      <c r="BG126" s="64">
        <f t="shared" si="251"/>
        <v>0.2903489801</v>
      </c>
      <c r="BH126" s="64">
        <f t="shared" si="251"/>
        <v>-0.9666180104</v>
      </c>
      <c r="BJ126" s="65">
        <f t="shared" si="7"/>
        <v>51057.22206</v>
      </c>
      <c r="BK126" s="65">
        <f>SUM('Choice Model'!AF126:AJ126)</f>
        <v>50431</v>
      </c>
      <c r="BL126" s="65">
        <f t="shared" si="8"/>
        <v>-626.2220611</v>
      </c>
    </row>
    <row r="127" ht="15.75" customHeight="1">
      <c r="A127" s="4" t="s">
        <v>161</v>
      </c>
      <c r="B127" s="53">
        <f t="shared" si="9"/>
        <v>2.357289528</v>
      </c>
      <c r="C127" s="64">
        <f>SUMPRODUCT('Choice Model'!B127:F127,'Choice Model'!AL127:AP127)</f>
        <v>4.584545713</v>
      </c>
      <c r="D127" s="64">
        <f>SUMPRODUCT('Choice Model'!G127:K127,'Choice Model'!AL127:AP127)</f>
        <v>895.5020556</v>
      </c>
      <c r="E127" s="64">
        <f>SUMPRODUCT('Choice Model'!L127:P127,'Choice Model'!AL127:AP127)</f>
        <v>3.226475875</v>
      </c>
      <c r="F127" s="64">
        <f>SUMPRODUCT('Choice Model'!AL127:AP127,'Choice Model'!Q127:U127)</f>
        <v>0.2796198409</v>
      </c>
      <c r="G127" s="64">
        <f>SUMPRODUCT('Choice Model'!V127:Z127,'Choice Model'!AL127:AP127)</f>
        <v>0.02828056312</v>
      </c>
      <c r="H127" s="4">
        <f>SUMPRODUCT('Choice Model'!AA127:AE127,'Choice Model'!AL127:AP127)</f>
        <v>0.01210244363</v>
      </c>
      <c r="I127" s="64">
        <f t="shared" ref="I127:AH127" si="252">COS(2*PI()*I$3*$B127)</f>
        <v>-0.6242100404</v>
      </c>
      <c r="J127" s="64">
        <f t="shared" si="252"/>
        <v>-0.220723651</v>
      </c>
      <c r="K127" s="64">
        <f t="shared" si="252"/>
        <v>0.8997658785</v>
      </c>
      <c r="L127" s="64">
        <f t="shared" si="252"/>
        <v>-0.9025621398</v>
      </c>
      <c r="M127" s="64">
        <f t="shared" si="252"/>
        <v>0.2270108209</v>
      </c>
      <c r="N127" s="64">
        <f t="shared" si="252"/>
        <v>0.6191572724</v>
      </c>
      <c r="O127" s="64">
        <f t="shared" si="252"/>
        <v>-0.999979193</v>
      </c>
      <c r="P127" s="64">
        <f t="shared" si="252"/>
        <v>0.6292368324</v>
      </c>
      <c r="Q127" s="64">
        <f t="shared" si="252"/>
        <v>0.2144272958</v>
      </c>
      <c r="R127" s="64">
        <f t="shared" si="252"/>
        <v>-0.8969321744</v>
      </c>
      <c r="S127" s="64">
        <f t="shared" si="252"/>
        <v>0.9053208418</v>
      </c>
      <c r="T127" s="64">
        <f t="shared" si="252"/>
        <v>-0.2332885441</v>
      </c>
      <c r="U127" s="64">
        <f t="shared" si="252"/>
        <v>-0.6140787387</v>
      </c>
      <c r="V127" s="64">
        <f t="shared" si="252"/>
        <v>0.9999167727</v>
      </c>
      <c r="W127" s="64">
        <f t="shared" si="252"/>
        <v>-0.6342374394</v>
      </c>
      <c r="X127" s="64">
        <f t="shared" si="252"/>
        <v>-0.2081220174</v>
      </c>
      <c r="Y127" s="64">
        <f t="shared" si="252"/>
        <v>0.8940611451</v>
      </c>
      <c r="Z127" s="64">
        <f t="shared" si="252"/>
        <v>-0.9080418697</v>
      </c>
      <c r="AA127" s="64">
        <f t="shared" si="252"/>
        <v>0.2395565591</v>
      </c>
      <c r="AB127" s="64">
        <f t="shared" si="252"/>
        <v>0.6089746508</v>
      </c>
      <c r="AC127" s="64">
        <f t="shared" si="252"/>
        <v>-0.9998127418</v>
      </c>
      <c r="AD127" s="64">
        <f t="shared" si="252"/>
        <v>0.6392116531</v>
      </c>
      <c r="AE127" s="64">
        <f t="shared" si="252"/>
        <v>0.2018080782</v>
      </c>
      <c r="AF127" s="64">
        <f t="shared" si="252"/>
        <v>-0.8911529104</v>
      </c>
      <c r="AG127" s="64">
        <f t="shared" si="252"/>
        <v>0.9107251102</v>
      </c>
      <c r="AH127" s="64">
        <f t="shared" si="252"/>
        <v>-0.2458146052</v>
      </c>
      <c r="AI127" s="64">
        <f t="shared" ref="AI127:BH127" si="253">SIN(2*PI()*AI$3*$B127)</f>
        <v>0.7812565683</v>
      </c>
      <c r="AJ127" s="64">
        <f t="shared" si="253"/>
        <v>-0.9753363881</v>
      </c>
      <c r="AK127" s="64">
        <f t="shared" si="253"/>
        <v>0.4363729641</v>
      </c>
      <c r="AL127" s="64">
        <f t="shared" si="253"/>
        <v>0.430559617</v>
      </c>
      <c r="AM127" s="64">
        <f t="shared" si="253"/>
        <v>-0.9738922359</v>
      </c>
      <c r="AN127" s="64">
        <f t="shared" si="253"/>
        <v>0.7852670068</v>
      </c>
      <c r="AO127" s="64">
        <f t="shared" si="253"/>
        <v>-0.006450864198</v>
      </c>
      <c r="AP127" s="64">
        <f t="shared" si="253"/>
        <v>-0.7772136184</v>
      </c>
      <c r="AQ127" s="64">
        <f t="shared" si="253"/>
        <v>0.9767399525</v>
      </c>
      <c r="AR127" s="64">
        <f t="shared" si="253"/>
        <v>-0.442168152</v>
      </c>
      <c r="AS127" s="64">
        <f t="shared" si="253"/>
        <v>-0.4247283525</v>
      </c>
      <c r="AT127" s="64">
        <f t="shared" si="253"/>
        <v>0.9724075561</v>
      </c>
      <c r="AU127" s="64">
        <f t="shared" si="253"/>
        <v>-0.7892447672</v>
      </c>
      <c r="AV127" s="64">
        <f t="shared" si="253"/>
        <v>0.01290145995</v>
      </c>
      <c r="AW127" s="64">
        <f t="shared" si="253"/>
        <v>0.7731383256</v>
      </c>
      <c r="AX127" s="64">
        <f t="shared" si="253"/>
        <v>-0.9781028708</v>
      </c>
      <c r="AY127" s="64">
        <f t="shared" si="253"/>
        <v>0.4479449394</v>
      </c>
      <c r="AZ127" s="64">
        <f t="shared" si="253"/>
        <v>0.4188794134</v>
      </c>
      <c r="BA127" s="64">
        <f t="shared" si="253"/>
        <v>-0.9708824105</v>
      </c>
      <c r="BB127" s="64">
        <f t="shared" si="253"/>
        <v>0.7931896839</v>
      </c>
      <c r="BC127" s="64">
        <f t="shared" si="253"/>
        <v>-0.01935151882</v>
      </c>
      <c r="BD127" s="64">
        <f t="shared" si="253"/>
        <v>-0.7690308593</v>
      </c>
      <c r="BE127" s="64">
        <f t="shared" si="253"/>
        <v>0.9794250863</v>
      </c>
      <c r="BF127" s="64">
        <f t="shared" si="253"/>
        <v>-0.453703086</v>
      </c>
      <c r="BG127" s="64">
        <f t="shared" si="253"/>
        <v>-0.4130130429</v>
      </c>
      <c r="BH127" s="64">
        <f t="shared" si="253"/>
        <v>0.9693168625</v>
      </c>
      <c r="BJ127" s="65">
        <f t="shared" si="7"/>
        <v>58240.81302</v>
      </c>
      <c r="BK127" s="65">
        <f>SUM('Choice Model'!AF127:AJ127)</f>
        <v>56187</v>
      </c>
      <c r="BL127" s="65">
        <f t="shared" si="8"/>
        <v>-2053.813024</v>
      </c>
    </row>
    <row r="128" ht="15.75" customHeight="1">
      <c r="A128" s="4" t="s">
        <v>162</v>
      </c>
      <c r="B128" s="53">
        <f t="shared" si="9"/>
        <v>2.376454483</v>
      </c>
      <c r="C128" s="64">
        <f>SUMPRODUCT('Choice Model'!B128:F128,'Choice Model'!AL128:AP128)</f>
        <v>4.338500164</v>
      </c>
      <c r="D128" s="64">
        <f>SUMPRODUCT('Choice Model'!G128:K128,'Choice Model'!AL128:AP128)</f>
        <v>926.039383</v>
      </c>
      <c r="E128" s="64">
        <f>SUMPRODUCT('Choice Model'!L128:P128,'Choice Model'!AL128:AP128)</f>
        <v>3.713772116</v>
      </c>
      <c r="F128" s="64">
        <f>SUMPRODUCT('Choice Model'!AL128:AP128,'Choice Model'!Q128:U128)</f>
        <v>0.7564221142</v>
      </c>
      <c r="G128" s="64">
        <f>SUMPRODUCT('Choice Model'!V128:Z128,'Choice Model'!AL128:AP128)</f>
        <v>0.005713518513</v>
      </c>
      <c r="H128" s="4">
        <f>SUMPRODUCT('Choice Model'!AA128:AE128,'Choice Model'!AL128:AP128)</f>
        <v>0.07396246681</v>
      </c>
      <c r="I128" s="64">
        <f t="shared" ref="I128:AH128" si="254">COS(2*PI()*I$3*$B128)</f>
        <v>-0.7135392623</v>
      </c>
      <c r="J128" s="64">
        <f t="shared" si="254"/>
        <v>0.01827655768</v>
      </c>
      <c r="K128" s="64">
        <f t="shared" si="254"/>
        <v>0.6874571793</v>
      </c>
      <c r="L128" s="64">
        <f t="shared" si="254"/>
        <v>-0.9993319349</v>
      </c>
      <c r="M128" s="64">
        <f t="shared" si="254"/>
        <v>0.7386679639</v>
      </c>
      <c r="N128" s="64">
        <f t="shared" si="254"/>
        <v>-0.05480525318</v>
      </c>
      <c r="O128" s="64">
        <f t="shared" si="254"/>
        <v>-0.660456564</v>
      </c>
      <c r="P128" s="64">
        <f t="shared" si="254"/>
        <v>0.9973286321</v>
      </c>
      <c r="Q128" s="64">
        <f t="shared" si="254"/>
        <v>-0.7628097089</v>
      </c>
      <c r="R128" s="64">
        <f t="shared" si="254"/>
        <v>0.09126072173</v>
      </c>
      <c r="S128" s="64">
        <f t="shared" si="254"/>
        <v>0.6325734927</v>
      </c>
      <c r="T128" s="64">
        <f t="shared" si="254"/>
        <v>-0.9939927684</v>
      </c>
      <c r="U128" s="64">
        <f t="shared" si="254"/>
        <v>0.7859322407</v>
      </c>
      <c r="V128" s="64">
        <f t="shared" si="254"/>
        <v>-0.1275942541</v>
      </c>
      <c r="W128" s="64">
        <f t="shared" si="254"/>
        <v>-0.6038452209</v>
      </c>
      <c r="X128" s="64">
        <f t="shared" si="254"/>
        <v>0.989328801</v>
      </c>
      <c r="Y128" s="64">
        <f t="shared" si="254"/>
        <v>-0.8080046647</v>
      </c>
      <c r="Z128" s="64">
        <f t="shared" si="254"/>
        <v>0.1637573039</v>
      </c>
      <c r="AA128" s="64">
        <f t="shared" si="254"/>
        <v>0.5743101332</v>
      </c>
      <c r="AB128" s="64">
        <f t="shared" si="254"/>
        <v>-0.9833429613</v>
      </c>
      <c r="AC128" s="64">
        <f t="shared" si="254"/>
        <v>0.8289974893</v>
      </c>
      <c r="AD128" s="64">
        <f t="shared" si="254"/>
        <v>-0.1997015526</v>
      </c>
      <c r="AE128" s="64">
        <f t="shared" si="254"/>
        <v>-0.5440076923</v>
      </c>
      <c r="AF128" s="64">
        <f t="shared" si="254"/>
        <v>0.9760432474</v>
      </c>
      <c r="AG128" s="64">
        <f t="shared" si="254"/>
        <v>-0.8488826652</v>
      </c>
      <c r="AH128" s="64">
        <f t="shared" si="254"/>
        <v>0.235378974</v>
      </c>
      <c r="AI128" s="64">
        <f t="shared" ref="AI128:BH128" si="255">SIN(2*PI()*AI$3*$B128)</f>
        <v>0.7006152447</v>
      </c>
      <c r="AJ128" s="64">
        <f t="shared" si="255"/>
        <v>-0.9998329698</v>
      </c>
      <c r="AK128" s="64">
        <f t="shared" si="255"/>
        <v>0.7262249146</v>
      </c>
      <c r="AL128" s="64">
        <f t="shared" si="255"/>
        <v>-0.03654700989</v>
      </c>
      <c r="AM128" s="64">
        <f t="shared" si="255"/>
        <v>-0.6740694617</v>
      </c>
      <c r="AN128" s="64">
        <f t="shared" si="255"/>
        <v>0.9984970627</v>
      </c>
      <c r="AO128" s="64">
        <f t="shared" si="255"/>
        <v>-0.7508642534</v>
      </c>
      <c r="AP128" s="64">
        <f t="shared" si="255"/>
        <v>0.07304518821</v>
      </c>
      <c r="AQ128" s="64">
        <f t="shared" si="255"/>
        <v>0.646623034</v>
      </c>
      <c r="AR128" s="64">
        <f t="shared" si="255"/>
        <v>-0.9958270335</v>
      </c>
      <c r="AS128" s="64">
        <f t="shared" si="255"/>
        <v>0.7745003398</v>
      </c>
      <c r="AT128" s="64">
        <f t="shared" si="255"/>
        <v>-0.1094457686</v>
      </c>
      <c r="AU128" s="64">
        <f t="shared" si="255"/>
        <v>-0.6183126337</v>
      </c>
      <c r="AV128" s="64">
        <f t="shared" si="255"/>
        <v>0.9918264497</v>
      </c>
      <c r="AW128" s="64">
        <f t="shared" si="255"/>
        <v>-0.7971015928</v>
      </c>
      <c r="AX128" s="64">
        <f t="shared" si="255"/>
        <v>0.1457001153</v>
      </c>
      <c r="AY128" s="64">
        <f t="shared" si="255"/>
        <v>0.5891760872</v>
      </c>
      <c r="AZ128" s="64">
        <f t="shared" si="255"/>
        <v>-0.9865006566</v>
      </c>
      <c r="BA128" s="64">
        <f t="shared" si="255"/>
        <v>0.8186378143</v>
      </c>
      <c r="BB128" s="64">
        <f t="shared" si="255"/>
        <v>-0.1817597876</v>
      </c>
      <c r="BC128" s="64">
        <f t="shared" si="255"/>
        <v>-0.5592523248</v>
      </c>
      <c r="BD128" s="64">
        <f t="shared" si="255"/>
        <v>0.9798567701</v>
      </c>
      <c r="BE128" s="64">
        <f t="shared" si="255"/>
        <v>-0.839080229</v>
      </c>
      <c r="BF128" s="64">
        <f t="shared" si="255"/>
        <v>0.2175766051</v>
      </c>
      <c r="BG128" s="64">
        <f t="shared" si="255"/>
        <v>0.5285813284</v>
      </c>
      <c r="BH128" s="64">
        <f t="shared" si="255"/>
        <v>-0.9719036673</v>
      </c>
      <c r="BJ128" s="65">
        <f t="shared" si="7"/>
        <v>72450.4158</v>
      </c>
      <c r="BK128" s="65">
        <f>SUM('Choice Model'!AF128:AJ128)</f>
        <v>67034</v>
      </c>
      <c r="BL128" s="65">
        <f t="shared" si="8"/>
        <v>-5416.415795</v>
      </c>
    </row>
    <row r="129" ht="15.75" customHeight="1">
      <c r="A129" s="4" t="s">
        <v>163</v>
      </c>
      <c r="B129" s="53">
        <f t="shared" si="9"/>
        <v>2.395619439</v>
      </c>
      <c r="C129" s="64">
        <f>SUMPRODUCT('Choice Model'!B129:F129,'Choice Model'!AL129:AP129)</f>
        <v>4.522761456</v>
      </c>
      <c r="D129" s="64">
        <f>SUMPRODUCT('Choice Model'!G129:K129,'Choice Model'!AL129:AP129)</f>
        <v>878.9842191</v>
      </c>
      <c r="E129" s="64">
        <f>SUMPRODUCT('Choice Model'!L129:P129,'Choice Model'!AL129:AP129)</f>
        <v>3.057473504</v>
      </c>
      <c r="F129" s="64">
        <f>SUMPRODUCT('Choice Model'!AL129:AP129,'Choice Model'!Q129:U129)</f>
        <v>0</v>
      </c>
      <c r="G129" s="64">
        <f>SUMPRODUCT('Choice Model'!V129:Z129,'Choice Model'!AL129:AP129)</f>
        <v>0.05425888404</v>
      </c>
      <c r="H129" s="4">
        <f>SUMPRODUCT('Choice Model'!AA129:AE129,'Choice Model'!AL129:AP129)</f>
        <v>0</v>
      </c>
      <c r="I129" s="64">
        <f t="shared" ref="I129:AH129" si="256">COS(2*PI()*I$3*$B129)</f>
        <v>-0.7925344856</v>
      </c>
      <c r="J129" s="64">
        <f t="shared" si="256"/>
        <v>0.2562218218</v>
      </c>
      <c r="K129" s="64">
        <f t="shared" si="256"/>
        <v>0.3864052261</v>
      </c>
      <c r="L129" s="64">
        <f t="shared" si="256"/>
        <v>-0.8687007561</v>
      </c>
      <c r="M129" s="64">
        <f t="shared" si="256"/>
        <v>0.9905453876</v>
      </c>
      <c r="N129" s="64">
        <f t="shared" si="256"/>
        <v>-0.7013820025</v>
      </c>
      <c r="O129" s="64">
        <f t="shared" si="256"/>
        <v>0.1211934615</v>
      </c>
      <c r="P129" s="64">
        <f t="shared" si="256"/>
        <v>0.5092820072</v>
      </c>
      <c r="Q129" s="64">
        <f t="shared" si="256"/>
        <v>-0.9284405686</v>
      </c>
      <c r="R129" s="64">
        <f t="shared" si="256"/>
        <v>0.9623603298</v>
      </c>
      <c r="S129" s="64">
        <f t="shared" si="256"/>
        <v>-0.5969669293</v>
      </c>
      <c r="T129" s="64">
        <f t="shared" si="256"/>
        <v>-0.01612657327</v>
      </c>
      <c r="U129" s="64">
        <f t="shared" si="256"/>
        <v>0.6225286602</v>
      </c>
      <c r="V129" s="64">
        <f t="shared" si="256"/>
        <v>-0.9706242898</v>
      </c>
      <c r="W129" s="64">
        <f t="shared" si="256"/>
        <v>0.9159777842</v>
      </c>
      <c r="X129" s="64">
        <f t="shared" si="256"/>
        <v>-0.4812636744</v>
      </c>
      <c r="Y129" s="64">
        <f t="shared" si="256"/>
        <v>-0.153141667</v>
      </c>
      <c r="Z129" s="64">
        <f t="shared" si="256"/>
        <v>0.724003779</v>
      </c>
      <c r="AA129" s="64">
        <f t="shared" si="256"/>
        <v>-0.9944542581</v>
      </c>
      <c r="AB129" s="64">
        <f t="shared" si="256"/>
        <v>0.8522748089</v>
      </c>
      <c r="AC129" s="64">
        <f t="shared" si="256"/>
        <v>-0.3564600964</v>
      </c>
      <c r="AD129" s="64">
        <f t="shared" si="256"/>
        <v>-0.2872609706</v>
      </c>
      <c r="AE129" s="64">
        <f t="shared" si="256"/>
        <v>0.8117885475</v>
      </c>
      <c r="AF129" s="64">
        <f t="shared" si="256"/>
        <v>-0.9994798673</v>
      </c>
      <c r="AG129" s="64">
        <f t="shared" si="256"/>
        <v>0.7724559775</v>
      </c>
      <c r="AH129" s="64">
        <f t="shared" si="256"/>
        <v>-0.2249161344</v>
      </c>
      <c r="AI129" s="64">
        <f t="shared" ref="AI129:BH129" si="257">SIN(2*PI()*AI$3*$B129)</f>
        <v>0.6098270977</v>
      </c>
      <c r="AJ129" s="64">
        <f t="shared" si="257"/>
        <v>-0.9666180104</v>
      </c>
      <c r="AK129" s="64">
        <f t="shared" si="257"/>
        <v>0.9223291176</v>
      </c>
      <c r="AL129" s="64">
        <f t="shared" si="257"/>
        <v>-0.4953372552</v>
      </c>
      <c r="AM129" s="64">
        <f t="shared" si="257"/>
        <v>-0.1371854041</v>
      </c>
      <c r="AN129" s="64">
        <f t="shared" si="257"/>
        <v>0.7127855825</v>
      </c>
      <c r="AO129" s="64">
        <f t="shared" si="257"/>
        <v>-0.9926289059</v>
      </c>
      <c r="AP129" s="64">
        <f t="shared" si="257"/>
        <v>0.8605996963</v>
      </c>
      <c r="AQ129" s="64">
        <f t="shared" si="257"/>
        <v>-0.3714809693</v>
      </c>
      <c r="AR129" s="64">
        <f t="shared" si="257"/>
        <v>-0.2717767385</v>
      </c>
      <c r="AS129" s="64">
        <f t="shared" si="257"/>
        <v>0.8022658445</v>
      </c>
      <c r="AT129" s="64">
        <f t="shared" si="257"/>
        <v>-0.9998699584</v>
      </c>
      <c r="AU129" s="64">
        <f t="shared" si="257"/>
        <v>0.7825970018</v>
      </c>
      <c r="AV129" s="64">
        <f t="shared" si="257"/>
        <v>-0.2406002661</v>
      </c>
      <c r="AW129" s="64">
        <f t="shared" si="257"/>
        <v>-0.4012289854</v>
      </c>
      <c r="AX129" s="64">
        <f t="shared" si="257"/>
        <v>0.8765758813</v>
      </c>
      <c r="AY129" s="64">
        <f t="shared" si="257"/>
        <v>-0.988204245</v>
      </c>
      <c r="AZ129" s="64">
        <f t="shared" si="257"/>
        <v>0.6897960047</v>
      </c>
      <c r="BA129" s="64">
        <f t="shared" si="257"/>
        <v>-0.1051699985</v>
      </c>
      <c r="BB129" s="64">
        <f t="shared" si="257"/>
        <v>-0.5230943033</v>
      </c>
      <c r="BC129" s="64">
        <f t="shared" si="257"/>
        <v>0.9343105478</v>
      </c>
      <c r="BD129" s="64">
        <f t="shared" si="257"/>
        <v>-0.9578523554</v>
      </c>
      <c r="BE129" s="64">
        <f t="shared" si="257"/>
        <v>0.5839514999</v>
      </c>
      <c r="BF129" s="64">
        <f t="shared" si="257"/>
        <v>0.03224895229</v>
      </c>
      <c r="BG129" s="64">
        <f t="shared" si="257"/>
        <v>-0.6350683135</v>
      </c>
      <c r="BH129" s="64">
        <f t="shared" si="257"/>
        <v>0.974378126</v>
      </c>
      <c r="BJ129" s="65">
        <f t="shared" si="7"/>
        <v>48110.71094</v>
      </c>
      <c r="BK129" s="65">
        <f>SUM('Choice Model'!AF129:AJ129)</f>
        <v>51328</v>
      </c>
      <c r="BL129" s="65">
        <f t="shared" si="8"/>
        <v>3217.289064</v>
      </c>
    </row>
    <row r="130" ht="15.75" customHeight="1">
      <c r="A130" s="4" t="s">
        <v>164</v>
      </c>
      <c r="B130" s="53">
        <f t="shared" si="9"/>
        <v>2.414784394</v>
      </c>
      <c r="C130" s="64">
        <f>SUMPRODUCT('Choice Model'!B130:F130,'Choice Model'!AL130:AP130)</f>
        <v>4.551085512</v>
      </c>
      <c r="D130" s="64">
        <f>SUMPRODUCT('Choice Model'!G130:K130,'Choice Model'!AL130:AP130)</f>
        <v>886.981124</v>
      </c>
      <c r="E130" s="64">
        <f>SUMPRODUCT('Choice Model'!L130:P130,'Choice Model'!AL130:AP130)</f>
        <v>3.06435773</v>
      </c>
      <c r="F130" s="64">
        <f>SUMPRODUCT('Choice Model'!AL130:AP130,'Choice Model'!Q130:U130)</f>
        <v>0</v>
      </c>
      <c r="G130" s="64">
        <f>SUMPRODUCT('Choice Model'!V130:Z130,'Choice Model'!AL130:AP130)</f>
        <v>0.02778192681</v>
      </c>
      <c r="H130" s="4">
        <f>SUMPRODUCT('Choice Model'!AA130:AE130,'Choice Model'!AL130:AP130)</f>
        <v>0</v>
      </c>
      <c r="I130" s="64">
        <f t="shared" ref="I130:AH130" si="258">COS(2*PI()*I$3*$B130)</f>
        <v>-0.8600516436</v>
      </c>
      <c r="J130" s="64">
        <f t="shared" si="258"/>
        <v>0.4793776595</v>
      </c>
      <c r="K130" s="64">
        <f t="shared" si="258"/>
        <v>0.03547255575</v>
      </c>
      <c r="L130" s="64">
        <f t="shared" si="258"/>
        <v>-0.5403941192</v>
      </c>
      <c r="M130" s="64">
        <f t="shared" si="258"/>
        <v>0.8940611451</v>
      </c>
      <c r="N130" s="64">
        <f t="shared" si="258"/>
        <v>-0.9974833956</v>
      </c>
      <c r="O130" s="64">
        <f t="shared" si="258"/>
        <v>0.8217133226</v>
      </c>
      <c r="P130" s="64">
        <f t="shared" si="258"/>
        <v>-0.4159483918</v>
      </c>
      <c r="Q130" s="64">
        <f t="shared" si="258"/>
        <v>-0.1062391265</v>
      </c>
      <c r="R130" s="64">
        <f t="shared" si="258"/>
        <v>0.5986906625</v>
      </c>
      <c r="S130" s="64">
        <f t="shared" si="258"/>
        <v>-0.9235706502</v>
      </c>
      <c r="T130" s="64">
        <f t="shared" si="258"/>
        <v>0.9899462489</v>
      </c>
      <c r="U130" s="64">
        <f t="shared" si="258"/>
        <v>-0.7792391468</v>
      </c>
      <c r="V130" s="64">
        <f t="shared" si="258"/>
        <v>0.3504255691</v>
      </c>
      <c r="W130" s="64">
        <f t="shared" si="258"/>
        <v>0.1764709735</v>
      </c>
      <c r="X130" s="64">
        <f t="shared" si="258"/>
        <v>-0.6539738707</v>
      </c>
      <c r="Y130" s="64">
        <f t="shared" si="258"/>
        <v>0.9484316313</v>
      </c>
      <c r="Z130" s="64">
        <f t="shared" si="258"/>
        <v>-0.977426496</v>
      </c>
      <c r="AA130" s="64">
        <f t="shared" si="258"/>
        <v>0.7328428976</v>
      </c>
      <c r="AB130" s="64">
        <f t="shared" si="258"/>
        <v>-0.2831389812</v>
      </c>
      <c r="AC130" s="64">
        <f t="shared" si="258"/>
        <v>-0.2458146052</v>
      </c>
      <c r="AD130" s="64">
        <f t="shared" si="258"/>
        <v>0.7059654918</v>
      </c>
      <c r="AE130" s="64">
        <f t="shared" si="258"/>
        <v>-0.9685189579</v>
      </c>
      <c r="AF130" s="64">
        <f t="shared" si="258"/>
        <v>0.9599871514</v>
      </c>
      <c r="AG130" s="64">
        <f t="shared" si="258"/>
        <v>-0.6827580971</v>
      </c>
      <c r="AH130" s="64">
        <f t="shared" si="258"/>
        <v>0.2144272958</v>
      </c>
      <c r="AI130" s="64">
        <f t="shared" ref="AI130:BH130" si="259">SIN(2*PI()*AI$3*$B130)</f>
        <v>0.5102069877</v>
      </c>
      <c r="AJ130" s="64">
        <f t="shared" si="259"/>
        <v>-0.8776087167</v>
      </c>
      <c r="AK130" s="64">
        <f t="shared" si="259"/>
        <v>0.9993706509</v>
      </c>
      <c r="AL130" s="64">
        <f t="shared" si="259"/>
        <v>-0.8414120251</v>
      </c>
      <c r="AM130" s="64">
        <f t="shared" si="259"/>
        <v>0.4479449394</v>
      </c>
      <c r="AN130" s="64">
        <f t="shared" si="259"/>
        <v>0.07090046226</v>
      </c>
      <c r="AO130" s="64">
        <f t="shared" si="259"/>
        <v>-0.5699010576</v>
      </c>
      <c r="AP130" s="64">
        <f t="shared" si="259"/>
        <v>0.9093882204</v>
      </c>
      <c r="AQ130" s="64">
        <f t="shared" si="259"/>
        <v>-0.9943406097</v>
      </c>
      <c r="AR130" s="64">
        <f t="shared" si="259"/>
        <v>0.800980331</v>
      </c>
      <c r="AS130" s="64">
        <f t="shared" si="259"/>
        <v>-0.3834282907</v>
      </c>
      <c r="AT130" s="64">
        <f t="shared" si="259"/>
        <v>-0.1414440677</v>
      </c>
      <c r="AU130" s="64">
        <f t="shared" si="259"/>
        <v>0.6267266965</v>
      </c>
      <c r="AV130" s="64">
        <f t="shared" si="259"/>
        <v>-0.9365905832</v>
      </c>
      <c r="AW130" s="64">
        <f t="shared" si="259"/>
        <v>0.9843058445</v>
      </c>
      <c r="AX130" s="64">
        <f t="shared" si="259"/>
        <v>-0.7565171356</v>
      </c>
      <c r="AY130" s="64">
        <f t="shared" si="259"/>
        <v>0.3169817674</v>
      </c>
      <c r="AZ130" s="64">
        <f t="shared" si="259"/>
        <v>0.2112757556</v>
      </c>
      <c r="BA130" s="64">
        <f t="shared" si="259"/>
        <v>-0.6803978891</v>
      </c>
      <c r="BB130" s="64">
        <f t="shared" si="259"/>
        <v>0.95907889</v>
      </c>
      <c r="BC130" s="64">
        <f t="shared" si="259"/>
        <v>-0.9693168625</v>
      </c>
      <c r="BD130" s="64">
        <f t="shared" si="259"/>
        <v>0.7082462315</v>
      </c>
      <c r="BE130" s="64">
        <f t="shared" si="259"/>
        <v>-0.2489398086</v>
      </c>
      <c r="BF130" s="64">
        <f t="shared" si="259"/>
        <v>-0.2800440485</v>
      </c>
      <c r="BG130" s="64">
        <f t="shared" si="259"/>
        <v>0.7306444969</v>
      </c>
      <c r="BH130" s="64">
        <f t="shared" si="259"/>
        <v>-0.9767399525</v>
      </c>
      <c r="BJ130" s="65">
        <f t="shared" si="7"/>
        <v>47240.49167</v>
      </c>
      <c r="BK130" s="65">
        <f>SUM('Choice Model'!AF130:AJ130)</f>
        <v>53560</v>
      </c>
      <c r="BL130" s="65">
        <f t="shared" si="8"/>
        <v>6319.508335</v>
      </c>
    </row>
    <row r="131" ht="15.75" customHeight="1">
      <c r="A131" s="4" t="s">
        <v>165</v>
      </c>
      <c r="B131" s="53">
        <f t="shared" si="9"/>
        <v>2.43394935</v>
      </c>
      <c r="C131" s="64">
        <f>SUMPRODUCT('Choice Model'!B131:F131,'Choice Model'!AL131:AP131)</f>
        <v>3.86984751</v>
      </c>
      <c r="D131" s="64">
        <f>SUMPRODUCT('Choice Model'!G131:K131,'Choice Model'!AL131:AP131)</f>
        <v>965.0035685</v>
      </c>
      <c r="E131" s="64">
        <f>SUMPRODUCT('Choice Model'!L131:P131,'Choice Model'!AL131:AP131)</f>
        <v>4.229203229</v>
      </c>
      <c r="F131" s="64">
        <f>SUMPRODUCT('Choice Model'!AL131:AP131,'Choice Model'!Q131:U131)</f>
        <v>0.5086190086</v>
      </c>
      <c r="G131" s="64">
        <f>SUMPRODUCT('Choice Model'!V131:Z131,'Choice Model'!AL131:AP131)</f>
        <v>0.01301626302</v>
      </c>
      <c r="H131" s="4">
        <f>SUMPRODUCT('Choice Model'!AA131:AE131,'Choice Model'!AL131:AP131)</f>
        <v>0.1343648844</v>
      </c>
      <c r="I131" s="64">
        <f t="shared" ref="I131:AH131" si="260">COS(2*PI()*I$3*$B131)</f>
        <v>-0.9151129034</v>
      </c>
      <c r="J131" s="64">
        <f t="shared" si="260"/>
        <v>0.6748632519</v>
      </c>
      <c r="K131" s="64">
        <f t="shared" si="260"/>
        <v>-0.3200392362</v>
      </c>
      <c r="L131" s="64">
        <f t="shared" si="260"/>
        <v>-0.08911918256</v>
      </c>
      <c r="M131" s="64">
        <f t="shared" si="260"/>
        <v>0.483147464</v>
      </c>
      <c r="N131" s="64">
        <f t="shared" si="260"/>
        <v>-0.7951497746</v>
      </c>
      <c r="O131" s="64">
        <f t="shared" si="260"/>
        <v>0.9721561736</v>
      </c>
      <c r="P131" s="64">
        <f t="shared" si="260"/>
        <v>-0.9841155426</v>
      </c>
      <c r="Q131" s="64">
        <f t="shared" si="260"/>
        <v>0.8289974893</v>
      </c>
      <c r="R131" s="64">
        <f t="shared" si="260"/>
        <v>-0.533137056</v>
      </c>
      <c r="S131" s="64">
        <f t="shared" si="260"/>
        <v>0.1467637092</v>
      </c>
      <c r="T131" s="64">
        <f t="shared" si="260"/>
        <v>0.264526328</v>
      </c>
      <c r="U131" s="64">
        <f t="shared" si="260"/>
        <v>-0.6309066212</v>
      </c>
      <c r="V131" s="64">
        <f t="shared" si="260"/>
        <v>0.8901752518</v>
      </c>
      <c r="W131" s="64">
        <f t="shared" si="260"/>
        <v>-0.9983150972</v>
      </c>
      <c r="X131" s="64">
        <f t="shared" si="260"/>
        <v>0.9369668024</v>
      </c>
      <c r="Y131" s="64">
        <f t="shared" si="260"/>
        <v>-0.7165457246</v>
      </c>
      <c r="Z131" s="64">
        <f t="shared" si="260"/>
        <v>0.3744736745</v>
      </c>
      <c r="AA131" s="64">
        <f t="shared" si="260"/>
        <v>0.03117434159</v>
      </c>
      <c r="AB131" s="64">
        <f t="shared" si="260"/>
        <v>-0.431529759</v>
      </c>
      <c r="AC131" s="64">
        <f t="shared" si="260"/>
        <v>0.7586225597</v>
      </c>
      <c r="AD131" s="64">
        <f t="shared" si="260"/>
        <v>-0.9569208273</v>
      </c>
      <c r="AE131" s="64">
        <f t="shared" si="260"/>
        <v>0.9927586335</v>
      </c>
      <c r="AF131" s="64">
        <f t="shared" si="260"/>
        <v>-0.8600516436</v>
      </c>
      <c r="AG131" s="64">
        <f t="shared" si="260"/>
        <v>0.5813300798</v>
      </c>
      <c r="AH131" s="64">
        <f t="shared" si="260"/>
        <v>-0.2039136707</v>
      </c>
      <c r="AI131" s="64">
        <f t="shared" ref="AI131:BH131" si="261">SIN(2*PI()*AI$3*$B131)</f>
        <v>0.4031976861</v>
      </c>
      <c r="AJ131" s="64">
        <f t="shared" si="261"/>
        <v>-0.7379428103</v>
      </c>
      <c r="AK131" s="64">
        <f t="shared" si="261"/>
        <v>0.9474042892</v>
      </c>
      <c r="AL131" s="64">
        <f t="shared" si="261"/>
        <v>-0.9960209693</v>
      </c>
      <c r="AM131" s="64">
        <f t="shared" si="261"/>
        <v>0.8755389929</v>
      </c>
      <c r="AN131" s="64">
        <f t="shared" si="261"/>
        <v>-0.6064130902</v>
      </c>
      <c r="AO131" s="64">
        <f t="shared" si="261"/>
        <v>0.2343338945</v>
      </c>
      <c r="AP131" s="64">
        <f t="shared" si="261"/>
        <v>0.1775291492</v>
      </c>
      <c r="AQ131" s="64">
        <f t="shared" si="261"/>
        <v>-0.5592523248</v>
      </c>
      <c r="AR131" s="64">
        <f t="shared" si="261"/>
        <v>0.8460288881</v>
      </c>
      <c r="AS131" s="64">
        <f t="shared" si="261"/>
        <v>-0.9891715795</v>
      </c>
      <c r="AT131" s="64">
        <f t="shared" si="261"/>
        <v>0.964378464</v>
      </c>
      <c r="AU131" s="64">
        <f t="shared" si="261"/>
        <v>-0.7758587728</v>
      </c>
      <c r="AV131" s="64">
        <f t="shared" si="261"/>
        <v>0.4556182844</v>
      </c>
      <c r="AW131" s="64">
        <f t="shared" si="261"/>
        <v>-0.05802556933</v>
      </c>
      <c r="AX131" s="64">
        <f t="shared" si="261"/>
        <v>-0.34941839</v>
      </c>
      <c r="AY131" s="64">
        <f t="shared" si="261"/>
        <v>0.697540124</v>
      </c>
      <c r="AZ131" s="64">
        <f t="shared" si="261"/>
        <v>-0.9272375462</v>
      </c>
      <c r="BA131" s="64">
        <f t="shared" si="261"/>
        <v>0.9995139621</v>
      </c>
      <c r="BB131" s="64">
        <f t="shared" si="261"/>
        <v>-0.9020987014</v>
      </c>
      <c r="BC131" s="64">
        <f t="shared" si="261"/>
        <v>0.6515303615</v>
      </c>
      <c r="BD131" s="64">
        <f t="shared" si="261"/>
        <v>-0.2903489801</v>
      </c>
      <c r="BE131" s="64">
        <f t="shared" si="261"/>
        <v>-0.1201261652</v>
      </c>
      <c r="BF131" s="64">
        <f t="shared" si="261"/>
        <v>0.5102069877</v>
      </c>
      <c r="BG131" s="64">
        <f t="shared" si="261"/>
        <v>-0.8136678304</v>
      </c>
      <c r="BH131" s="64">
        <f t="shared" si="261"/>
        <v>0.9789888737</v>
      </c>
      <c r="BJ131" s="65">
        <f t="shared" si="7"/>
        <v>66380.65272</v>
      </c>
      <c r="BK131" s="65">
        <f>SUM('Choice Model'!AF131:AJ131)</f>
        <v>102564</v>
      </c>
      <c r="BL131" s="65">
        <f t="shared" si="8"/>
        <v>36183.34728</v>
      </c>
    </row>
    <row r="132" ht="15.75" customHeight="1">
      <c r="A132" s="4" t="s">
        <v>166</v>
      </c>
      <c r="B132" s="53">
        <f t="shared" si="9"/>
        <v>2.453114305</v>
      </c>
      <c r="C132" s="64">
        <f>SUMPRODUCT('Choice Model'!B132:F132,'Choice Model'!AL132:AP132)</f>
        <v>4.651750046</v>
      </c>
      <c r="D132" s="64">
        <f>SUMPRODUCT('Choice Model'!G132:K132,'Choice Model'!AL132:AP132)</f>
        <v>866.2959858</v>
      </c>
      <c r="E132" s="64">
        <f>SUMPRODUCT('Choice Model'!L132:P132,'Choice Model'!AL132:AP132)</f>
        <v>3.240149939</v>
      </c>
      <c r="F132" s="64">
        <f>SUMPRODUCT('Choice Model'!AL132:AP132,'Choice Model'!Q132:U132)</f>
        <v>0</v>
      </c>
      <c r="G132" s="64">
        <f>SUMPRODUCT('Choice Model'!V132:Z132,'Choice Model'!AL132:AP132)</f>
        <v>0.05153131629</v>
      </c>
      <c r="H132" s="4">
        <f>SUMPRODUCT('Choice Model'!AA132:AE132,'Choice Model'!AL132:AP132)</f>
        <v>0</v>
      </c>
      <c r="I132" s="64">
        <f t="shared" ref="I132:AH132" si="262">COS(2*PI()*I$3*$B132)</f>
        <v>-0.9569208273</v>
      </c>
      <c r="J132" s="64">
        <f t="shared" si="262"/>
        <v>0.8313949395</v>
      </c>
      <c r="K132" s="64">
        <f t="shared" si="262"/>
        <v>-0.6342374394</v>
      </c>
      <c r="L132" s="64">
        <f t="shared" si="262"/>
        <v>0.3824350909</v>
      </c>
      <c r="M132" s="64">
        <f t="shared" si="262"/>
        <v>-0.09768276782</v>
      </c>
      <c r="N132" s="64">
        <f t="shared" si="262"/>
        <v>-0.1954857409</v>
      </c>
      <c r="O132" s="64">
        <f t="shared" si="262"/>
        <v>0.4718115217</v>
      </c>
      <c r="P132" s="64">
        <f t="shared" si="262"/>
        <v>-0.7074868025</v>
      </c>
      <c r="Q132" s="64">
        <f t="shared" si="262"/>
        <v>0.8822061909</v>
      </c>
      <c r="R132" s="64">
        <f t="shared" si="262"/>
        <v>-0.9809161537</v>
      </c>
      <c r="S132" s="64">
        <f t="shared" si="262"/>
        <v>0.9951120038</v>
      </c>
      <c r="T132" s="64">
        <f t="shared" si="262"/>
        <v>-0.9235706502</v>
      </c>
      <c r="U132" s="64">
        <f t="shared" si="262"/>
        <v>0.7724559775</v>
      </c>
      <c r="V132" s="64">
        <f t="shared" si="262"/>
        <v>-0.554787776</v>
      </c>
      <c r="W132" s="64">
        <f t="shared" si="262"/>
        <v>0.2893199776</v>
      </c>
      <c r="X132" s="64">
        <f t="shared" si="262"/>
        <v>0.001075151282</v>
      </c>
      <c r="Y132" s="64">
        <f t="shared" si="262"/>
        <v>-0.2913776469</v>
      </c>
      <c r="Z132" s="64">
        <f t="shared" si="262"/>
        <v>0.5565755266</v>
      </c>
      <c r="AA132" s="64">
        <f t="shared" si="262"/>
        <v>-0.7738197799</v>
      </c>
      <c r="AB132" s="64">
        <f t="shared" si="262"/>
        <v>0.9243930013</v>
      </c>
      <c r="AC132" s="64">
        <f t="shared" si="262"/>
        <v>-0.9953220513</v>
      </c>
      <c r="AD132" s="64">
        <f t="shared" si="262"/>
        <v>0.9804958003</v>
      </c>
      <c r="AE132" s="64">
        <f t="shared" si="262"/>
        <v>-0.8811916534</v>
      </c>
      <c r="AF132" s="64">
        <f t="shared" si="262"/>
        <v>0.7059654918</v>
      </c>
      <c r="AG132" s="64">
        <f t="shared" si="262"/>
        <v>-0.4699145115</v>
      </c>
      <c r="AH132" s="64">
        <f t="shared" si="262"/>
        <v>0.1933764744</v>
      </c>
      <c r="AI132" s="64">
        <f t="shared" ref="AI132:BH132" si="263">SIN(2*PI()*AI$3*$B132)</f>
        <v>0.2903489801</v>
      </c>
      <c r="AJ132" s="64">
        <f t="shared" si="263"/>
        <v>-0.5556819725</v>
      </c>
      <c r="AK132" s="64">
        <f t="shared" si="263"/>
        <v>0.7731383256</v>
      </c>
      <c r="AL132" s="64">
        <f t="shared" si="263"/>
        <v>-0.9239823598</v>
      </c>
      <c r="AM132" s="64">
        <f t="shared" si="263"/>
        <v>0.9952176028</v>
      </c>
      <c r="AN132" s="64">
        <f t="shared" si="263"/>
        <v>-0.9807065438</v>
      </c>
      <c r="AO132" s="64">
        <f t="shared" si="263"/>
        <v>0.8816994318</v>
      </c>
      <c r="AP132" s="64">
        <f t="shared" si="263"/>
        <v>-0.7067265556</v>
      </c>
      <c r="AQ132" s="64">
        <f t="shared" si="263"/>
        <v>0.4708632887</v>
      </c>
      <c r="AR132" s="64">
        <f t="shared" si="263"/>
        <v>-0.19443122</v>
      </c>
      <c r="AS132" s="64">
        <f t="shared" si="263"/>
        <v>-0.09875272085</v>
      </c>
      <c r="AT132" s="64">
        <f t="shared" si="263"/>
        <v>0.3834282907</v>
      </c>
      <c r="AU132" s="64">
        <f t="shared" si="263"/>
        <v>-0.6350683135</v>
      </c>
      <c r="AV132" s="64">
        <f t="shared" si="263"/>
        <v>0.8319919012</v>
      </c>
      <c r="AW132" s="64">
        <f t="shared" si="263"/>
        <v>-0.9572324433</v>
      </c>
      <c r="AX132" s="64">
        <f t="shared" si="263"/>
        <v>0.999999422</v>
      </c>
      <c r="AY132" s="64">
        <f t="shared" si="263"/>
        <v>-0.9566081052</v>
      </c>
      <c r="AZ132" s="64">
        <f t="shared" si="263"/>
        <v>0.8307970168</v>
      </c>
      <c r="BA132" s="64">
        <f t="shared" si="263"/>
        <v>-0.6334058322</v>
      </c>
      <c r="BB132" s="64">
        <f t="shared" si="263"/>
        <v>0.3814414491</v>
      </c>
      <c r="BC132" s="64">
        <f t="shared" si="263"/>
        <v>-0.09661270188</v>
      </c>
      <c r="BD132" s="64">
        <f t="shared" si="263"/>
        <v>-0.1965400358</v>
      </c>
      <c r="BE132" s="64">
        <f t="shared" si="263"/>
        <v>0.4727592093</v>
      </c>
      <c r="BF132" s="64">
        <f t="shared" si="263"/>
        <v>-0.7082462315</v>
      </c>
      <c r="BG132" s="64">
        <f t="shared" si="263"/>
        <v>0.8827119303</v>
      </c>
      <c r="BH132" s="64">
        <f t="shared" si="263"/>
        <v>-0.9811246298</v>
      </c>
      <c r="BJ132" s="65">
        <f t="shared" si="7"/>
        <v>44830.83094</v>
      </c>
      <c r="BK132" s="65">
        <f>SUM('Choice Model'!AF132:AJ132)</f>
        <v>48553</v>
      </c>
      <c r="BL132" s="65">
        <f t="shared" si="8"/>
        <v>3722.169061</v>
      </c>
    </row>
    <row r="133" ht="15.75" customHeight="1">
      <c r="A133" s="4" t="s">
        <v>167</v>
      </c>
      <c r="B133" s="53">
        <f t="shared" si="9"/>
        <v>2.472279261</v>
      </c>
      <c r="C133" s="64">
        <f>SUMPRODUCT('Choice Model'!B133:F133,'Choice Model'!AL133:AP133)</f>
        <v>4.58161898</v>
      </c>
      <c r="D133" s="64">
        <f>SUMPRODUCT('Choice Model'!G133:K133,'Choice Model'!AL133:AP133)</f>
        <v>852.0451173</v>
      </c>
      <c r="E133" s="64">
        <f>SUMPRODUCT('Choice Model'!L133:P133,'Choice Model'!AL133:AP133)</f>
        <v>3.267904745</v>
      </c>
      <c r="F133" s="64">
        <f>SUMPRODUCT('Choice Model'!AL133:AP133,'Choice Model'!Q133:U133)</f>
        <v>0.2644615248</v>
      </c>
      <c r="G133" s="64">
        <f>SUMPRODUCT('Choice Model'!V133:Z133,'Choice Model'!AL133:AP133)</f>
        <v>0.02799004798</v>
      </c>
      <c r="H133" s="4">
        <f>SUMPRODUCT('Choice Model'!AA133:AE133,'Choice Model'!AL133:AP133)</f>
        <v>0.04913808424</v>
      </c>
      <c r="I133" s="64">
        <f t="shared" ref="I133:AH133" si="264">COS(2*PI()*I$3*$B133)</f>
        <v>-0.9848699225</v>
      </c>
      <c r="J133" s="64">
        <f t="shared" si="264"/>
        <v>0.9399375284</v>
      </c>
      <c r="K133" s="64">
        <f t="shared" si="264"/>
        <v>-0.8665624789</v>
      </c>
      <c r="L133" s="64">
        <f t="shared" si="264"/>
        <v>0.7669651144</v>
      </c>
      <c r="M133" s="64">
        <f t="shared" si="264"/>
        <v>-0.6441592667</v>
      </c>
      <c r="N133" s="64">
        <f t="shared" si="264"/>
        <v>0.5018610596</v>
      </c>
      <c r="O133" s="64">
        <f t="shared" si="264"/>
        <v>-0.3443764591</v>
      </c>
      <c r="P133" s="64">
        <f t="shared" si="264"/>
        <v>0.1764709735</v>
      </c>
      <c r="Q133" s="64">
        <f t="shared" si="264"/>
        <v>-0.003225448877</v>
      </c>
      <c r="R133" s="64">
        <f t="shared" si="264"/>
        <v>-0.1701176783</v>
      </c>
      <c r="S133" s="64">
        <f t="shared" si="264"/>
        <v>0.3383130182</v>
      </c>
      <c r="T133" s="64">
        <f t="shared" si="264"/>
        <v>-0.4962709537</v>
      </c>
      <c r="U133" s="64">
        <f t="shared" si="264"/>
        <v>0.6392116531</v>
      </c>
      <c r="V133" s="64">
        <f t="shared" si="264"/>
        <v>-0.7628097089</v>
      </c>
      <c r="W133" s="64">
        <f t="shared" si="264"/>
        <v>0.8633250245</v>
      </c>
      <c r="X133" s="64">
        <f t="shared" si="264"/>
        <v>-0.937715991</v>
      </c>
      <c r="Y133" s="64">
        <f t="shared" si="264"/>
        <v>0.9837315263</v>
      </c>
      <c r="Z133" s="64">
        <f t="shared" si="264"/>
        <v>-0.999979193</v>
      </c>
      <c r="AA133" s="64">
        <f t="shared" si="264"/>
        <v>0.9859673342</v>
      </c>
      <c r="AB133" s="64">
        <f t="shared" si="264"/>
        <v>-0.942119951</v>
      </c>
      <c r="AC133" s="64">
        <f t="shared" si="264"/>
        <v>0.8697638721</v>
      </c>
      <c r="AD133" s="64">
        <f t="shared" si="264"/>
        <v>-0.7710886034</v>
      </c>
      <c r="AE133" s="64">
        <f t="shared" si="264"/>
        <v>0.6490800741</v>
      </c>
      <c r="AF133" s="64">
        <f t="shared" si="264"/>
        <v>-0.5074302811</v>
      </c>
      <c r="AG133" s="64">
        <f t="shared" si="264"/>
        <v>0.3504255691</v>
      </c>
      <c r="AH133" s="64">
        <f t="shared" si="264"/>
        <v>-0.182816925</v>
      </c>
      <c r="AI133" s="64">
        <f t="shared" ref="AI133:BH133" si="265">SIN(2*PI()*AI$3*$B133)</f>
        <v>0.1732952273</v>
      </c>
      <c r="AJ133" s="64">
        <f t="shared" si="265"/>
        <v>-0.3413465142</v>
      </c>
      <c r="AK133" s="64">
        <f t="shared" si="265"/>
        <v>0.4990686027</v>
      </c>
      <c r="AL133" s="64">
        <f t="shared" si="265"/>
        <v>-0.6416887978</v>
      </c>
      <c r="AM133" s="64">
        <f t="shared" si="265"/>
        <v>0.7648913904</v>
      </c>
      <c r="AN133" s="64">
        <f t="shared" si="265"/>
        <v>-0.864948251</v>
      </c>
      <c r="AO133" s="64">
        <f t="shared" si="265"/>
        <v>0.9388316433</v>
      </c>
      <c r="AP133" s="64">
        <f t="shared" si="265"/>
        <v>-0.9843058445</v>
      </c>
      <c r="AQ133" s="64">
        <f t="shared" si="265"/>
        <v>0.9999947982</v>
      </c>
      <c r="AR133" s="64">
        <f t="shared" si="265"/>
        <v>-0.9854237543</v>
      </c>
      <c r="AS133" s="64">
        <f t="shared" si="265"/>
        <v>0.9410336347</v>
      </c>
      <c r="AT133" s="64">
        <f t="shared" si="265"/>
        <v>-0.8681676915</v>
      </c>
      <c r="AU133" s="64">
        <f t="shared" si="265"/>
        <v>0.7690308593</v>
      </c>
      <c r="AV133" s="64">
        <f t="shared" si="265"/>
        <v>-0.646623034</v>
      </c>
      <c r="AW133" s="64">
        <f t="shared" si="265"/>
        <v>0.5046482954</v>
      </c>
      <c r="AX133" s="64">
        <f t="shared" si="265"/>
        <v>-0.3474028212</v>
      </c>
      <c r="AY133" s="64">
        <f t="shared" si="265"/>
        <v>0.1796448837</v>
      </c>
      <c r="AZ133" s="64">
        <f t="shared" si="265"/>
        <v>-0.006450864199</v>
      </c>
      <c r="BA133" s="64">
        <f t="shared" si="265"/>
        <v>-0.1669383595</v>
      </c>
      <c r="BB133" s="64">
        <f t="shared" si="265"/>
        <v>0.3352760025</v>
      </c>
      <c r="BC133" s="64">
        <f t="shared" si="265"/>
        <v>-0.4934681417</v>
      </c>
      <c r="BD133" s="64">
        <f t="shared" si="265"/>
        <v>0.6367278584</v>
      </c>
      <c r="BE133" s="64">
        <f t="shared" si="265"/>
        <v>-0.7607200914</v>
      </c>
      <c r="BF133" s="64">
        <f t="shared" si="265"/>
        <v>0.8616928164</v>
      </c>
      <c r="BG133" s="64">
        <f t="shared" si="265"/>
        <v>-0.9365905832</v>
      </c>
      <c r="BH133" s="64">
        <f t="shared" si="265"/>
        <v>0.9831469737</v>
      </c>
      <c r="BJ133" s="65">
        <f t="shared" si="7"/>
        <v>49834.10088</v>
      </c>
      <c r="BK133" s="65">
        <f>SUM('Choice Model'!AF133:AJ133)</f>
        <v>45016</v>
      </c>
      <c r="BL133" s="65">
        <f t="shared" si="8"/>
        <v>-4818.100883</v>
      </c>
    </row>
    <row r="134" ht="15.75" customHeight="1">
      <c r="A134" s="4" t="s">
        <v>168</v>
      </c>
      <c r="B134" s="53">
        <f t="shared" si="9"/>
        <v>2.491444216</v>
      </c>
      <c r="C134" s="64">
        <f>SUMPRODUCT('Choice Model'!B134:F134,'Choice Model'!AL134:AP134)</f>
        <v>4.362478158</v>
      </c>
      <c r="D134" s="64">
        <f>SUMPRODUCT('Choice Model'!G134:K134,'Choice Model'!AL134:AP134)</f>
        <v>909.2316976</v>
      </c>
      <c r="E134" s="64">
        <f>SUMPRODUCT('Choice Model'!L134:P134,'Choice Model'!AL134:AP134)</f>
        <v>3.757948885</v>
      </c>
      <c r="F134" s="64">
        <f>SUMPRODUCT('Choice Model'!AL134:AP134,'Choice Model'!Q134:U134)</f>
        <v>0.1450314363</v>
      </c>
      <c r="G134" s="64">
        <f>SUMPRODUCT('Choice Model'!V134:Z134,'Choice Model'!AL134:AP134)</f>
        <v>0.09363925859</v>
      </c>
      <c r="H134" s="4">
        <f>SUMPRODUCT('Choice Model'!AA134:AE134,'Choice Model'!AL134:AP134)</f>
        <v>0.055932065</v>
      </c>
      <c r="I134" s="64">
        <f t="shared" ref="I134:AH134" si="266">COS(2*PI()*I$3*$B134)</f>
        <v>-0.9985554095</v>
      </c>
      <c r="J134" s="64">
        <f t="shared" si="266"/>
        <v>0.9942258118</v>
      </c>
      <c r="K134" s="64">
        <f t="shared" si="266"/>
        <v>-0.9870237158</v>
      </c>
      <c r="L134" s="64">
        <f t="shared" si="266"/>
        <v>0.9769699298</v>
      </c>
      <c r="M134" s="64">
        <f t="shared" si="266"/>
        <v>-0.9640935008</v>
      </c>
      <c r="N134" s="64">
        <f t="shared" si="266"/>
        <v>0.9484316313</v>
      </c>
      <c r="O134" s="64">
        <f t="shared" si="266"/>
        <v>-0.9300295711</v>
      </c>
      <c r="P134" s="64">
        <f t="shared" si="266"/>
        <v>0.9089404873</v>
      </c>
      <c r="Q134" s="64">
        <f t="shared" si="266"/>
        <v>-0.88522531</v>
      </c>
      <c r="R134" s="64">
        <f t="shared" si="266"/>
        <v>0.8589525565</v>
      </c>
      <c r="S134" s="64">
        <f t="shared" si="266"/>
        <v>-0.8301981337</v>
      </c>
      <c r="T134" s="64">
        <f t="shared" si="266"/>
        <v>0.7990451183</v>
      </c>
      <c r="U134" s="64">
        <f t="shared" si="266"/>
        <v>-0.765583517</v>
      </c>
      <c r="V134" s="64">
        <f t="shared" si="266"/>
        <v>0.7299100064</v>
      </c>
      <c r="W134" s="64">
        <f t="shared" si="266"/>
        <v>-0.6921276537</v>
      </c>
      <c r="X134" s="64">
        <f t="shared" si="266"/>
        <v>0.652345619</v>
      </c>
      <c r="Y134" s="64">
        <f t="shared" si="266"/>
        <v>-0.6106788397</v>
      </c>
      <c r="Z134" s="64">
        <f t="shared" si="266"/>
        <v>0.5672476988</v>
      </c>
      <c r="AA134" s="64">
        <f t="shared" si="266"/>
        <v>-0.5221776767</v>
      </c>
      <c r="AB134" s="64">
        <f t="shared" si="266"/>
        <v>0.4755989887</v>
      </c>
      <c r="AC134" s="64">
        <f t="shared" si="266"/>
        <v>-0.4276462093</v>
      </c>
      <c r="AD134" s="64">
        <f t="shared" si="266"/>
        <v>0.3784578825</v>
      </c>
      <c r="AE134" s="64">
        <f t="shared" si="266"/>
        <v>-0.3281761225</v>
      </c>
      <c r="AF134" s="64">
        <f t="shared" si="266"/>
        <v>0.2769462023</v>
      </c>
      <c r="AG134" s="64">
        <f t="shared" si="266"/>
        <v>-0.2249161344</v>
      </c>
      <c r="AH134" s="64">
        <f t="shared" si="266"/>
        <v>0.172236243</v>
      </c>
      <c r="AI134" s="64">
        <f t="shared" ref="AI134:BH134" si="267">SIN(2*PI()*AI$3*$B134)</f>
        <v>0.05373168611</v>
      </c>
      <c r="AJ134" s="64">
        <f t="shared" si="267"/>
        <v>-0.1073081317</v>
      </c>
      <c r="AK134" s="64">
        <f t="shared" si="267"/>
        <v>0.1605745446</v>
      </c>
      <c r="AL134" s="64">
        <f t="shared" si="267"/>
        <v>-0.2133770286</v>
      </c>
      <c r="AM134" s="64">
        <f t="shared" si="267"/>
        <v>0.2655630278</v>
      </c>
      <c r="AN134" s="64">
        <f t="shared" si="267"/>
        <v>-0.3169817674</v>
      </c>
      <c r="AO134" s="64">
        <f t="shared" si="267"/>
        <v>0.3674846892</v>
      </c>
      <c r="AP134" s="64">
        <f t="shared" si="267"/>
        <v>-0.4169258813</v>
      </c>
      <c r="AQ134" s="64">
        <f t="shared" si="267"/>
        <v>0.4651624991</v>
      </c>
      <c r="AR134" s="64">
        <f t="shared" si="267"/>
        <v>-0.5120551783</v>
      </c>
      <c r="AS134" s="64">
        <f t="shared" si="267"/>
        <v>0.5574684374</v>
      </c>
      <c r="AT134" s="64">
        <f t="shared" si="267"/>
        <v>-0.6012710694</v>
      </c>
      <c r="AU134" s="64">
        <f t="shared" si="267"/>
        <v>0.6433365204</v>
      </c>
      <c r="AV134" s="64">
        <f t="shared" si="267"/>
        <v>-0.6835432558</v>
      </c>
      <c r="AW134" s="64">
        <f t="shared" si="267"/>
        <v>0.7217751111</v>
      </c>
      <c r="AX134" s="64">
        <f t="shared" si="267"/>
        <v>-0.7579216275</v>
      </c>
      <c r="AY134" s="64">
        <f t="shared" si="267"/>
        <v>0.7918783712</v>
      </c>
      <c r="AZ134" s="64">
        <f t="shared" si="267"/>
        <v>-0.823547235</v>
      </c>
      <c r="BA134" s="64">
        <f t="shared" si="267"/>
        <v>0.8528367218</v>
      </c>
      <c r="BB134" s="64">
        <f t="shared" si="267"/>
        <v>-0.879662209</v>
      </c>
      <c r="BC134" s="64">
        <f t="shared" si="267"/>
        <v>0.9039461929</v>
      </c>
      <c r="BD134" s="64">
        <f t="shared" si="267"/>
        <v>-0.9256185128</v>
      </c>
      <c r="BE134" s="64">
        <f t="shared" si="267"/>
        <v>0.9446165532</v>
      </c>
      <c r="BF134" s="64">
        <f t="shared" si="267"/>
        <v>-0.9608854256</v>
      </c>
      <c r="BG134" s="64">
        <f t="shared" si="267"/>
        <v>0.974378126</v>
      </c>
      <c r="BH134" s="64">
        <f t="shared" si="267"/>
        <v>-0.9850556718</v>
      </c>
      <c r="BJ134" s="65">
        <f t="shared" si="7"/>
        <v>49527.50324</v>
      </c>
      <c r="BK134" s="65">
        <f>SUM('Choice Model'!AF134:AJ134)</f>
        <v>61235</v>
      </c>
      <c r="BL134" s="65">
        <f t="shared" si="8"/>
        <v>11707.49676</v>
      </c>
    </row>
    <row r="135" ht="15.75" customHeight="1">
      <c r="A135" s="4" t="s">
        <v>169</v>
      </c>
      <c r="B135" s="53">
        <f t="shared" si="9"/>
        <v>2.510609172</v>
      </c>
      <c r="C135" s="64">
        <f>SUMPRODUCT('Choice Model'!B135:F135,'Choice Model'!AL135:AP135)</f>
        <v>4.629955629</v>
      </c>
      <c r="D135" s="64">
        <f>SUMPRODUCT('Choice Model'!G135:K135,'Choice Model'!AL135:AP135)</f>
        <v>855.4294493</v>
      </c>
      <c r="E135" s="64">
        <f>SUMPRODUCT('Choice Model'!L135:P135,'Choice Model'!AL135:AP135)</f>
        <v>3.186093979</v>
      </c>
      <c r="F135" s="64">
        <f>SUMPRODUCT('Choice Model'!AL135:AP135,'Choice Model'!Q135:U135)</f>
        <v>0</v>
      </c>
      <c r="G135" s="64">
        <f>SUMPRODUCT('Choice Model'!V135:Z135,'Choice Model'!AL135:AP135)</f>
        <v>0.06314061321</v>
      </c>
      <c r="H135" s="4">
        <f>SUMPRODUCT('Choice Model'!AA135:AE135,'Choice Model'!AL135:AP135)</f>
        <v>0</v>
      </c>
      <c r="I135" s="64">
        <f t="shared" ref="I135:AH135" si="268">COS(2*PI()*I$3*$B135)</f>
        <v>-0.9977790853</v>
      </c>
      <c r="J135" s="64">
        <f t="shared" si="268"/>
        <v>0.991126206</v>
      </c>
      <c r="K135" s="64">
        <f t="shared" si="268"/>
        <v>-0.9800709131</v>
      </c>
      <c r="L135" s="64">
        <f t="shared" si="268"/>
        <v>0.9646623124</v>
      </c>
      <c r="M135" s="64">
        <f t="shared" si="268"/>
        <v>-0.9449688462</v>
      </c>
      <c r="N135" s="64">
        <f t="shared" si="268"/>
        <v>0.9210779896</v>
      </c>
      <c r="O135" s="64">
        <f t="shared" si="268"/>
        <v>-0.8930958616</v>
      </c>
      <c r="P135" s="64">
        <f t="shared" si="268"/>
        <v>0.861146754</v>
      </c>
      <c r="Q135" s="64">
        <f t="shared" si="268"/>
        <v>-0.8253725795</v>
      </c>
      <c r="R135" s="64">
        <f t="shared" si="268"/>
        <v>0.7859322407</v>
      </c>
      <c r="S135" s="64">
        <f t="shared" si="268"/>
        <v>-0.7430009249</v>
      </c>
      <c r="T135" s="64">
        <f t="shared" si="268"/>
        <v>0.6967693258</v>
      </c>
      <c r="U135" s="64">
        <f t="shared" si="268"/>
        <v>-0.6474427961</v>
      </c>
      <c r="V135" s="64">
        <f t="shared" si="268"/>
        <v>0.5952404359</v>
      </c>
      <c r="W135" s="64">
        <f t="shared" si="268"/>
        <v>-0.5403941192</v>
      </c>
      <c r="X135" s="64">
        <f t="shared" si="268"/>
        <v>0.483147464</v>
      </c>
      <c r="Y135" s="64">
        <f t="shared" si="268"/>
        <v>-0.4237547502</v>
      </c>
      <c r="Z135" s="64">
        <f t="shared" si="268"/>
        <v>0.36247979</v>
      </c>
      <c r="AA135" s="64">
        <f t="shared" si="268"/>
        <v>-0.2995947564</v>
      </c>
      <c r="AB135" s="64">
        <f t="shared" si="268"/>
        <v>0.235378974</v>
      </c>
      <c r="AC135" s="64">
        <f t="shared" si="268"/>
        <v>-0.1701176783</v>
      </c>
      <c r="AD135" s="64">
        <f t="shared" si="268"/>
        <v>0.1041007489</v>
      </c>
      <c r="AE135" s="64">
        <f t="shared" si="268"/>
        <v>-0.03762142178</v>
      </c>
      <c r="AF135" s="64">
        <f t="shared" si="268"/>
        <v>-0.02902501332</v>
      </c>
      <c r="AG135" s="64">
        <f t="shared" si="268"/>
        <v>0.09554252426</v>
      </c>
      <c r="AH135" s="64">
        <f t="shared" si="268"/>
        <v>-0.1616356516</v>
      </c>
      <c r="AI135" s="64">
        <f t="shared" ref="AI135:BH135" si="269">SIN(2*PI()*AI$3*$B135)</f>
        <v>-0.06661003679</v>
      </c>
      <c r="AJ135" s="64">
        <f t="shared" si="269"/>
        <v>0.1329242032</v>
      </c>
      <c r="AK135" s="64">
        <f t="shared" si="269"/>
        <v>-0.1986479429</v>
      </c>
      <c r="AL135" s="64">
        <f t="shared" si="269"/>
        <v>0.2634893223</v>
      </c>
      <c r="AM135" s="64">
        <f t="shared" si="269"/>
        <v>-0.3271603271</v>
      </c>
      <c r="AN135" s="64">
        <f t="shared" si="269"/>
        <v>0.3893781415</v>
      </c>
      <c r="AO135" s="64">
        <f t="shared" si="269"/>
        <v>-0.4498664047</v>
      </c>
      <c r="AP135" s="64">
        <f t="shared" si="269"/>
        <v>0.5083564379</v>
      </c>
      <c r="AQ135" s="64">
        <f t="shared" si="269"/>
        <v>-0.5645884386</v>
      </c>
      <c r="AR135" s="64">
        <f t="shared" si="269"/>
        <v>0.6183126337</v>
      </c>
      <c r="AS135" s="64">
        <f t="shared" si="269"/>
        <v>-0.6692903895</v>
      </c>
      <c r="AT135" s="64">
        <f t="shared" si="269"/>
        <v>0.7172952716</v>
      </c>
      <c r="AU135" s="64">
        <f t="shared" si="269"/>
        <v>-0.7621140504</v>
      </c>
      <c r="AV135" s="64">
        <f t="shared" si="269"/>
        <v>0.8035476485</v>
      </c>
      <c r="AW135" s="64">
        <f t="shared" si="269"/>
        <v>-0.8414120251</v>
      </c>
      <c r="AX135" s="64">
        <f t="shared" si="269"/>
        <v>0.8755389929</v>
      </c>
      <c r="AY135" s="64">
        <f t="shared" si="269"/>
        <v>-0.9057769658</v>
      </c>
      <c r="AZ135" s="64">
        <f t="shared" si="269"/>
        <v>0.9319916319</v>
      </c>
      <c r="BA135" s="64">
        <f t="shared" si="269"/>
        <v>-0.9540665501</v>
      </c>
      <c r="BB135" s="64">
        <f t="shared" si="269"/>
        <v>0.9719036673</v>
      </c>
      <c r="BC135" s="64">
        <f t="shared" si="269"/>
        <v>-0.9854237543</v>
      </c>
      <c r="BD135" s="64">
        <f t="shared" si="269"/>
        <v>0.994566757</v>
      </c>
      <c r="BE135" s="64">
        <f t="shared" si="269"/>
        <v>-0.9992920637</v>
      </c>
      <c r="BF135" s="64">
        <f t="shared" si="269"/>
        <v>0.9995786855</v>
      </c>
      <c r="BG135" s="64">
        <f t="shared" si="269"/>
        <v>-0.9954253493</v>
      </c>
      <c r="BH135" s="64">
        <f t="shared" si="269"/>
        <v>0.9868505034</v>
      </c>
      <c r="BJ135" s="65">
        <f t="shared" si="7"/>
        <v>40285.18982</v>
      </c>
      <c r="BK135" s="65">
        <f>SUM('Choice Model'!AF135:AJ135)</f>
        <v>45074</v>
      </c>
      <c r="BL135" s="65">
        <f t="shared" si="8"/>
        <v>4788.810179</v>
      </c>
    </row>
    <row r="136" ht="15.75" customHeight="1">
      <c r="A136" s="4" t="s">
        <v>170</v>
      </c>
      <c r="B136" s="53">
        <f t="shared" si="9"/>
        <v>2.529774127</v>
      </c>
      <c r="C136" s="64">
        <f>SUMPRODUCT('Choice Model'!B136:F136,'Choice Model'!AL136:AP136)</f>
        <v>4.955565776</v>
      </c>
      <c r="D136" s="64">
        <f>SUMPRODUCT('Choice Model'!G136:K136,'Choice Model'!AL136:AP136)</f>
        <v>787.5032138</v>
      </c>
      <c r="E136" s="64">
        <f>SUMPRODUCT('Choice Model'!L136:P136,'Choice Model'!AL136:AP136)</f>
        <v>3.074046565</v>
      </c>
      <c r="F136" s="64">
        <f>SUMPRODUCT('Choice Model'!AL136:AP136,'Choice Model'!Q136:U136)</f>
        <v>0</v>
      </c>
      <c r="G136" s="64">
        <f>SUMPRODUCT('Choice Model'!V136:Z136,'Choice Model'!AL136:AP136)</f>
        <v>0.0380517069</v>
      </c>
      <c r="H136" s="4">
        <f>SUMPRODUCT('Choice Model'!AA136:AE136,'Choice Model'!AL136:AP136)</f>
        <v>0</v>
      </c>
      <c r="I136" s="64">
        <f t="shared" ref="I136:AH136" si="270">COS(2*PI()*I$3*$B136)</f>
        <v>-0.982552193</v>
      </c>
      <c r="J136" s="64">
        <f t="shared" si="270"/>
        <v>0.9308176238</v>
      </c>
      <c r="K136" s="64">
        <f t="shared" si="270"/>
        <v>-0.8466016021</v>
      </c>
      <c r="L136" s="64">
        <f t="shared" si="270"/>
        <v>0.7328428976</v>
      </c>
      <c r="M136" s="64">
        <f t="shared" si="270"/>
        <v>-0.5935111902</v>
      </c>
      <c r="N136" s="64">
        <f t="shared" si="270"/>
        <v>0.4334685453</v>
      </c>
      <c r="O136" s="64">
        <f t="shared" si="270"/>
        <v>-0.2582997494</v>
      </c>
      <c r="P136" s="64">
        <f t="shared" si="270"/>
        <v>0.07411742515</v>
      </c>
      <c r="Q136" s="64">
        <f t="shared" si="270"/>
        <v>0.1126512722</v>
      </c>
      <c r="R136" s="64">
        <f t="shared" si="270"/>
        <v>-0.2954889342</v>
      </c>
      <c r="S136" s="64">
        <f t="shared" si="270"/>
        <v>0.4680153284</v>
      </c>
      <c r="T136" s="64">
        <f t="shared" si="270"/>
        <v>-0.6242100404</v>
      </c>
      <c r="U136" s="64">
        <f t="shared" si="270"/>
        <v>0.7586225597</v>
      </c>
      <c r="V136" s="64">
        <f t="shared" si="270"/>
        <v>-0.8665624789</v>
      </c>
      <c r="W136" s="64">
        <f t="shared" si="270"/>
        <v>0.9442631683</v>
      </c>
      <c r="X136" s="64">
        <f t="shared" si="270"/>
        <v>-0.9890132146</v>
      </c>
      <c r="Y136" s="64">
        <f t="shared" si="270"/>
        <v>0.9992510374</v>
      </c>
      <c r="Z136" s="64">
        <f t="shared" si="270"/>
        <v>-0.9746193817</v>
      </c>
      <c r="AA136" s="64">
        <f t="shared" si="270"/>
        <v>0.9159777842</v>
      </c>
      <c r="AB136" s="64">
        <f t="shared" si="270"/>
        <v>-0.8253725795</v>
      </c>
      <c r="AC136" s="64">
        <f t="shared" si="270"/>
        <v>0.7059654918</v>
      </c>
      <c r="AD136" s="64">
        <f t="shared" si="270"/>
        <v>-0.5619233047</v>
      </c>
      <c r="AE136" s="64">
        <f t="shared" si="270"/>
        <v>0.3982724588</v>
      </c>
      <c r="AF136" s="64">
        <f t="shared" si="270"/>
        <v>-0.220723651</v>
      </c>
      <c r="AG136" s="64">
        <f t="shared" si="270"/>
        <v>0.03547255575</v>
      </c>
      <c r="AH136" s="64">
        <f t="shared" si="270"/>
        <v>0.1510163761</v>
      </c>
      <c r="AI136" s="64">
        <f t="shared" ref="AI136:BH136" si="271">SIN(2*PI()*AI$3*$B136)</f>
        <v>-0.1859870643</v>
      </c>
      <c r="AJ136" s="64">
        <f t="shared" si="271"/>
        <v>0.3654839958</v>
      </c>
      <c r="AK136" s="64">
        <f t="shared" si="271"/>
        <v>-0.5322271388</v>
      </c>
      <c r="AL136" s="64">
        <f t="shared" si="271"/>
        <v>0.6803978891</v>
      </c>
      <c r="AM136" s="64">
        <f t="shared" si="271"/>
        <v>-0.8048257371</v>
      </c>
      <c r="AN136" s="64">
        <f t="shared" si="271"/>
        <v>0.9011686969</v>
      </c>
      <c r="AO136" s="64">
        <f t="shared" si="271"/>
        <v>-0.9660648216</v>
      </c>
      <c r="AP136" s="64">
        <f t="shared" si="271"/>
        <v>0.9972495211</v>
      </c>
      <c r="AQ136" s="64">
        <f t="shared" si="271"/>
        <v>-0.9936345862</v>
      </c>
      <c r="AR136" s="64">
        <f t="shared" si="271"/>
        <v>0.9553461623</v>
      </c>
      <c r="AS136" s="64">
        <f t="shared" si="271"/>
        <v>-0.8837203474</v>
      </c>
      <c r="AT136" s="64">
        <f t="shared" si="271"/>
        <v>0.7812565683</v>
      </c>
      <c r="AU136" s="64">
        <f t="shared" si="271"/>
        <v>-0.6515303615</v>
      </c>
      <c r="AV136" s="64">
        <f t="shared" si="271"/>
        <v>0.4990686027</v>
      </c>
      <c r="AW136" s="64">
        <f t="shared" si="271"/>
        <v>-0.3291915385</v>
      </c>
      <c r="AX136" s="64">
        <f t="shared" si="271"/>
        <v>0.1478271335</v>
      </c>
      <c r="AY136" s="64">
        <f t="shared" si="271"/>
        <v>0.03869579018</v>
      </c>
      <c r="AZ136" s="64">
        <f t="shared" si="271"/>
        <v>-0.2238684005</v>
      </c>
      <c r="BA136" s="64">
        <f t="shared" si="271"/>
        <v>0.4012289854</v>
      </c>
      <c r="BB136" s="64">
        <f t="shared" si="271"/>
        <v>-0.5645884386</v>
      </c>
      <c r="BC136" s="64">
        <f t="shared" si="271"/>
        <v>0.7082462315</v>
      </c>
      <c r="BD136" s="64">
        <f t="shared" si="271"/>
        <v>-0.8271893372</v>
      </c>
      <c r="BE136" s="64">
        <f t="shared" si="271"/>
        <v>0.9172671631</v>
      </c>
      <c r="BF136" s="64">
        <f t="shared" si="271"/>
        <v>-0.9753363881</v>
      </c>
      <c r="BG136" s="64">
        <f t="shared" si="271"/>
        <v>0.9993706509</v>
      </c>
      <c r="BH136" s="64">
        <f t="shared" si="271"/>
        <v>-0.9885312611</v>
      </c>
      <c r="BJ136" s="65">
        <f t="shared" si="7"/>
        <v>36252.83017</v>
      </c>
      <c r="BK136" s="65">
        <f>SUM('Choice Model'!AF136:AJ136)</f>
        <v>35005</v>
      </c>
      <c r="BL136" s="65">
        <f t="shared" si="8"/>
        <v>-1247.83017</v>
      </c>
    </row>
    <row r="137" ht="15.75" customHeight="1">
      <c r="A137" s="4" t="s">
        <v>171</v>
      </c>
      <c r="B137" s="53">
        <f t="shared" si="9"/>
        <v>2.548939083</v>
      </c>
      <c r="C137" s="64">
        <f>SUMPRODUCT('Choice Model'!B137:F137,'Choice Model'!AL137:AP137)</f>
        <v>4.581624413</v>
      </c>
      <c r="D137" s="64">
        <f>SUMPRODUCT('Choice Model'!G137:K137,'Choice Model'!AL137:AP137)</f>
        <v>881.7490669</v>
      </c>
      <c r="E137" s="64">
        <f>SUMPRODUCT('Choice Model'!L137:P137,'Choice Model'!AL137:AP137)</f>
        <v>3.766123262</v>
      </c>
      <c r="F137" s="64">
        <f>SUMPRODUCT('Choice Model'!AL137:AP137,'Choice Model'!Q137:U137)</f>
        <v>0.4554736903</v>
      </c>
      <c r="G137" s="64">
        <f>SUMPRODUCT('Choice Model'!V137:Z137,'Choice Model'!AL137:AP137)</f>
        <v>0.01005588753</v>
      </c>
      <c r="H137" s="4">
        <f>SUMPRODUCT('Choice Model'!AA137:AE137,'Choice Model'!AL137:AP137)</f>
        <v>0.09498946066</v>
      </c>
      <c r="I137" s="64">
        <f t="shared" ref="I137:AH137" si="272">COS(2*PI()*I$3*$B137)</f>
        <v>-0.9530952596</v>
      </c>
      <c r="J137" s="64">
        <f t="shared" si="272"/>
        <v>0.8167811479</v>
      </c>
      <c r="K137" s="64">
        <f t="shared" si="272"/>
        <v>-0.6038452209</v>
      </c>
      <c r="L137" s="64">
        <f t="shared" si="272"/>
        <v>0.3342628872</v>
      </c>
      <c r="M137" s="64">
        <f t="shared" si="272"/>
        <v>-0.03332352571</v>
      </c>
      <c r="N137" s="64">
        <f t="shared" si="272"/>
        <v>-0.2707418984</v>
      </c>
      <c r="O137" s="64">
        <f t="shared" si="272"/>
        <v>0.5494091657</v>
      </c>
      <c r="P137" s="64">
        <f t="shared" si="272"/>
        <v>-0.7765366444</v>
      </c>
      <c r="Q137" s="64">
        <f t="shared" si="272"/>
        <v>0.9308176238</v>
      </c>
      <c r="R137" s="64">
        <f t="shared" si="272"/>
        <v>-0.9977790853</v>
      </c>
      <c r="S137" s="64">
        <f t="shared" si="272"/>
        <v>0.9711394089</v>
      </c>
      <c r="T137" s="64">
        <f t="shared" si="272"/>
        <v>-0.8533976488</v>
      </c>
      <c r="U137" s="64">
        <f t="shared" si="272"/>
        <v>0.6555990986</v>
      </c>
      <c r="V137" s="64">
        <f t="shared" si="272"/>
        <v>-0.3962991373</v>
      </c>
      <c r="W137" s="64">
        <f t="shared" si="272"/>
        <v>0.09982255972</v>
      </c>
      <c r="X137" s="64">
        <f t="shared" si="272"/>
        <v>0.2060183203</v>
      </c>
      <c r="Y137" s="64">
        <f t="shared" si="272"/>
        <v>-0.4925327287</v>
      </c>
      <c r="Z137" s="64">
        <f t="shared" si="272"/>
        <v>0.7328428976</v>
      </c>
      <c r="AA137" s="64">
        <f t="shared" si="272"/>
        <v>-0.9044054548</v>
      </c>
      <c r="AB137" s="64">
        <f t="shared" si="272"/>
        <v>0.991126206</v>
      </c>
      <c r="AC137" s="64">
        <f t="shared" si="272"/>
        <v>-0.9848699225</v>
      </c>
      <c r="AD137" s="64">
        <f t="shared" si="272"/>
        <v>0.8862235029</v>
      </c>
      <c r="AE137" s="64">
        <f t="shared" si="272"/>
        <v>-0.7044409168</v>
      </c>
      <c r="AF137" s="64">
        <f t="shared" si="272"/>
        <v>0.4565750941</v>
      </c>
      <c r="AG137" s="64">
        <f t="shared" si="272"/>
        <v>-0.1658781989</v>
      </c>
      <c r="AH137" s="64">
        <f t="shared" si="272"/>
        <v>-0.140379644</v>
      </c>
      <c r="AI137" s="64">
        <f t="shared" ref="AI137:BH137" si="273">SIN(2*PI()*AI$3*$B137)</f>
        <v>-0.3026704909</v>
      </c>
      <c r="AJ137" s="64">
        <f t="shared" si="273"/>
        <v>0.5769476201</v>
      </c>
      <c r="AK137" s="64">
        <f t="shared" si="273"/>
        <v>-0.7971015928</v>
      </c>
      <c r="AL137" s="64">
        <f t="shared" si="273"/>
        <v>0.9424798789</v>
      </c>
      <c r="AM137" s="64">
        <f t="shared" si="273"/>
        <v>-0.9994446171</v>
      </c>
      <c r="AN137" s="64">
        <f t="shared" si="273"/>
        <v>0.9626519747</v>
      </c>
      <c r="AO137" s="64">
        <f t="shared" si="273"/>
        <v>-0.8355534505</v>
      </c>
      <c r="AP137" s="64">
        <f t="shared" si="273"/>
        <v>0.630072091</v>
      </c>
      <c r="AQ137" s="64">
        <f t="shared" si="273"/>
        <v>-0.3654839958</v>
      </c>
      <c r="AR137" s="64">
        <f t="shared" si="273"/>
        <v>0.06661003679</v>
      </c>
      <c r="AS137" s="64">
        <f t="shared" si="273"/>
        <v>0.2385125752</v>
      </c>
      <c r="AT137" s="64">
        <f t="shared" si="273"/>
        <v>-0.5212604464</v>
      </c>
      <c r="AU137" s="64">
        <f t="shared" si="273"/>
        <v>0.7551091457</v>
      </c>
      <c r="AV137" s="64">
        <f t="shared" si="273"/>
        <v>-0.9181214483</v>
      </c>
      <c r="AW137" s="64">
        <f t="shared" si="273"/>
        <v>0.9950052545</v>
      </c>
      <c r="AX137" s="64">
        <f t="shared" si="273"/>
        <v>-0.9785481346</v>
      </c>
      <c r="AY137" s="64">
        <f t="shared" si="273"/>
        <v>0.8702939223</v>
      </c>
      <c r="AZ137" s="64">
        <f t="shared" si="273"/>
        <v>-0.6803978891</v>
      </c>
      <c r="BA137" s="64">
        <f t="shared" si="273"/>
        <v>0.4266740832</v>
      </c>
      <c r="BB137" s="64">
        <f t="shared" si="273"/>
        <v>-0.1329242032</v>
      </c>
      <c r="BC137" s="64">
        <f t="shared" si="273"/>
        <v>-0.1732952273</v>
      </c>
      <c r="BD137" s="64">
        <f t="shared" si="273"/>
        <v>0.4632579226</v>
      </c>
      <c r="BE137" s="64">
        <f t="shared" si="273"/>
        <v>-0.7097626326</v>
      </c>
      <c r="BF137" s="64">
        <f t="shared" si="273"/>
        <v>0.8896848787</v>
      </c>
      <c r="BG137" s="64">
        <f t="shared" si="273"/>
        <v>-0.9861462483</v>
      </c>
      <c r="BH137" s="64">
        <f t="shared" si="273"/>
        <v>0.9900977505</v>
      </c>
      <c r="BJ137" s="65">
        <f t="shared" si="7"/>
        <v>52334.8645</v>
      </c>
      <c r="BK137" s="65">
        <f>SUM('Choice Model'!AF137:AJ137)</f>
        <v>51711</v>
      </c>
      <c r="BL137" s="65">
        <f t="shared" si="8"/>
        <v>-623.8645036</v>
      </c>
    </row>
    <row r="138" ht="15.75" customHeight="1">
      <c r="A138" s="4" t="s">
        <v>172</v>
      </c>
      <c r="B138" s="53">
        <f t="shared" si="9"/>
        <v>2.568104038</v>
      </c>
      <c r="C138" s="64">
        <f>SUMPRODUCT('Choice Model'!B138:F138,'Choice Model'!AL138:AP138)</f>
        <v>4.988779192</v>
      </c>
      <c r="D138" s="64">
        <f>SUMPRODUCT('Choice Model'!G138:K138,'Choice Model'!AL138:AP138)</f>
        <v>825.6262098</v>
      </c>
      <c r="E138" s="64">
        <f>SUMPRODUCT('Choice Model'!L138:P138,'Choice Model'!AL138:AP138)</f>
        <v>3.126998738</v>
      </c>
      <c r="F138" s="64">
        <f>SUMPRODUCT('Choice Model'!AL138:AP138,'Choice Model'!Q138:U138)</f>
        <v>0</v>
      </c>
      <c r="G138" s="64">
        <f>SUMPRODUCT('Choice Model'!V138:Z138,'Choice Model'!AL138:AP138)</f>
        <v>0.05086261309</v>
      </c>
      <c r="H138" s="4">
        <f>SUMPRODUCT('Choice Model'!AA138:AE138,'Choice Model'!AL138:AP138)</f>
        <v>0</v>
      </c>
      <c r="I138" s="64">
        <f t="shared" ref="I138:AH138" si="274">COS(2*PI()*I$3*$B138)</f>
        <v>-0.9098349022</v>
      </c>
      <c r="J138" s="64">
        <f t="shared" si="274"/>
        <v>0.6555990986</v>
      </c>
      <c r="K138" s="64">
        <f t="shared" si="274"/>
        <v>-0.2831389812</v>
      </c>
      <c r="L138" s="64">
        <f t="shared" si="274"/>
        <v>-0.140379644</v>
      </c>
      <c r="M138" s="64">
        <f t="shared" si="274"/>
        <v>0.5385835805</v>
      </c>
      <c r="N138" s="64">
        <f t="shared" si="274"/>
        <v>-0.8396646346</v>
      </c>
      <c r="O138" s="64">
        <f t="shared" si="274"/>
        <v>0.989328801</v>
      </c>
      <c r="P138" s="64">
        <f t="shared" si="274"/>
        <v>-0.9605871111</v>
      </c>
      <c r="Q138" s="64">
        <f t="shared" si="274"/>
        <v>0.7586225597</v>
      </c>
      <c r="R138" s="64">
        <f t="shared" si="274"/>
        <v>-0.4198554536</v>
      </c>
      <c r="S138" s="64">
        <f t="shared" si="274"/>
        <v>0.005375731557</v>
      </c>
      <c r="T138" s="64">
        <f t="shared" si="274"/>
        <v>0.4100733973</v>
      </c>
      <c r="U138" s="64">
        <f t="shared" si="274"/>
        <v>-0.7515739101</v>
      </c>
      <c r="V138" s="64">
        <f t="shared" si="274"/>
        <v>0.9575429528</v>
      </c>
      <c r="W138" s="64">
        <f t="shared" si="274"/>
        <v>-0.9908380875</v>
      </c>
      <c r="X138" s="64">
        <f t="shared" si="274"/>
        <v>0.8454551961</v>
      </c>
      <c r="Y138" s="64">
        <f t="shared" si="274"/>
        <v>-0.5476112038</v>
      </c>
      <c r="Z138" s="64">
        <f t="shared" si="274"/>
        <v>0.1510163761</v>
      </c>
      <c r="AA138" s="64">
        <f t="shared" si="274"/>
        <v>0.2728112643</v>
      </c>
      <c r="AB138" s="64">
        <f t="shared" si="274"/>
        <v>-0.6474427961</v>
      </c>
      <c r="AC138" s="64">
        <f t="shared" si="274"/>
        <v>0.9053208418</v>
      </c>
      <c r="AD138" s="64">
        <f t="shared" si="274"/>
        <v>-0.999942203</v>
      </c>
      <c r="AE138" s="64">
        <f t="shared" si="274"/>
        <v>0.9142437912</v>
      </c>
      <c r="AF138" s="64">
        <f t="shared" si="274"/>
        <v>-0.6636796177</v>
      </c>
      <c r="AG138" s="64">
        <f t="shared" si="274"/>
        <v>0.293433969</v>
      </c>
      <c r="AH138" s="64">
        <f t="shared" si="274"/>
        <v>0.1297266848</v>
      </c>
      <c r="AI138" s="64">
        <f t="shared" ref="AI138:BH138" si="275">SIN(2*PI()*AI$3*$B138)</f>
        <v>-0.4149704215</v>
      </c>
      <c r="AJ138" s="64">
        <f t="shared" si="275"/>
        <v>0.7551091457</v>
      </c>
      <c r="AK138" s="64">
        <f t="shared" si="275"/>
        <v>-0.95907889</v>
      </c>
      <c r="AL138" s="64">
        <f t="shared" si="275"/>
        <v>0.9900977505</v>
      </c>
      <c r="AM138" s="64">
        <f t="shared" si="275"/>
        <v>-0.84257209</v>
      </c>
      <c r="AN138" s="64">
        <f t="shared" si="275"/>
        <v>0.5431052397</v>
      </c>
      <c r="AO138" s="64">
        <f t="shared" si="275"/>
        <v>-0.1457001153</v>
      </c>
      <c r="AP138" s="64">
        <f t="shared" si="275"/>
        <v>-0.2779791394</v>
      </c>
      <c r="AQ138" s="64">
        <f t="shared" si="275"/>
        <v>0.6515303615</v>
      </c>
      <c r="AR138" s="64">
        <f t="shared" si="275"/>
        <v>-0.9075909861</v>
      </c>
      <c r="AS138" s="64">
        <f t="shared" si="275"/>
        <v>0.9999855507</v>
      </c>
      <c r="AT138" s="64">
        <f t="shared" si="275"/>
        <v>-0.9120525253</v>
      </c>
      <c r="AU138" s="64">
        <f t="shared" si="275"/>
        <v>0.6596488896</v>
      </c>
      <c r="AV138" s="64">
        <f t="shared" si="275"/>
        <v>-0.2882906407</v>
      </c>
      <c r="AW138" s="64">
        <f t="shared" si="275"/>
        <v>-0.1350551158</v>
      </c>
      <c r="AX138" s="64">
        <f t="shared" si="275"/>
        <v>0.5340463569</v>
      </c>
      <c r="AY138" s="64">
        <f t="shared" si="275"/>
        <v>-0.836732914</v>
      </c>
      <c r="AZ138" s="64">
        <f t="shared" si="275"/>
        <v>0.9885312611</v>
      </c>
      <c r="BA138" s="64">
        <f t="shared" si="275"/>
        <v>-0.9620675725</v>
      </c>
      <c r="BB138" s="64">
        <f t="shared" si="275"/>
        <v>0.7621140504</v>
      </c>
      <c r="BC138" s="64">
        <f t="shared" si="275"/>
        <v>-0.4247283525</v>
      </c>
      <c r="BD138" s="64">
        <f t="shared" si="275"/>
        <v>0.01075130776</v>
      </c>
      <c r="BE138" s="64">
        <f t="shared" si="275"/>
        <v>0.4051645224</v>
      </c>
      <c r="BF138" s="64">
        <f t="shared" si="275"/>
        <v>-0.748016955</v>
      </c>
      <c r="BG138" s="64">
        <f t="shared" si="275"/>
        <v>0.9559793438</v>
      </c>
      <c r="BH138" s="64">
        <f t="shared" si="275"/>
        <v>-0.9915497906</v>
      </c>
      <c r="BJ138" s="65">
        <f t="shared" si="7"/>
        <v>35076.11479</v>
      </c>
      <c r="BK138" s="65">
        <f>SUM('Choice Model'!AF138:AJ138)</f>
        <v>38024</v>
      </c>
      <c r="BL138" s="65">
        <f t="shared" si="8"/>
        <v>2947.885206</v>
      </c>
    </row>
    <row r="139" ht="15.75" customHeight="1">
      <c r="A139" s="4" t="s">
        <v>173</v>
      </c>
      <c r="B139" s="53">
        <f t="shared" si="9"/>
        <v>2.587268994</v>
      </c>
      <c r="C139" s="64">
        <f>SUMPRODUCT('Choice Model'!B139:F139,'Choice Model'!AL139:AP139)</f>
        <v>4.936010986</v>
      </c>
      <c r="D139" s="64">
        <f>SUMPRODUCT('Choice Model'!G139:K139,'Choice Model'!AL139:AP139)</f>
        <v>842.8685408</v>
      </c>
      <c r="E139" s="64">
        <f>SUMPRODUCT('Choice Model'!L139:P139,'Choice Model'!AL139:AP139)</f>
        <v>3.046976363</v>
      </c>
      <c r="F139" s="64">
        <f>SUMPRODUCT('Choice Model'!AL139:AP139,'Choice Model'!Q139:U139)</f>
        <v>0</v>
      </c>
      <c r="G139" s="64">
        <f>SUMPRODUCT('Choice Model'!V139:Z139,'Choice Model'!AL139:AP139)</f>
        <v>0.02343847091</v>
      </c>
      <c r="H139" s="4">
        <f>SUMPRODUCT('Choice Model'!AA139:AE139,'Choice Model'!AL139:AP139)</f>
        <v>0</v>
      </c>
      <c r="I139" s="64">
        <f t="shared" ref="I139:AH139" si="276">COS(2*PI()*I$3*$B139)</f>
        <v>-0.8533976488</v>
      </c>
      <c r="J139" s="64">
        <f t="shared" si="276"/>
        <v>0.4565750941</v>
      </c>
      <c r="K139" s="64">
        <f t="shared" si="276"/>
        <v>0.07411742515</v>
      </c>
      <c r="L139" s="64">
        <f t="shared" si="276"/>
        <v>-0.5830783669</v>
      </c>
      <c r="M139" s="64">
        <f t="shared" si="276"/>
        <v>0.9210779896</v>
      </c>
      <c r="N139" s="64">
        <f t="shared" si="276"/>
        <v>-0.9890132146</v>
      </c>
      <c r="O139" s="64">
        <f t="shared" si="276"/>
        <v>0.7669651144</v>
      </c>
      <c r="P139" s="64">
        <f t="shared" si="276"/>
        <v>-0.3200392362</v>
      </c>
      <c r="Q139" s="64">
        <f t="shared" si="276"/>
        <v>-0.220723651</v>
      </c>
      <c r="R139" s="64">
        <f t="shared" si="276"/>
        <v>0.6967693258</v>
      </c>
      <c r="S139" s="64">
        <f t="shared" si="276"/>
        <v>-0.9685189579</v>
      </c>
      <c r="T139" s="64">
        <f t="shared" si="276"/>
        <v>0.9562942772</v>
      </c>
      <c r="U139" s="64">
        <f t="shared" si="276"/>
        <v>-0.6636796177</v>
      </c>
      <c r="V139" s="64">
        <f t="shared" si="276"/>
        <v>0.1764709735</v>
      </c>
      <c r="W139" s="64">
        <f t="shared" si="276"/>
        <v>0.36247979</v>
      </c>
      <c r="X139" s="64">
        <f t="shared" si="276"/>
        <v>-0.7951497746</v>
      </c>
      <c r="Y139" s="64">
        <f t="shared" si="276"/>
        <v>0.9946781062</v>
      </c>
      <c r="Z139" s="64">
        <f t="shared" si="276"/>
        <v>-0.9025621398</v>
      </c>
      <c r="AA139" s="64">
        <f t="shared" si="276"/>
        <v>0.5458107099</v>
      </c>
      <c r="AB139" s="64">
        <f t="shared" si="276"/>
        <v>-0.02902501332</v>
      </c>
      <c r="AC139" s="64">
        <f t="shared" si="276"/>
        <v>-0.4962709537</v>
      </c>
      <c r="AD139" s="64">
        <f t="shared" si="276"/>
        <v>0.8760579434</v>
      </c>
      <c r="AE139" s="64">
        <f t="shared" si="276"/>
        <v>-0.9989806247</v>
      </c>
      <c r="AF139" s="64">
        <f t="shared" si="276"/>
        <v>0.8289974893</v>
      </c>
      <c r="AG139" s="64">
        <f t="shared" si="276"/>
        <v>-0.4159483918</v>
      </c>
      <c r="AH139" s="64">
        <f t="shared" si="276"/>
        <v>-0.11905873</v>
      </c>
      <c r="AI139" s="64">
        <f t="shared" ref="AI139:BH139" si="277">SIN(2*PI()*AI$3*$B139)</f>
        <v>-0.5212604464</v>
      </c>
      <c r="AJ139" s="64">
        <f t="shared" si="277"/>
        <v>0.8896848787</v>
      </c>
      <c r="AK139" s="64">
        <f t="shared" si="277"/>
        <v>-0.9972495211</v>
      </c>
      <c r="AL139" s="64">
        <f t="shared" si="277"/>
        <v>0.8124159145</v>
      </c>
      <c r="AM139" s="64">
        <f t="shared" si="277"/>
        <v>-0.3893781415</v>
      </c>
      <c r="AN139" s="64">
        <f t="shared" si="277"/>
        <v>-0.1478271335</v>
      </c>
      <c r="AO139" s="64">
        <f t="shared" si="277"/>
        <v>0.6416887978</v>
      </c>
      <c r="AP139" s="64">
        <f t="shared" si="277"/>
        <v>-0.9474042892</v>
      </c>
      <c r="AQ139" s="64">
        <f t="shared" si="277"/>
        <v>0.9753363881</v>
      </c>
      <c r="AR139" s="64">
        <f t="shared" si="277"/>
        <v>-0.7172952716</v>
      </c>
      <c r="AS139" s="64">
        <f t="shared" si="277"/>
        <v>0.2489398086</v>
      </c>
      <c r="AT139" s="64">
        <f t="shared" si="277"/>
        <v>0.292405977</v>
      </c>
      <c r="AU139" s="64">
        <f t="shared" si="277"/>
        <v>-0.748016955</v>
      </c>
      <c r="AV139" s="64">
        <f t="shared" si="277"/>
        <v>0.9843058445</v>
      </c>
      <c r="AW139" s="64">
        <f t="shared" si="277"/>
        <v>-0.9319916319</v>
      </c>
      <c r="AX139" s="64">
        <f t="shared" si="277"/>
        <v>0.6064130902</v>
      </c>
      <c r="AY139" s="64">
        <f t="shared" si="277"/>
        <v>-0.103031379</v>
      </c>
      <c r="AZ139" s="64">
        <f t="shared" si="277"/>
        <v>-0.430559617</v>
      </c>
      <c r="BA139" s="64">
        <f t="shared" si="277"/>
        <v>0.8379085087</v>
      </c>
      <c r="BB139" s="64">
        <f t="shared" si="277"/>
        <v>-0.9995786855</v>
      </c>
      <c r="BC139" s="64">
        <f t="shared" si="277"/>
        <v>0.8681676915</v>
      </c>
      <c r="BD139" s="64">
        <f t="shared" si="277"/>
        <v>-0.4822058479</v>
      </c>
      <c r="BE139" s="64">
        <f t="shared" si="277"/>
        <v>-0.04514101777</v>
      </c>
      <c r="BF139" s="64">
        <f t="shared" si="277"/>
        <v>0.5592523248</v>
      </c>
      <c r="BG139" s="64">
        <f t="shared" si="277"/>
        <v>-0.9093882204</v>
      </c>
      <c r="BH139" s="64">
        <f t="shared" si="277"/>
        <v>0.9928872135</v>
      </c>
      <c r="BJ139" s="65">
        <f t="shared" si="7"/>
        <v>34114.89231</v>
      </c>
      <c r="BK139" s="65">
        <f>SUM('Choice Model'!AF139:AJ139)</f>
        <v>40233</v>
      </c>
      <c r="BL139" s="65">
        <f t="shared" si="8"/>
        <v>6118.107693</v>
      </c>
    </row>
    <row r="140" ht="15.75" customHeight="1">
      <c r="A140" s="4" t="s">
        <v>174</v>
      </c>
      <c r="B140" s="53">
        <f t="shared" si="9"/>
        <v>2.606433949</v>
      </c>
      <c r="C140" s="64">
        <f>SUMPRODUCT('Choice Model'!B140:F140,'Choice Model'!AL140:AP140)</f>
        <v>4.997322679</v>
      </c>
      <c r="D140" s="64">
        <f>SUMPRODUCT('Choice Model'!G140:K140,'Choice Model'!AL140:AP140)</f>
        <v>829.0249329</v>
      </c>
      <c r="E140" s="64">
        <f>SUMPRODUCT('Choice Model'!L140:P140,'Choice Model'!AL140:AP140)</f>
        <v>3.104523195</v>
      </c>
      <c r="F140" s="64">
        <f>SUMPRODUCT('Choice Model'!AL140:AP140,'Choice Model'!Q140:U140)</f>
        <v>0</v>
      </c>
      <c r="G140" s="64">
        <f>SUMPRODUCT('Choice Model'!V140:Z140,'Choice Model'!AL140:AP140)</f>
        <v>0.0166394608</v>
      </c>
      <c r="H140" s="4">
        <f>SUMPRODUCT('Choice Model'!AA140:AE140,'Choice Model'!AL140:AP140)</f>
        <v>0</v>
      </c>
      <c r="I140" s="64">
        <f t="shared" ref="I140:AH140" si="278">COS(2*PI()*I$3*$B140)</f>
        <v>-0.7846008652</v>
      </c>
      <c r="J140" s="64">
        <f t="shared" si="278"/>
        <v>0.2311970355</v>
      </c>
      <c r="K140" s="64">
        <f t="shared" si="278"/>
        <v>0.4218060771</v>
      </c>
      <c r="L140" s="64">
        <f t="shared" si="278"/>
        <v>-0.8930958616</v>
      </c>
      <c r="M140" s="64">
        <f t="shared" si="278"/>
        <v>0.9796414944</v>
      </c>
      <c r="N140" s="64">
        <f t="shared" si="278"/>
        <v>-0.6441592667</v>
      </c>
      <c r="O140" s="64">
        <f t="shared" si="278"/>
        <v>0.03117434159</v>
      </c>
      <c r="P140" s="64">
        <f t="shared" si="278"/>
        <v>0.5952404359</v>
      </c>
      <c r="Q140" s="64">
        <f t="shared" si="278"/>
        <v>-0.9652266637</v>
      </c>
      <c r="R140" s="64">
        <f t="shared" si="278"/>
        <v>0.919394915</v>
      </c>
      <c r="S140" s="64">
        <f t="shared" si="278"/>
        <v>-0.477489428</v>
      </c>
      <c r="T140" s="64">
        <f t="shared" si="278"/>
        <v>-0.1701176783</v>
      </c>
      <c r="U140" s="64">
        <f t="shared" si="278"/>
        <v>0.7444383832</v>
      </c>
      <c r="V140" s="64">
        <f t="shared" si="278"/>
        <v>-0.9980563209</v>
      </c>
      <c r="W140" s="64">
        <f t="shared" si="278"/>
        <v>0.8217133226</v>
      </c>
      <c r="X140" s="64">
        <f t="shared" si="278"/>
        <v>-0.2913776469</v>
      </c>
      <c r="Y140" s="64">
        <f t="shared" si="278"/>
        <v>-0.3644830148</v>
      </c>
      <c r="Z140" s="64">
        <f t="shared" si="278"/>
        <v>0.8633250245</v>
      </c>
      <c r="AA140" s="64">
        <f t="shared" si="278"/>
        <v>-0.9902481076</v>
      </c>
      <c r="AB140" s="64">
        <f t="shared" si="278"/>
        <v>0.6905740196</v>
      </c>
      <c r="AC140" s="64">
        <f t="shared" si="278"/>
        <v>-0.09340183893</v>
      </c>
      <c r="AD140" s="64">
        <f t="shared" si="278"/>
        <v>-0.5440076923</v>
      </c>
      <c r="AE140" s="64">
        <f t="shared" si="278"/>
        <v>0.9470596511</v>
      </c>
      <c r="AF140" s="64">
        <f t="shared" si="278"/>
        <v>-0.942119951</v>
      </c>
      <c r="AG140" s="64">
        <f t="shared" si="278"/>
        <v>0.5313166064</v>
      </c>
      <c r="AH140" s="64">
        <f t="shared" si="278"/>
        <v>0.1083770128</v>
      </c>
      <c r="AI140" s="64">
        <f t="shared" ref="AI140:BH140" si="279">SIN(2*PI()*AI$3*$B140)</f>
        <v>-0.6200011954</v>
      </c>
      <c r="AJ140" s="64">
        <f t="shared" si="279"/>
        <v>0.9729069487</v>
      </c>
      <c r="AK140" s="64">
        <f t="shared" si="279"/>
        <v>-0.9066860721</v>
      </c>
      <c r="AL140" s="64">
        <f t="shared" si="279"/>
        <v>0.4498664047</v>
      </c>
      <c r="AM140" s="64">
        <f t="shared" si="279"/>
        <v>0.2007549314</v>
      </c>
      <c r="AN140" s="64">
        <f t="shared" si="279"/>
        <v>-0.7648913904</v>
      </c>
      <c r="AO140" s="64">
        <f t="shared" si="279"/>
        <v>0.9995139621</v>
      </c>
      <c r="AP140" s="64">
        <f t="shared" si="279"/>
        <v>-0.8035476485</v>
      </c>
      <c r="AQ140" s="64">
        <f t="shared" si="279"/>
        <v>0.2614143985</v>
      </c>
      <c r="AR140" s="64">
        <f t="shared" si="279"/>
        <v>0.393335722</v>
      </c>
      <c r="AS140" s="64">
        <f t="shared" si="279"/>
        <v>-0.8786374942</v>
      </c>
      <c r="AT140" s="64">
        <f t="shared" si="279"/>
        <v>0.9854237543</v>
      </c>
      <c r="AU140" s="64">
        <f t="shared" si="279"/>
        <v>-0.6676911663</v>
      </c>
      <c r="AV140" s="64">
        <f t="shared" si="279"/>
        <v>0.06231837935</v>
      </c>
      <c r="AW140" s="64">
        <f t="shared" si="279"/>
        <v>0.5699010576</v>
      </c>
      <c r="AX140" s="64">
        <f t="shared" si="279"/>
        <v>-0.9566081052</v>
      </c>
      <c r="AY140" s="64">
        <f t="shared" si="279"/>
        <v>0.9312100364</v>
      </c>
      <c r="AZ140" s="64">
        <f t="shared" si="279"/>
        <v>-0.5046482954</v>
      </c>
      <c r="BA140" s="64">
        <f t="shared" si="279"/>
        <v>-0.139315058</v>
      </c>
      <c r="BB140" s="64">
        <f t="shared" si="279"/>
        <v>0.7232617254</v>
      </c>
      <c r="BC140" s="64">
        <f t="shared" si="279"/>
        <v>-0.9956284932</v>
      </c>
      <c r="BD140" s="64">
        <f t="shared" si="279"/>
        <v>0.839080229</v>
      </c>
      <c r="BE140" s="64">
        <f t="shared" si="279"/>
        <v>-0.3210576542</v>
      </c>
      <c r="BF140" s="64">
        <f t="shared" si="279"/>
        <v>-0.3352760025</v>
      </c>
      <c r="BG140" s="64">
        <f t="shared" si="279"/>
        <v>0.8471733375</v>
      </c>
      <c r="BH140" s="64">
        <f t="shared" si="279"/>
        <v>-0.9941098647</v>
      </c>
      <c r="BJ140" s="65">
        <f t="shared" si="7"/>
        <v>32829.71145</v>
      </c>
      <c r="BK140" s="65">
        <f>SUM('Choice Model'!AF140:AJ140)</f>
        <v>37982</v>
      </c>
      <c r="BL140" s="65">
        <f t="shared" si="8"/>
        <v>5152.288546</v>
      </c>
    </row>
    <row r="141" ht="15.75" customHeight="1">
      <c r="A141" s="4" t="s">
        <v>175</v>
      </c>
      <c r="B141" s="53">
        <f t="shared" si="9"/>
        <v>2.625598905</v>
      </c>
      <c r="C141" s="64">
        <f>SUMPRODUCT('Choice Model'!B141:F141,'Choice Model'!AL141:AP141)</f>
        <v>4.976759876</v>
      </c>
      <c r="D141" s="64">
        <f>SUMPRODUCT('Choice Model'!G141:K141,'Choice Model'!AL141:AP141)</f>
        <v>800.776387</v>
      </c>
      <c r="E141" s="64">
        <f>SUMPRODUCT('Choice Model'!L141:P141,'Choice Model'!AL141:AP141)</f>
        <v>3.088089954</v>
      </c>
      <c r="F141" s="64">
        <f>SUMPRODUCT('Choice Model'!AL141:AP141,'Choice Model'!Q141:U141)</f>
        <v>0</v>
      </c>
      <c r="G141" s="64">
        <f>SUMPRODUCT('Choice Model'!V141:Z141,'Choice Model'!AL141:AP141)</f>
        <v>0.01491344874</v>
      </c>
      <c r="H141" s="4">
        <f>SUMPRODUCT('Choice Model'!AA141:AE141,'Choice Model'!AL141:AP141)</f>
        <v>0</v>
      </c>
      <c r="I141" s="64">
        <f t="shared" ref="I141:AH141" si="280">COS(2*PI()*I$3*$B141)</f>
        <v>-0.7044409168</v>
      </c>
      <c r="J141" s="64">
        <f t="shared" si="280"/>
        <v>-0.007525989382</v>
      </c>
      <c r="K141" s="64">
        <f t="shared" si="280"/>
        <v>0.7150441466</v>
      </c>
      <c r="L141" s="64">
        <f t="shared" si="280"/>
        <v>-0.999886719</v>
      </c>
      <c r="M141" s="64">
        <f t="shared" si="280"/>
        <v>0.6936780875</v>
      </c>
      <c r="N141" s="64">
        <f t="shared" si="280"/>
        <v>0.02257626304</v>
      </c>
      <c r="O141" s="64">
        <f t="shared" si="280"/>
        <v>-0.7254853744</v>
      </c>
      <c r="P141" s="64">
        <f t="shared" si="280"/>
        <v>0.9995469015</v>
      </c>
      <c r="Q141" s="64">
        <f t="shared" si="280"/>
        <v>-0.6827580971</v>
      </c>
      <c r="R141" s="64">
        <f t="shared" si="280"/>
        <v>-0.03762142178</v>
      </c>
      <c r="S141" s="64">
        <f t="shared" si="280"/>
        <v>0.7357622348</v>
      </c>
      <c r="T141" s="64">
        <f t="shared" si="280"/>
        <v>-0.9989806247</v>
      </c>
      <c r="U141" s="64">
        <f t="shared" si="280"/>
        <v>0.6716834195</v>
      </c>
      <c r="V141" s="64">
        <f t="shared" si="280"/>
        <v>0.05265805693</v>
      </c>
      <c r="W141" s="64">
        <f t="shared" si="280"/>
        <v>-0.7458723993</v>
      </c>
      <c r="X141" s="64">
        <f t="shared" si="280"/>
        <v>0.9981880167</v>
      </c>
      <c r="Y141" s="64">
        <f t="shared" si="280"/>
        <v>-0.660456564</v>
      </c>
      <c r="Z141" s="64">
        <f t="shared" si="280"/>
        <v>-0.06768276176</v>
      </c>
      <c r="AA141" s="64">
        <f t="shared" si="280"/>
        <v>0.7558135775</v>
      </c>
      <c r="AB141" s="64">
        <f t="shared" si="280"/>
        <v>-0.9971692572</v>
      </c>
      <c r="AC141" s="64">
        <f t="shared" si="280"/>
        <v>0.6490800741</v>
      </c>
      <c r="AD141" s="64">
        <f t="shared" si="280"/>
        <v>0.08269213224</v>
      </c>
      <c r="AE141" s="64">
        <f t="shared" si="280"/>
        <v>-0.765583517</v>
      </c>
      <c r="AF141" s="64">
        <f t="shared" si="280"/>
        <v>0.995924577</v>
      </c>
      <c r="AG141" s="64">
        <f t="shared" si="280"/>
        <v>-0.6375565273</v>
      </c>
      <c r="AH141" s="64">
        <f t="shared" si="280"/>
        <v>-0.09768276782</v>
      </c>
      <c r="AI141" s="64">
        <f t="shared" ref="AI141:BH141" si="281">SIN(2*PI()*AI$3*$B141)</f>
        <v>-0.7097626326</v>
      </c>
      <c r="AJ141" s="64">
        <f t="shared" si="281"/>
        <v>0.9999716793</v>
      </c>
      <c r="AK141" s="64">
        <f t="shared" si="281"/>
        <v>-0.6990793006</v>
      </c>
      <c r="AL141" s="64">
        <f t="shared" si="281"/>
        <v>-0.01505155248</v>
      </c>
      <c r="AM141" s="64">
        <f t="shared" si="281"/>
        <v>0.7202851594</v>
      </c>
      <c r="AN141" s="64">
        <f t="shared" si="281"/>
        <v>-0.9997451237</v>
      </c>
      <c r="AO141" s="64">
        <f t="shared" si="281"/>
        <v>0.6882375836</v>
      </c>
      <c r="AP141" s="64">
        <f t="shared" si="281"/>
        <v>0.03009969485</v>
      </c>
      <c r="AQ141" s="64">
        <f t="shared" si="281"/>
        <v>-0.7306444969</v>
      </c>
      <c r="AR141" s="64">
        <f t="shared" si="281"/>
        <v>0.9992920637</v>
      </c>
      <c r="AS141" s="64">
        <f t="shared" si="281"/>
        <v>-0.6772399382</v>
      </c>
      <c r="AT141" s="64">
        <f t="shared" si="281"/>
        <v>-0.04514101777</v>
      </c>
      <c r="AU141" s="64">
        <f t="shared" si="281"/>
        <v>0.7408382981</v>
      </c>
      <c r="AV141" s="64">
        <f t="shared" si="281"/>
        <v>-0.9986126021</v>
      </c>
      <c r="AW141" s="64">
        <f t="shared" si="281"/>
        <v>0.6660888559</v>
      </c>
      <c r="AX141" s="64">
        <f t="shared" si="281"/>
        <v>0.06017211345</v>
      </c>
      <c r="AY141" s="64">
        <f t="shared" si="281"/>
        <v>-0.7508642534</v>
      </c>
      <c r="AZ141" s="64">
        <f t="shared" si="281"/>
        <v>0.9977068927</v>
      </c>
      <c r="BA141" s="64">
        <f t="shared" si="281"/>
        <v>-0.6547868631</v>
      </c>
      <c r="BB141" s="64">
        <f t="shared" si="281"/>
        <v>-0.07518957642</v>
      </c>
      <c r="BC141" s="64">
        <f t="shared" si="281"/>
        <v>0.7607200914</v>
      </c>
      <c r="BD141" s="64">
        <f t="shared" si="281"/>
        <v>-0.9965751408</v>
      </c>
      <c r="BE141" s="64">
        <f t="shared" si="281"/>
        <v>0.6433365204</v>
      </c>
      <c r="BF141" s="64">
        <f t="shared" si="281"/>
        <v>0.09019000427</v>
      </c>
      <c r="BG141" s="64">
        <f t="shared" si="281"/>
        <v>-0.770403579</v>
      </c>
      <c r="BH141" s="64">
        <f t="shared" si="281"/>
        <v>0.9952176028</v>
      </c>
      <c r="BJ141" s="65">
        <f t="shared" si="7"/>
        <v>30800.73501</v>
      </c>
      <c r="BK141" s="65">
        <f>SUM('Choice Model'!AF141:AJ141)</f>
        <v>33795</v>
      </c>
      <c r="BL141" s="65">
        <f t="shared" si="8"/>
        <v>2994.264988</v>
      </c>
    </row>
    <row r="142" ht="15.75" customHeight="1">
      <c r="A142" s="4" t="s">
        <v>176</v>
      </c>
      <c r="B142" s="53">
        <f t="shared" si="9"/>
        <v>2.64476386</v>
      </c>
      <c r="C142" s="64">
        <f>SUMPRODUCT('Choice Model'!B142:F142,'Choice Model'!AL142:AP142)</f>
        <v>4.943938854</v>
      </c>
      <c r="D142" s="64">
        <f>SUMPRODUCT('Choice Model'!G142:K142,'Choice Model'!AL142:AP142)</f>
        <v>786.9190108</v>
      </c>
      <c r="E142" s="64">
        <f>SUMPRODUCT('Choice Model'!L142:P142,'Choice Model'!AL142:AP142)</f>
        <v>3.070258848</v>
      </c>
      <c r="F142" s="64">
        <f>SUMPRODUCT('Choice Model'!AL142:AP142,'Choice Model'!Q142:U142)</f>
        <v>0</v>
      </c>
      <c r="G142" s="64">
        <f>SUMPRODUCT('Choice Model'!V142:Z142,'Choice Model'!AL142:AP142)</f>
        <v>0.01746566297</v>
      </c>
      <c r="H142" s="4">
        <f>SUMPRODUCT('Choice Model'!AA142:AE142,'Choice Model'!AL142:AP142)</f>
        <v>0</v>
      </c>
      <c r="I142" s="64">
        <f t="shared" ref="I142:AH142" si="282">COS(2*PI()*I$3*$B142)</f>
        <v>-0.6140787387</v>
      </c>
      <c r="J142" s="64">
        <f t="shared" si="282"/>
        <v>-0.2458146052</v>
      </c>
      <c r="K142" s="64">
        <f t="shared" si="282"/>
        <v>0.9159777842</v>
      </c>
      <c r="L142" s="64">
        <f t="shared" si="282"/>
        <v>-0.8791503597</v>
      </c>
      <c r="M142" s="64">
        <f t="shared" si="282"/>
        <v>0.1637573039</v>
      </c>
      <c r="N142" s="64">
        <f t="shared" si="282"/>
        <v>0.6780306025</v>
      </c>
      <c r="O142" s="64">
        <f t="shared" si="282"/>
        <v>-0.9964856583</v>
      </c>
      <c r="P142" s="64">
        <f t="shared" si="282"/>
        <v>0.5458107099</v>
      </c>
      <c r="Q142" s="64">
        <f t="shared" si="282"/>
        <v>0.3261441536</v>
      </c>
      <c r="R142" s="64">
        <f t="shared" si="282"/>
        <v>-0.9463670909</v>
      </c>
      <c r="S142" s="64">
        <f t="shared" si="282"/>
        <v>0.8361436655</v>
      </c>
      <c r="T142" s="64">
        <f t="shared" si="282"/>
        <v>-0.08054900422</v>
      </c>
      <c r="U142" s="64">
        <f t="shared" si="282"/>
        <v>-0.7372168037</v>
      </c>
      <c r="V142" s="64">
        <f t="shared" si="282"/>
        <v>0.9859673342</v>
      </c>
      <c r="W142" s="64">
        <f t="shared" si="282"/>
        <v>-0.4737063504</v>
      </c>
      <c r="X142" s="64">
        <f t="shared" si="282"/>
        <v>-0.4041813379</v>
      </c>
      <c r="Y142" s="64">
        <f t="shared" si="282"/>
        <v>0.9701046827</v>
      </c>
      <c r="Z142" s="64">
        <f t="shared" si="282"/>
        <v>-0.7872599822</v>
      </c>
      <c r="AA142" s="64">
        <f t="shared" si="282"/>
        <v>-0.003225448878</v>
      </c>
      <c r="AB142" s="64">
        <f t="shared" si="282"/>
        <v>0.7912213413</v>
      </c>
      <c r="AC142" s="64">
        <f t="shared" si="282"/>
        <v>-0.9685189579</v>
      </c>
      <c r="AD142" s="64">
        <f t="shared" si="282"/>
        <v>0.3982724588</v>
      </c>
      <c r="AE142" s="64">
        <f t="shared" si="282"/>
        <v>0.4793776595</v>
      </c>
      <c r="AF142" s="64">
        <f t="shared" si="282"/>
        <v>-0.9870237158</v>
      </c>
      <c r="AG142" s="64">
        <f t="shared" si="282"/>
        <v>0.7328428976</v>
      </c>
      <c r="AH142" s="64">
        <f t="shared" si="282"/>
        <v>0.08697723131</v>
      </c>
      <c r="AI142" s="64">
        <f t="shared" ref="AI142:BH142" si="283">SIN(2*PI()*AI$3*$B142)</f>
        <v>-0.7892447672</v>
      </c>
      <c r="AJ142" s="64">
        <f t="shared" si="283"/>
        <v>0.9693168625</v>
      </c>
      <c r="AK142" s="64">
        <f t="shared" si="283"/>
        <v>-0.4012289854</v>
      </c>
      <c r="AL142" s="64">
        <f t="shared" si="283"/>
        <v>-0.4765444838</v>
      </c>
      <c r="AM142" s="64">
        <f t="shared" si="283"/>
        <v>0.9865006566</v>
      </c>
      <c r="AN142" s="64">
        <f t="shared" si="283"/>
        <v>-0.7350336741</v>
      </c>
      <c r="AO142" s="64">
        <f t="shared" si="283"/>
        <v>-0.08376355349</v>
      </c>
      <c r="AP142" s="64">
        <f t="shared" si="283"/>
        <v>0.8379085087</v>
      </c>
      <c r="AQ142" s="64">
        <f t="shared" si="283"/>
        <v>-0.9453200469</v>
      </c>
      <c r="AR142" s="64">
        <f t="shared" si="283"/>
        <v>0.3230933756</v>
      </c>
      <c r="AS142" s="64">
        <f t="shared" si="283"/>
        <v>0.5485105018</v>
      </c>
      <c r="AT142" s="64">
        <f t="shared" si="283"/>
        <v>-0.9967506498</v>
      </c>
      <c r="AU142" s="64">
        <f t="shared" si="283"/>
        <v>0.675656262</v>
      </c>
      <c r="AV142" s="64">
        <f t="shared" si="283"/>
        <v>0.1669383595</v>
      </c>
      <c r="AW142" s="64">
        <f t="shared" si="283"/>
        <v>-0.8806828564</v>
      </c>
      <c r="AX142" s="64">
        <f t="shared" si="283"/>
        <v>0.914678876</v>
      </c>
      <c r="AY142" s="64">
        <f t="shared" si="283"/>
        <v>-0.2426868446</v>
      </c>
      <c r="AZ142" s="64">
        <f t="shared" si="283"/>
        <v>-0.6166212131</v>
      </c>
      <c r="BA142" s="64">
        <f t="shared" si="283"/>
        <v>0.9999947982</v>
      </c>
      <c r="BB142" s="64">
        <f t="shared" si="283"/>
        <v>-0.6115298758</v>
      </c>
      <c r="BC142" s="64">
        <f t="shared" si="283"/>
        <v>-0.2489398086</v>
      </c>
      <c r="BD142" s="64">
        <f t="shared" si="283"/>
        <v>0.9172671631</v>
      </c>
      <c r="BE142" s="64">
        <f t="shared" si="283"/>
        <v>-0.8776087167</v>
      </c>
      <c r="BF142" s="64">
        <f t="shared" si="283"/>
        <v>0.1605745446</v>
      </c>
      <c r="BG142" s="64">
        <f t="shared" si="283"/>
        <v>0.6803978891</v>
      </c>
      <c r="BH142" s="64">
        <f t="shared" si="283"/>
        <v>-0.9962102997</v>
      </c>
      <c r="BJ142" s="65">
        <f t="shared" si="7"/>
        <v>29343.52161</v>
      </c>
      <c r="BK142" s="65">
        <f>SUM('Choice Model'!AF142:AJ142)</f>
        <v>30288</v>
      </c>
      <c r="BL142" s="65">
        <f t="shared" si="8"/>
        <v>944.4783862</v>
      </c>
    </row>
    <row r="143" ht="15.75" customHeight="1">
      <c r="A143" s="4" t="s">
        <v>177</v>
      </c>
      <c r="B143" s="53">
        <f t="shared" si="9"/>
        <v>2.663928816</v>
      </c>
      <c r="C143" s="64">
        <f>SUMPRODUCT('Choice Model'!B143:F143,'Choice Model'!AL143:AP143)</f>
        <v>4.918031809</v>
      </c>
      <c r="D143" s="64">
        <f>SUMPRODUCT('Choice Model'!G143:K143,'Choice Model'!AL143:AP143)</f>
        <v>788.72611</v>
      </c>
      <c r="E143" s="64">
        <f>SUMPRODUCT('Choice Model'!L143:P143,'Choice Model'!AL143:AP143)</f>
        <v>3.035122598</v>
      </c>
      <c r="F143" s="64">
        <f>SUMPRODUCT('Choice Model'!AL143:AP143,'Choice Model'!Q143:U143)</f>
        <v>0</v>
      </c>
      <c r="G143" s="64">
        <f>SUMPRODUCT('Choice Model'!V143:Z143,'Choice Model'!AL143:AP143)</f>
        <v>0.01235917826</v>
      </c>
      <c r="H143" s="4">
        <f>SUMPRODUCT('Choice Model'!AA143:AE143,'Choice Model'!AL143:AP143)</f>
        <v>0</v>
      </c>
      <c r="I143" s="64">
        <f t="shared" ref="I143:AH143" si="284">COS(2*PI()*I$3*$B143)</f>
        <v>-0.5148230223</v>
      </c>
      <c r="J143" s="64">
        <f t="shared" si="284"/>
        <v>-0.4699145115</v>
      </c>
      <c r="K143" s="64">
        <f t="shared" si="284"/>
        <v>0.9986686403</v>
      </c>
      <c r="L143" s="64">
        <f t="shared" si="284"/>
        <v>-0.5583607038</v>
      </c>
      <c r="M143" s="64">
        <f t="shared" si="284"/>
        <v>-0.4237547502</v>
      </c>
      <c r="N143" s="64">
        <f t="shared" si="284"/>
        <v>0.9946781062</v>
      </c>
      <c r="O143" s="64">
        <f t="shared" si="284"/>
        <v>-0.6004116275</v>
      </c>
      <c r="P143" s="64">
        <f t="shared" si="284"/>
        <v>-0.3764666489</v>
      </c>
      <c r="Q143" s="64">
        <f t="shared" si="284"/>
        <v>0.9880390234</v>
      </c>
      <c r="R143" s="64">
        <f t="shared" si="284"/>
        <v>-0.6408638234</v>
      </c>
      <c r="S143" s="64">
        <f t="shared" si="284"/>
        <v>-0.3281761225</v>
      </c>
      <c r="T143" s="64">
        <f t="shared" si="284"/>
        <v>0.9787690699</v>
      </c>
      <c r="U143" s="64">
        <f t="shared" si="284"/>
        <v>-0.6796095788</v>
      </c>
      <c r="V143" s="64">
        <f t="shared" si="284"/>
        <v>-0.2790117552</v>
      </c>
      <c r="W143" s="64">
        <f t="shared" si="284"/>
        <v>0.9668929289</v>
      </c>
      <c r="X143" s="64">
        <f t="shared" si="284"/>
        <v>-0.7165457246</v>
      </c>
      <c r="Y143" s="64">
        <f t="shared" si="284"/>
        <v>-0.2291044579</v>
      </c>
      <c r="Z143" s="64">
        <f t="shared" si="284"/>
        <v>0.9524422234</v>
      </c>
      <c r="AA143" s="64">
        <f t="shared" si="284"/>
        <v>-0.7515739101</v>
      </c>
      <c r="AB143" s="64">
        <f t="shared" si="284"/>
        <v>-0.1785871197</v>
      </c>
      <c r="AC143" s="64">
        <f t="shared" si="284"/>
        <v>0.9354554315</v>
      </c>
      <c r="AD143" s="64">
        <f t="shared" si="284"/>
        <v>-0.7846008652</v>
      </c>
      <c r="AE143" s="64">
        <f t="shared" si="284"/>
        <v>-0.1275942541</v>
      </c>
      <c r="AF143" s="64">
        <f t="shared" si="284"/>
        <v>0.9159777842</v>
      </c>
      <c r="AG143" s="64">
        <f t="shared" si="284"/>
        <v>-0.8155386484</v>
      </c>
      <c r="AH143" s="64">
        <f t="shared" si="284"/>
        <v>-0.07626164076</v>
      </c>
      <c r="AI143" s="64">
        <f t="shared" ref="AI143:BH143" si="285">SIN(2*PI()*AI$3*$B143)</f>
        <v>-0.8572964807</v>
      </c>
      <c r="AJ143" s="64">
        <f t="shared" si="285"/>
        <v>0.8827119303</v>
      </c>
      <c r="AK143" s="64">
        <f t="shared" si="285"/>
        <v>-0.05158436687</v>
      </c>
      <c r="AL143" s="64">
        <f t="shared" si="285"/>
        <v>-0.829598291</v>
      </c>
      <c r="AM143" s="64">
        <f t="shared" si="285"/>
        <v>0.9057769658</v>
      </c>
      <c r="AN143" s="64">
        <f t="shared" si="285"/>
        <v>-0.103031379</v>
      </c>
      <c r="AO143" s="64">
        <f t="shared" si="285"/>
        <v>-0.7996911139</v>
      </c>
      <c r="AP143" s="64">
        <f t="shared" si="285"/>
        <v>0.9264301713</v>
      </c>
      <c r="AQ143" s="64">
        <f t="shared" si="285"/>
        <v>-0.1542040476</v>
      </c>
      <c r="AR143" s="64">
        <f t="shared" si="285"/>
        <v>-0.7676545837</v>
      </c>
      <c r="AS143" s="64">
        <f t="shared" si="285"/>
        <v>0.9446165532</v>
      </c>
      <c r="AT143" s="64">
        <f t="shared" si="285"/>
        <v>-0.204966114</v>
      </c>
      <c r="AU143" s="64">
        <f t="shared" si="285"/>
        <v>-0.7335740047</v>
      </c>
      <c r="AV143" s="64">
        <f t="shared" si="285"/>
        <v>0.9602876863</v>
      </c>
      <c r="AW143" s="64">
        <f t="shared" si="285"/>
        <v>-0.2551824131</v>
      </c>
      <c r="AX143" s="64">
        <f t="shared" si="285"/>
        <v>-0.697540124</v>
      </c>
      <c r="AY143" s="64">
        <f t="shared" si="285"/>
        <v>0.9734018427</v>
      </c>
      <c r="AZ143" s="64">
        <f t="shared" si="285"/>
        <v>-0.3047192331</v>
      </c>
      <c r="BA143" s="64">
        <f t="shared" si="285"/>
        <v>-0.6596488896</v>
      </c>
      <c r="BB143" s="64">
        <f t="shared" si="285"/>
        <v>0.9839241031</v>
      </c>
      <c r="BC143" s="64">
        <f t="shared" si="285"/>
        <v>-0.3534446713</v>
      </c>
      <c r="BD143" s="64">
        <f t="shared" si="285"/>
        <v>-0.6200011954</v>
      </c>
      <c r="BE143" s="64">
        <f t="shared" si="285"/>
        <v>0.9918264497</v>
      </c>
      <c r="BF143" s="64">
        <f t="shared" si="285"/>
        <v>-0.4012289854</v>
      </c>
      <c r="BG143" s="64">
        <f t="shared" si="285"/>
        <v>-0.5787026119</v>
      </c>
      <c r="BH143" s="64">
        <f t="shared" si="285"/>
        <v>0.9970878407</v>
      </c>
      <c r="BJ143" s="65">
        <f t="shared" si="7"/>
        <v>28486.21655</v>
      </c>
      <c r="BK143" s="65">
        <f>SUM('Choice Model'!AF143:AJ143)</f>
        <v>30180</v>
      </c>
      <c r="BL143" s="65">
        <f t="shared" si="8"/>
        <v>1693.783446</v>
      </c>
    </row>
    <row r="144" ht="15.75" customHeight="1">
      <c r="A144" s="4" t="s">
        <v>178</v>
      </c>
      <c r="B144" s="53">
        <f t="shared" si="9"/>
        <v>2.683093771</v>
      </c>
      <c r="C144" s="64">
        <f>SUMPRODUCT('Choice Model'!B144:F144,'Choice Model'!AL144:AP144)</f>
        <v>4.910802704</v>
      </c>
      <c r="D144" s="64">
        <f>SUMPRODUCT('Choice Model'!G144:K144,'Choice Model'!AL144:AP144)</f>
        <v>791.4782751</v>
      </c>
      <c r="E144" s="64">
        <f>SUMPRODUCT('Choice Model'!L144:P144,'Choice Model'!AL144:AP144)</f>
        <v>3.027008401</v>
      </c>
      <c r="F144" s="64">
        <f>SUMPRODUCT('Choice Model'!AL144:AP144,'Choice Model'!Q144:U144)</f>
        <v>0</v>
      </c>
      <c r="G144" s="64">
        <f>SUMPRODUCT('Choice Model'!V144:Z144,'Choice Model'!AL144:AP144)</f>
        <v>0.006563402468</v>
      </c>
      <c r="H144" s="4">
        <f>SUMPRODUCT('Choice Model'!AA144:AE144,'Choice Model'!AL144:AP144)</f>
        <v>0</v>
      </c>
      <c r="I144" s="64">
        <f t="shared" ref="I144:AH144" si="286">COS(2*PI()*I$3*$B144)</f>
        <v>-0.4081112615</v>
      </c>
      <c r="J144" s="64">
        <f t="shared" si="286"/>
        <v>-0.6668903965</v>
      </c>
      <c r="K144" s="64">
        <f t="shared" si="286"/>
        <v>0.9524422234</v>
      </c>
      <c r="L144" s="64">
        <f t="shared" si="286"/>
        <v>-0.110514398</v>
      </c>
      <c r="M144" s="64">
        <f t="shared" si="286"/>
        <v>-0.8622378827</v>
      </c>
      <c r="N144" s="64">
        <f t="shared" si="286"/>
        <v>0.8142923779</v>
      </c>
      <c r="O144" s="64">
        <f t="shared" si="286"/>
        <v>0.1975941036</v>
      </c>
      <c r="P144" s="64">
        <f t="shared" si="286"/>
        <v>-0.9755731357</v>
      </c>
      <c r="Q144" s="64">
        <f t="shared" si="286"/>
        <v>0.5986906625</v>
      </c>
      <c r="R144" s="64">
        <f t="shared" si="286"/>
        <v>0.4869083327</v>
      </c>
      <c r="S144" s="64">
        <f t="shared" si="286"/>
        <v>-0.9961162102</v>
      </c>
      <c r="T144" s="64">
        <f t="shared" si="286"/>
        <v>0.3261441536</v>
      </c>
      <c r="U144" s="64">
        <f t="shared" si="286"/>
        <v>0.7299100064</v>
      </c>
      <c r="V144" s="64">
        <f t="shared" si="286"/>
        <v>-0.9219131405</v>
      </c>
      <c r="W144" s="64">
        <f t="shared" si="286"/>
        <v>0.02257626304</v>
      </c>
      <c r="X144" s="64">
        <f t="shared" si="286"/>
        <v>0.9034858861</v>
      </c>
      <c r="Y144" s="64">
        <f t="shared" si="286"/>
        <v>-0.7600217924</v>
      </c>
      <c r="Z144" s="64">
        <f t="shared" si="286"/>
        <v>-0.2831389812</v>
      </c>
      <c r="AA144" s="64">
        <f t="shared" si="286"/>
        <v>0.991126206</v>
      </c>
      <c r="AB144" s="64">
        <f t="shared" si="286"/>
        <v>-0.5258405512</v>
      </c>
      <c r="AC144" s="64">
        <f t="shared" si="286"/>
        <v>-0.5619233047</v>
      </c>
      <c r="AD144" s="64">
        <f t="shared" si="286"/>
        <v>0.9844950086</v>
      </c>
      <c r="AE144" s="64">
        <f t="shared" si="286"/>
        <v>-0.241643695</v>
      </c>
      <c r="AF144" s="64">
        <f t="shared" si="286"/>
        <v>-0.7872599822</v>
      </c>
      <c r="AG144" s="64">
        <f t="shared" si="286"/>
        <v>0.8842230239</v>
      </c>
      <c r="AH144" s="64">
        <f t="shared" si="286"/>
        <v>0.06553723483</v>
      </c>
      <c r="AI144" s="64">
        <f t="shared" ref="AI144:BH144" si="287">SIN(2*PI()*AI$3*$B144)</f>
        <v>-0.9129321981</v>
      </c>
      <c r="AJ144" s="64">
        <f t="shared" si="287"/>
        <v>0.745155822</v>
      </c>
      <c r="AK144" s="64">
        <f t="shared" si="287"/>
        <v>0.3047192331</v>
      </c>
      <c r="AL144" s="64">
        <f t="shared" si="287"/>
        <v>-0.9938745232</v>
      </c>
      <c r="AM144" s="64">
        <f t="shared" si="287"/>
        <v>0.5065035377</v>
      </c>
      <c r="AN144" s="64">
        <f t="shared" si="287"/>
        <v>0.5804549278</v>
      </c>
      <c r="AO144" s="64">
        <f t="shared" si="287"/>
        <v>-0.9802839233</v>
      </c>
      <c r="AP144" s="64">
        <f t="shared" si="287"/>
        <v>0.2196748892</v>
      </c>
      <c r="AQ144" s="64">
        <f t="shared" si="287"/>
        <v>0.800980331</v>
      </c>
      <c r="AR144" s="64">
        <f t="shared" si="287"/>
        <v>-0.8734530758</v>
      </c>
      <c r="AS144" s="64">
        <f t="shared" si="287"/>
        <v>-0.08804825783</v>
      </c>
      <c r="AT144" s="64">
        <f t="shared" si="287"/>
        <v>0.9453200469</v>
      </c>
      <c r="AU144" s="64">
        <f t="shared" si="287"/>
        <v>-0.6835432558</v>
      </c>
      <c r="AV144" s="64">
        <f t="shared" si="287"/>
        <v>-0.3873966461</v>
      </c>
      <c r="AW144" s="64">
        <f t="shared" si="287"/>
        <v>0.9997451237</v>
      </c>
      <c r="AX144" s="64">
        <f t="shared" si="287"/>
        <v>-0.428617841</v>
      </c>
      <c r="AY144" s="64">
        <f t="shared" si="287"/>
        <v>-0.6498975881</v>
      </c>
      <c r="AZ144" s="64">
        <f t="shared" si="287"/>
        <v>0.95907889</v>
      </c>
      <c r="BA144" s="64">
        <f t="shared" si="287"/>
        <v>-0.1329242032</v>
      </c>
      <c r="BB144" s="64">
        <f t="shared" si="287"/>
        <v>-0.8505831616</v>
      </c>
      <c r="BC144" s="64">
        <f t="shared" si="287"/>
        <v>0.8271893372</v>
      </c>
      <c r="BD144" s="64">
        <f t="shared" si="287"/>
        <v>0.1754125938</v>
      </c>
      <c r="BE144" s="64">
        <f t="shared" si="287"/>
        <v>-0.9703650471</v>
      </c>
      <c r="BF144" s="64">
        <f t="shared" si="287"/>
        <v>0.6166212131</v>
      </c>
      <c r="BG144" s="64">
        <f t="shared" si="287"/>
        <v>0.4670649249</v>
      </c>
      <c r="BH144" s="64">
        <f t="shared" si="287"/>
        <v>-0.9978501244</v>
      </c>
      <c r="BJ144" s="65">
        <f t="shared" si="7"/>
        <v>27951.6848</v>
      </c>
      <c r="BK144" s="65">
        <f>SUM('Choice Model'!AF144:AJ144)</f>
        <v>30472</v>
      </c>
      <c r="BL144" s="65">
        <f t="shared" si="8"/>
        <v>2520.315199</v>
      </c>
    </row>
    <row r="145" ht="15.75" customHeight="1">
      <c r="A145" s="4" t="s">
        <v>179</v>
      </c>
      <c r="B145" s="53">
        <f t="shared" si="9"/>
        <v>2.702258727</v>
      </c>
      <c r="C145" s="64">
        <f>SUMPRODUCT('Choice Model'!B145:F145,'Choice Model'!AL145:AP145)</f>
        <v>4.993256342</v>
      </c>
      <c r="D145" s="64">
        <f>SUMPRODUCT('Choice Model'!G145:K145,'Choice Model'!AL145:AP145)</f>
        <v>787.1942967</v>
      </c>
      <c r="E145" s="64">
        <f>SUMPRODUCT('Choice Model'!L145:P145,'Choice Model'!AL145:AP145)</f>
        <v>3.094930064</v>
      </c>
      <c r="F145" s="64">
        <f>SUMPRODUCT('Choice Model'!AL145:AP145,'Choice Model'!Q145:U145)</f>
        <v>0</v>
      </c>
      <c r="G145" s="64">
        <f>SUMPRODUCT('Choice Model'!V145:Z145,'Choice Model'!AL145:AP145)</f>
        <v>0.004233413486</v>
      </c>
      <c r="H145" s="4">
        <f>SUMPRODUCT('Choice Model'!AA145:AE145,'Choice Model'!AL145:AP145)</f>
        <v>0</v>
      </c>
      <c r="I145" s="64">
        <f t="shared" ref="I145:AH145" si="288">COS(2*PI()*I$3*$B145)</f>
        <v>-0.2954889342</v>
      </c>
      <c r="J145" s="64">
        <f t="shared" si="288"/>
        <v>-0.8253725795</v>
      </c>
      <c r="K145" s="64">
        <f t="shared" si="288"/>
        <v>0.7832658619</v>
      </c>
      <c r="L145" s="64">
        <f t="shared" si="288"/>
        <v>0.36247979</v>
      </c>
      <c r="M145" s="64">
        <f t="shared" si="288"/>
        <v>-0.9974833956</v>
      </c>
      <c r="N145" s="64">
        <f t="shared" si="288"/>
        <v>0.2270108209</v>
      </c>
      <c r="O145" s="64">
        <f t="shared" si="288"/>
        <v>0.8633250245</v>
      </c>
      <c r="P145" s="64">
        <f t="shared" si="288"/>
        <v>-0.7372168037</v>
      </c>
      <c r="Q145" s="64">
        <f t="shared" si="288"/>
        <v>-0.4276462093</v>
      </c>
      <c r="R145" s="64">
        <f t="shared" si="288"/>
        <v>0.9899462489</v>
      </c>
      <c r="S145" s="64">
        <f t="shared" si="288"/>
        <v>-0.1573901148</v>
      </c>
      <c r="T145" s="64">
        <f t="shared" si="288"/>
        <v>-0.8969321744</v>
      </c>
      <c r="U145" s="64">
        <f t="shared" si="288"/>
        <v>0.6874571793</v>
      </c>
      <c r="V145" s="64">
        <f t="shared" si="288"/>
        <v>0.4906601959</v>
      </c>
      <c r="W145" s="64">
        <f t="shared" si="288"/>
        <v>-0.977426496</v>
      </c>
      <c r="X145" s="64">
        <f t="shared" si="288"/>
        <v>0.08697723131</v>
      </c>
      <c r="Y145" s="64">
        <f t="shared" si="288"/>
        <v>0.9260248772</v>
      </c>
      <c r="Z145" s="64">
        <f t="shared" si="288"/>
        <v>-0.6342374394</v>
      </c>
      <c r="AA145" s="64">
        <f t="shared" si="288"/>
        <v>-0.5512045872</v>
      </c>
      <c r="AB145" s="64">
        <f t="shared" si="288"/>
        <v>0.9599871514</v>
      </c>
      <c r="AC145" s="64">
        <f t="shared" si="288"/>
        <v>-0.01612657327</v>
      </c>
      <c r="AD145" s="64">
        <f t="shared" si="288"/>
        <v>-0.9504567035</v>
      </c>
      <c r="AE145" s="64">
        <f t="shared" si="288"/>
        <v>0.57782545</v>
      </c>
      <c r="AF145" s="64">
        <f t="shared" si="288"/>
        <v>0.6089746508</v>
      </c>
      <c r="AG145" s="64">
        <f t="shared" si="288"/>
        <v>-0.937715991</v>
      </c>
      <c r="AH145" s="64">
        <f t="shared" si="288"/>
        <v>-0.05480525318</v>
      </c>
      <c r="AI145" s="64">
        <f t="shared" ref="AI145:BH145" si="289">SIN(2*PI()*AI$3*$B145)</f>
        <v>-0.9553461623</v>
      </c>
      <c r="AJ145" s="64">
        <f t="shared" si="289"/>
        <v>0.5645884386</v>
      </c>
      <c r="AK145" s="64">
        <f t="shared" si="289"/>
        <v>0.6216868903</v>
      </c>
      <c r="AL145" s="64">
        <f t="shared" si="289"/>
        <v>-0.9319916319</v>
      </c>
      <c r="AM145" s="64">
        <f t="shared" si="289"/>
        <v>-0.07090046226</v>
      </c>
      <c r="AN145" s="64">
        <f t="shared" si="289"/>
        <v>0.9738922359</v>
      </c>
      <c r="AO145" s="64">
        <f t="shared" si="289"/>
        <v>-0.5046482954</v>
      </c>
      <c r="AP145" s="64">
        <f t="shared" si="289"/>
        <v>-0.675656262</v>
      </c>
      <c r="AQ145" s="64">
        <f t="shared" si="289"/>
        <v>0.9039461929</v>
      </c>
      <c r="AR145" s="64">
        <f t="shared" si="289"/>
        <v>0.1414440677</v>
      </c>
      <c r="AS145" s="64">
        <f t="shared" si="289"/>
        <v>-0.9875365065</v>
      </c>
      <c r="AT145" s="64">
        <f t="shared" si="289"/>
        <v>0.442168152</v>
      </c>
      <c r="AU145" s="64">
        <f t="shared" si="289"/>
        <v>0.7262249146</v>
      </c>
      <c r="AV145" s="64">
        <f t="shared" si="289"/>
        <v>-0.871351004</v>
      </c>
      <c r="AW145" s="64">
        <f t="shared" si="289"/>
        <v>-0.2112757556</v>
      </c>
      <c r="AX145" s="64">
        <f t="shared" si="289"/>
        <v>0.9962102997</v>
      </c>
      <c r="AY145" s="64">
        <f t="shared" si="289"/>
        <v>-0.3774624839</v>
      </c>
      <c r="AZ145" s="64">
        <f t="shared" si="289"/>
        <v>-0.7731383256</v>
      </c>
      <c r="BA145" s="64">
        <f t="shared" si="289"/>
        <v>0.8343701235</v>
      </c>
      <c r="BB145" s="64">
        <f t="shared" si="289"/>
        <v>0.2800440485</v>
      </c>
      <c r="BC145" s="64">
        <f t="shared" si="289"/>
        <v>-0.9998699584</v>
      </c>
      <c r="BD145" s="64">
        <f t="shared" si="289"/>
        <v>0.3108569682</v>
      </c>
      <c r="BE145" s="64">
        <f t="shared" si="289"/>
        <v>0.8161603699</v>
      </c>
      <c r="BF145" s="64">
        <f t="shared" si="289"/>
        <v>-0.7931896839</v>
      </c>
      <c r="BG145" s="64">
        <f t="shared" si="289"/>
        <v>-0.3474028212</v>
      </c>
      <c r="BH145" s="64">
        <f t="shared" si="289"/>
        <v>0.9984970627</v>
      </c>
      <c r="BJ145" s="65">
        <f t="shared" si="7"/>
        <v>27667.93387</v>
      </c>
      <c r="BK145" s="65">
        <f>SUM('Choice Model'!AF145:AJ145)</f>
        <v>29527</v>
      </c>
      <c r="BL145" s="65">
        <f t="shared" si="8"/>
        <v>1859.066127</v>
      </c>
    </row>
    <row r="146" ht="15.75" customHeight="1">
      <c r="A146" s="4" t="s">
        <v>180</v>
      </c>
      <c r="B146" s="53">
        <f t="shared" si="9"/>
        <v>2.721423682</v>
      </c>
      <c r="C146" s="64">
        <f>SUMPRODUCT('Choice Model'!B146:F146,'Choice Model'!AL146:AP146)</f>
        <v>5.029316211</v>
      </c>
      <c r="D146" s="64">
        <f>SUMPRODUCT('Choice Model'!G146:K146,'Choice Model'!AL146:AP146)</f>
        <v>736.5448421</v>
      </c>
      <c r="E146" s="64">
        <f>SUMPRODUCT('Choice Model'!L146:P146,'Choice Model'!AL146:AP146)</f>
        <v>3.114568421</v>
      </c>
      <c r="F146" s="64">
        <f>SUMPRODUCT('Choice Model'!AL146:AP146,'Choice Model'!Q146:U146)</f>
        <v>0</v>
      </c>
      <c r="G146" s="64">
        <f>SUMPRODUCT('Choice Model'!V146:Z146,'Choice Model'!AL146:AP146)</f>
        <v>0</v>
      </c>
      <c r="H146" s="4">
        <f>SUMPRODUCT('Choice Model'!AA146:AE146,'Choice Model'!AL146:AP146)</f>
        <v>0</v>
      </c>
      <c r="I146" s="64">
        <f t="shared" ref="I146:AH146" si="290">COS(2*PI()*I$3*$B146)</f>
        <v>-0.1785871197</v>
      </c>
      <c r="J146" s="64">
        <f t="shared" si="290"/>
        <v>-0.9362132814</v>
      </c>
      <c r="K146" s="64">
        <f t="shared" si="290"/>
        <v>0.5129783863</v>
      </c>
      <c r="L146" s="64">
        <f t="shared" si="290"/>
        <v>0.7529906165</v>
      </c>
      <c r="M146" s="64">
        <f t="shared" si="290"/>
        <v>-0.781927237</v>
      </c>
      <c r="N146" s="64">
        <f t="shared" si="290"/>
        <v>-0.4737063504</v>
      </c>
      <c r="O146" s="64">
        <f t="shared" si="290"/>
        <v>0.9511229423</v>
      </c>
      <c r="P146" s="64">
        <f t="shared" si="290"/>
        <v>0.1339897369</v>
      </c>
      <c r="Q146" s="64">
        <f t="shared" si="290"/>
        <v>-0.9989806247</v>
      </c>
      <c r="R146" s="64">
        <f t="shared" si="290"/>
        <v>0.2228204078</v>
      </c>
      <c r="S146" s="64">
        <f t="shared" si="290"/>
        <v>0.919394915</v>
      </c>
      <c r="T146" s="64">
        <f t="shared" si="290"/>
        <v>-0.5512045872</v>
      </c>
      <c r="U146" s="64">
        <f t="shared" si="290"/>
        <v>-0.7225188359</v>
      </c>
      <c r="V146" s="64">
        <f t="shared" si="290"/>
        <v>0.8092697028</v>
      </c>
      <c r="W146" s="64">
        <f t="shared" si="290"/>
        <v>0.4334685453</v>
      </c>
      <c r="X146" s="64">
        <f t="shared" si="290"/>
        <v>-0.9640935008</v>
      </c>
      <c r="Y146" s="64">
        <f t="shared" si="290"/>
        <v>-0.08911918256</v>
      </c>
      <c r="Z146" s="64">
        <f t="shared" si="290"/>
        <v>0.995924577</v>
      </c>
      <c r="AA146" s="64">
        <f t="shared" si="290"/>
        <v>-0.2665994207</v>
      </c>
      <c r="AB146" s="64">
        <f t="shared" si="290"/>
        <v>-0.9007021317</v>
      </c>
      <c r="AC146" s="64">
        <f t="shared" si="290"/>
        <v>0.5883070195</v>
      </c>
      <c r="AD146" s="64">
        <f t="shared" si="290"/>
        <v>0.6905740196</v>
      </c>
      <c r="AE146" s="64">
        <f t="shared" si="290"/>
        <v>-0.8349622696</v>
      </c>
      <c r="AF146" s="64">
        <f t="shared" si="290"/>
        <v>-0.3923470061</v>
      </c>
      <c r="AG146" s="64">
        <f t="shared" si="290"/>
        <v>0.975098513</v>
      </c>
      <c r="AH146" s="64">
        <f t="shared" si="290"/>
        <v>0.04406693638</v>
      </c>
      <c r="AI146" s="64">
        <f t="shared" ref="AI146:BH146" si="291">SIN(2*PI()*AI$3*$B146)</f>
        <v>-0.9839241031</v>
      </c>
      <c r="AJ146" s="64">
        <f t="shared" si="291"/>
        <v>0.3514323431</v>
      </c>
      <c r="AK146" s="64">
        <f t="shared" si="291"/>
        <v>0.8584015233</v>
      </c>
      <c r="AL146" s="64">
        <f t="shared" si="291"/>
        <v>-0.6580312542</v>
      </c>
      <c r="AM146" s="64">
        <f t="shared" si="291"/>
        <v>-0.6233697106</v>
      </c>
      <c r="AN146" s="64">
        <f t="shared" si="291"/>
        <v>0.8806828564</v>
      </c>
      <c r="AO146" s="64">
        <f t="shared" si="291"/>
        <v>0.3088124813</v>
      </c>
      <c r="AP146" s="64">
        <f t="shared" si="291"/>
        <v>-0.9909827195</v>
      </c>
      <c r="AQ146" s="64">
        <f t="shared" si="291"/>
        <v>0.04514101777</v>
      </c>
      <c r="AR146" s="64">
        <f t="shared" si="291"/>
        <v>0.9748595108</v>
      </c>
      <c r="AS146" s="64">
        <f t="shared" si="291"/>
        <v>-0.393335722</v>
      </c>
      <c r="AT146" s="64">
        <f t="shared" si="291"/>
        <v>-0.8343701235</v>
      </c>
      <c r="AU146" s="64">
        <f t="shared" si="291"/>
        <v>0.6913512362</v>
      </c>
      <c r="AV146" s="64">
        <f t="shared" si="291"/>
        <v>0.5874372716</v>
      </c>
      <c r="AW146" s="64">
        <f t="shared" si="291"/>
        <v>-0.9011686969</v>
      </c>
      <c r="AX146" s="64">
        <f t="shared" si="291"/>
        <v>-0.2655630278</v>
      </c>
      <c r="AY146" s="64">
        <f t="shared" si="291"/>
        <v>0.9960209693</v>
      </c>
      <c r="AZ146" s="64">
        <f t="shared" si="291"/>
        <v>-0.09019000427</v>
      </c>
      <c r="BA146" s="64">
        <f t="shared" si="291"/>
        <v>-0.9638074231</v>
      </c>
      <c r="BB146" s="64">
        <f t="shared" si="291"/>
        <v>0.4344371875</v>
      </c>
      <c r="BC146" s="64">
        <f t="shared" si="291"/>
        <v>0.8086376512</v>
      </c>
      <c r="BD146" s="64">
        <f t="shared" si="291"/>
        <v>-0.7232617254</v>
      </c>
      <c r="BE146" s="64">
        <f t="shared" si="291"/>
        <v>-0.5503071945</v>
      </c>
      <c r="BF146" s="64">
        <f t="shared" si="291"/>
        <v>0.919817279</v>
      </c>
      <c r="BG146" s="64">
        <f t="shared" si="291"/>
        <v>0.2217721576</v>
      </c>
      <c r="BH146" s="64">
        <f t="shared" si="291"/>
        <v>-0.9990285807</v>
      </c>
      <c r="BJ146" s="65">
        <f t="shared" si="7"/>
        <v>25827.94399</v>
      </c>
      <c r="BK146" s="65">
        <f>SUM('Choice Model'!AF146:AJ146)</f>
        <v>23750</v>
      </c>
      <c r="BL146" s="65">
        <f t="shared" si="8"/>
        <v>-2077.94399</v>
      </c>
    </row>
    <row r="147" ht="15.75" customHeight="1">
      <c r="A147" s="4" t="s">
        <v>181</v>
      </c>
      <c r="B147" s="53">
        <f t="shared" si="9"/>
        <v>2.740588638</v>
      </c>
      <c r="C147" s="64">
        <f>SUMPRODUCT('Choice Model'!B147:F147,'Choice Model'!AL147:AP147)</f>
        <v>4.902678565</v>
      </c>
      <c r="D147" s="64">
        <f>SUMPRODUCT('Choice Model'!G147:K147,'Choice Model'!AL147:AP147)</f>
        <v>779.2115405</v>
      </c>
      <c r="E147" s="64">
        <f>SUMPRODUCT('Choice Model'!L147:P147,'Choice Model'!AL147:AP147)</f>
        <v>3.018914211</v>
      </c>
      <c r="F147" s="64">
        <f>SUMPRODUCT('Choice Model'!AL147:AP147,'Choice Model'!Q147:U147)</f>
        <v>0</v>
      </c>
      <c r="G147" s="64">
        <f>SUMPRODUCT('Choice Model'!V147:Z147,'Choice Model'!AL147:AP147)</f>
        <v>0.001955416504</v>
      </c>
      <c r="H147" s="4">
        <f>SUMPRODUCT('Choice Model'!AA147:AE147,'Choice Model'!AL147:AP147)</f>
        <v>0</v>
      </c>
      <c r="I147" s="64">
        <f t="shared" ref="I147:AH147" si="292">COS(2*PI()*I$3*$B147)</f>
        <v>-0.05909887555</v>
      </c>
      <c r="J147" s="64">
        <f t="shared" si="292"/>
        <v>-0.9930146458</v>
      </c>
      <c r="K147" s="64">
        <f t="shared" si="292"/>
        <v>0.1764709735</v>
      </c>
      <c r="L147" s="64">
        <f t="shared" si="292"/>
        <v>0.9721561736</v>
      </c>
      <c r="M147" s="64">
        <f t="shared" si="292"/>
        <v>-0.2913776469</v>
      </c>
      <c r="N147" s="64">
        <f t="shared" si="292"/>
        <v>-0.937715991</v>
      </c>
      <c r="O147" s="64">
        <f t="shared" si="292"/>
        <v>0.4022135682</v>
      </c>
      <c r="P147" s="64">
        <f t="shared" si="292"/>
        <v>0.8901752518</v>
      </c>
      <c r="Q147" s="64">
        <f t="shared" si="292"/>
        <v>-0.5074302811</v>
      </c>
      <c r="R147" s="64">
        <f t="shared" si="292"/>
        <v>-0.8301981337</v>
      </c>
      <c r="S147" s="64">
        <f t="shared" si="292"/>
        <v>0.6055578335</v>
      </c>
      <c r="T147" s="64">
        <f t="shared" si="292"/>
        <v>0.7586225597</v>
      </c>
      <c r="U147" s="64">
        <f t="shared" si="292"/>
        <v>-0.6952253139</v>
      </c>
      <c r="V147" s="64">
        <f t="shared" si="292"/>
        <v>-0.6764484911</v>
      </c>
      <c r="W147" s="64">
        <f t="shared" si="292"/>
        <v>0.7751800043</v>
      </c>
      <c r="X147" s="64">
        <f t="shared" si="292"/>
        <v>0.5848239578</v>
      </c>
      <c r="Y147" s="64">
        <f t="shared" si="292"/>
        <v>-0.8443048809</v>
      </c>
      <c r="Z147" s="64">
        <f t="shared" si="292"/>
        <v>-0.4850290197</v>
      </c>
      <c r="AA147" s="64">
        <f t="shared" si="292"/>
        <v>0.9016342203</v>
      </c>
      <c r="AB147" s="64">
        <f t="shared" si="292"/>
        <v>0.3784578825</v>
      </c>
      <c r="AC147" s="64">
        <f t="shared" si="292"/>
        <v>-0.9463670909</v>
      </c>
      <c r="AD147" s="64">
        <f t="shared" si="292"/>
        <v>-0.2665994207</v>
      </c>
      <c r="AE147" s="64">
        <f t="shared" si="292"/>
        <v>0.9778785428</v>
      </c>
      <c r="AF147" s="64">
        <f t="shared" si="292"/>
        <v>0.1510163761</v>
      </c>
      <c r="AG147" s="64">
        <f t="shared" si="292"/>
        <v>-0.9957283389</v>
      </c>
      <c r="AH147" s="64">
        <f t="shared" si="292"/>
        <v>-0.03332352571</v>
      </c>
      <c r="AI147" s="64">
        <f t="shared" ref="AI147:BH147" si="293">SIN(2*PI()*AI$3*$B147)</f>
        <v>-0.9982521339</v>
      </c>
      <c r="AJ147" s="64">
        <f t="shared" si="293"/>
        <v>0.1179911573</v>
      </c>
      <c r="AK147" s="64">
        <f t="shared" si="293"/>
        <v>0.9843058445</v>
      </c>
      <c r="AL147" s="64">
        <f t="shared" si="293"/>
        <v>-0.2343338945</v>
      </c>
      <c r="AM147" s="64">
        <f t="shared" si="293"/>
        <v>-0.9566081052</v>
      </c>
      <c r="AN147" s="64">
        <f t="shared" si="293"/>
        <v>0.3474028212</v>
      </c>
      <c r="AO147" s="64">
        <f t="shared" si="293"/>
        <v>0.915545873</v>
      </c>
      <c r="AP147" s="64">
        <f t="shared" si="293"/>
        <v>-0.4556182844</v>
      </c>
      <c r="AQ147" s="64">
        <f t="shared" si="293"/>
        <v>-0.8616928164</v>
      </c>
      <c r="AR147" s="64">
        <f t="shared" si="293"/>
        <v>0.5574684374</v>
      </c>
      <c r="AS147" s="64">
        <f t="shared" si="293"/>
        <v>0.7958013008</v>
      </c>
      <c r="AT147" s="64">
        <f t="shared" si="293"/>
        <v>-0.6515303615</v>
      </c>
      <c r="AU147" s="64">
        <f t="shared" si="293"/>
        <v>-0.7187918773</v>
      </c>
      <c r="AV147" s="64">
        <f t="shared" si="293"/>
        <v>0.7364899449</v>
      </c>
      <c r="AW147" s="64">
        <f t="shared" si="293"/>
        <v>0.6317404221</v>
      </c>
      <c r="AX147" s="64">
        <f t="shared" si="293"/>
        <v>-0.8111602421</v>
      </c>
      <c r="AY147" s="64">
        <f t="shared" si="293"/>
        <v>-0.5358631057</v>
      </c>
      <c r="AZ147" s="64">
        <f t="shared" si="293"/>
        <v>0.8744980561</v>
      </c>
      <c r="BA147" s="64">
        <f t="shared" si="293"/>
        <v>0.4324994021</v>
      </c>
      <c r="BB147" s="64">
        <f t="shared" si="293"/>
        <v>-0.9256185128</v>
      </c>
      <c r="BC147" s="64">
        <f t="shared" si="293"/>
        <v>-0.3230933756</v>
      </c>
      <c r="BD147" s="64">
        <f t="shared" si="293"/>
        <v>0.9638074231</v>
      </c>
      <c r="BE147" s="64">
        <f t="shared" si="293"/>
        <v>0.2091735056</v>
      </c>
      <c r="BF147" s="64">
        <f t="shared" si="293"/>
        <v>-0.9885312611</v>
      </c>
      <c r="BG147" s="64">
        <f t="shared" si="293"/>
        <v>-0.0923313337</v>
      </c>
      <c r="BH147" s="64">
        <f t="shared" si="293"/>
        <v>0.9994446171</v>
      </c>
      <c r="BJ147" s="65">
        <f t="shared" si="7"/>
        <v>26516.38474</v>
      </c>
      <c r="BK147" s="65">
        <f>SUM('Choice Model'!AF147:AJ147)</f>
        <v>28127</v>
      </c>
      <c r="BL147" s="65">
        <f t="shared" si="8"/>
        <v>1610.615265</v>
      </c>
    </row>
    <row r="148" ht="15.75" customHeight="1">
      <c r="A148" s="4" t="s">
        <v>182</v>
      </c>
      <c r="B148" s="53">
        <f t="shared" si="9"/>
        <v>2.759753593</v>
      </c>
      <c r="C148" s="64">
        <f>SUMPRODUCT('Choice Model'!B148:F148,'Choice Model'!AL148:AP148)</f>
        <v>4.907105547</v>
      </c>
      <c r="D148" s="64">
        <f>SUMPRODUCT('Choice Model'!G148:K148,'Choice Model'!AL148:AP148)</f>
        <v>800.8168849</v>
      </c>
      <c r="E148" s="64">
        <f>SUMPRODUCT('Choice Model'!L148:P148,'Choice Model'!AL148:AP148)</f>
        <v>2.981260814</v>
      </c>
      <c r="F148" s="64">
        <f>SUMPRODUCT('Choice Model'!AL148:AP148,'Choice Model'!Q148:U148)</f>
        <v>0</v>
      </c>
      <c r="G148" s="64">
        <f>SUMPRODUCT('Choice Model'!V148:Z148,'Choice Model'!AL148:AP148)</f>
        <v>0.005321406418</v>
      </c>
      <c r="H148" s="4">
        <f>SUMPRODUCT('Choice Model'!AA148:AE148,'Choice Model'!AL148:AP148)</f>
        <v>0</v>
      </c>
      <c r="I148" s="64">
        <f t="shared" ref="I148:AH148" si="294">COS(2*PI()*I$3*$B148)</f>
        <v>0.0612452818</v>
      </c>
      <c r="J148" s="64">
        <f t="shared" si="294"/>
        <v>-0.9924980309</v>
      </c>
      <c r="K148" s="64">
        <f t="shared" si="294"/>
        <v>-0.182816925</v>
      </c>
      <c r="L148" s="64">
        <f t="shared" si="294"/>
        <v>0.9701046827</v>
      </c>
      <c r="M148" s="64">
        <f t="shared" si="294"/>
        <v>0.3016455943</v>
      </c>
      <c r="N148" s="64">
        <f t="shared" si="294"/>
        <v>-0.9331559439</v>
      </c>
      <c r="O148" s="64">
        <f t="shared" si="294"/>
        <v>-0.4159483918</v>
      </c>
      <c r="P148" s="64">
        <f t="shared" si="294"/>
        <v>0.8822061909</v>
      </c>
      <c r="Q148" s="64">
        <f t="shared" si="294"/>
        <v>0.5240103254</v>
      </c>
      <c r="R148" s="64">
        <f t="shared" si="294"/>
        <v>-0.8180198708</v>
      </c>
      <c r="S148" s="64">
        <f t="shared" si="294"/>
        <v>-0.6242100404</v>
      </c>
      <c r="T148" s="64">
        <f t="shared" si="294"/>
        <v>0.7415600312</v>
      </c>
      <c r="U148" s="64">
        <f t="shared" si="294"/>
        <v>0.7150441466</v>
      </c>
      <c r="V148" s="64">
        <f t="shared" si="294"/>
        <v>-0.6539738707</v>
      </c>
      <c r="W148" s="64">
        <f t="shared" si="294"/>
        <v>-0.7951497746</v>
      </c>
      <c r="X148" s="64">
        <f t="shared" si="294"/>
        <v>0.5565755266</v>
      </c>
      <c r="Y148" s="64">
        <f t="shared" si="294"/>
        <v>0.8633250245</v>
      </c>
      <c r="Z148" s="64">
        <f t="shared" si="294"/>
        <v>-0.4508263578</v>
      </c>
      <c r="AA148" s="64">
        <f t="shared" si="294"/>
        <v>-0.9185469992</v>
      </c>
      <c r="AB148" s="64">
        <f t="shared" si="294"/>
        <v>0.3383130182</v>
      </c>
      <c r="AC148" s="64">
        <f t="shared" si="294"/>
        <v>0.9599871514</v>
      </c>
      <c r="AD148" s="64">
        <f t="shared" si="294"/>
        <v>-0.220723651</v>
      </c>
      <c r="AE148" s="64">
        <f t="shared" si="294"/>
        <v>-0.9870237158</v>
      </c>
      <c r="AF148" s="64">
        <f t="shared" si="294"/>
        <v>0.09982255972</v>
      </c>
      <c r="AG148" s="64">
        <f t="shared" si="294"/>
        <v>0.9992510374</v>
      </c>
      <c r="AH148" s="64">
        <f t="shared" si="294"/>
        <v>0.02257626304</v>
      </c>
      <c r="AI148" s="64">
        <f t="shared" ref="AI148:BH148" si="295">SIN(2*PI()*AI$3*$B148)</f>
        <v>-0.9981227457</v>
      </c>
      <c r="AJ148" s="64">
        <f t="shared" si="295"/>
        <v>-0.1222606177</v>
      </c>
      <c r="AK148" s="64">
        <f t="shared" si="295"/>
        <v>0.9831469737</v>
      </c>
      <c r="AL148" s="64">
        <f t="shared" si="295"/>
        <v>0.2426868446</v>
      </c>
      <c r="AM148" s="64">
        <f t="shared" si="295"/>
        <v>-0.9534201253</v>
      </c>
      <c r="AN148" s="64">
        <f t="shared" si="295"/>
        <v>-0.3594718131</v>
      </c>
      <c r="AO148" s="64">
        <f t="shared" si="295"/>
        <v>0.9093882204</v>
      </c>
      <c r="AP148" s="64">
        <f t="shared" si="295"/>
        <v>0.4708632887</v>
      </c>
      <c r="AQ148" s="64">
        <f t="shared" si="295"/>
        <v>-0.8517119107</v>
      </c>
      <c r="AR148" s="64">
        <f t="shared" si="295"/>
        <v>-0.5751899607</v>
      </c>
      <c r="AS148" s="64">
        <f t="shared" si="295"/>
        <v>0.7812565683</v>
      </c>
      <c r="AT148" s="64">
        <f t="shared" si="295"/>
        <v>0.6708865181</v>
      </c>
      <c r="AU148" s="64">
        <f t="shared" si="295"/>
        <v>-0.6990793006</v>
      </c>
      <c r="AV148" s="64">
        <f t="shared" si="295"/>
        <v>-0.7565171356</v>
      </c>
      <c r="AW148" s="64">
        <f t="shared" si="295"/>
        <v>0.6064130902</v>
      </c>
      <c r="AX148" s="64">
        <f t="shared" si="295"/>
        <v>0.8307970168</v>
      </c>
      <c r="AY148" s="64">
        <f t="shared" si="295"/>
        <v>-0.5046482954</v>
      </c>
      <c r="AZ148" s="64">
        <f t="shared" si="295"/>
        <v>-0.8926116709</v>
      </c>
      <c r="BA148" s="64">
        <f t="shared" si="295"/>
        <v>0.3953117888</v>
      </c>
      <c r="BB148" s="64">
        <f t="shared" si="295"/>
        <v>0.9410336347</v>
      </c>
      <c r="BC148" s="64">
        <f t="shared" si="295"/>
        <v>-0.2800440485</v>
      </c>
      <c r="BD148" s="64">
        <f t="shared" si="295"/>
        <v>-0.9753363881</v>
      </c>
      <c r="BE148" s="64">
        <f t="shared" si="295"/>
        <v>0.1605745446</v>
      </c>
      <c r="BF148" s="64">
        <f t="shared" si="295"/>
        <v>0.9950052545</v>
      </c>
      <c r="BG148" s="64">
        <f t="shared" si="295"/>
        <v>-0.03869579018</v>
      </c>
      <c r="BH148" s="64">
        <f t="shared" si="295"/>
        <v>-0.9997451237</v>
      </c>
      <c r="BJ148" s="65">
        <f t="shared" si="7"/>
        <v>27014.84612</v>
      </c>
      <c r="BK148" s="65">
        <f>SUM('Choice Model'!AF148:AJ148)</f>
        <v>30631</v>
      </c>
      <c r="BL148" s="65">
        <f t="shared" si="8"/>
        <v>3616.15388</v>
      </c>
    </row>
    <row r="149" ht="15.75" customHeight="1">
      <c r="A149" s="4" t="s">
        <v>183</v>
      </c>
      <c r="B149" s="53">
        <f t="shared" si="9"/>
        <v>2.778918549</v>
      </c>
      <c r="C149" s="64">
        <f>SUMPRODUCT('Choice Model'!B149:F149,'Choice Model'!AL149:AP149)</f>
        <v>4.937700461</v>
      </c>
      <c r="D149" s="64">
        <f>SUMPRODUCT('Choice Model'!G149:K149,'Choice Model'!AL149:AP149)</f>
        <v>768.0024402</v>
      </c>
      <c r="E149" s="64">
        <f>SUMPRODUCT('Choice Model'!L149:P149,'Choice Model'!AL149:AP149)</f>
        <v>3.024631105</v>
      </c>
      <c r="F149" s="64">
        <f>SUMPRODUCT('Choice Model'!AL149:AP149,'Choice Model'!Q149:U149)</f>
        <v>0</v>
      </c>
      <c r="G149" s="64">
        <f>SUMPRODUCT('Choice Model'!V149:Z149,'Choice Model'!AL149:AP149)</f>
        <v>0.003469706791</v>
      </c>
      <c r="H149" s="4">
        <f>SUMPRODUCT('Choice Model'!AA149:AE149,'Choice Model'!AL149:AP149)</f>
        <v>0</v>
      </c>
      <c r="I149" s="64">
        <f t="shared" ref="I149:AH149" si="296">COS(2*PI()*I$3*$B149)</f>
        <v>0.1807024401</v>
      </c>
      <c r="J149" s="64">
        <f t="shared" si="296"/>
        <v>-0.9346932563</v>
      </c>
      <c r="K149" s="64">
        <f t="shared" si="296"/>
        <v>-0.5185051444</v>
      </c>
      <c r="L149" s="64">
        <f t="shared" si="296"/>
        <v>0.7473029667</v>
      </c>
      <c r="M149" s="64">
        <f t="shared" si="296"/>
        <v>0.7885840835</v>
      </c>
      <c r="N149" s="64">
        <f t="shared" si="296"/>
        <v>-0.4623048305</v>
      </c>
      <c r="O149" s="64">
        <f t="shared" si="296"/>
        <v>-0.9556633054</v>
      </c>
      <c r="P149" s="64">
        <f t="shared" si="296"/>
        <v>0.1169234481</v>
      </c>
      <c r="Q149" s="64">
        <f t="shared" si="296"/>
        <v>0.9979200102</v>
      </c>
      <c r="R149" s="64">
        <f t="shared" si="296"/>
        <v>0.2437297136</v>
      </c>
      <c r="S149" s="64">
        <f t="shared" si="296"/>
        <v>-0.9098349022</v>
      </c>
      <c r="T149" s="64">
        <f t="shared" si="296"/>
        <v>-0.5725484874</v>
      </c>
      <c r="U149" s="64">
        <f t="shared" si="296"/>
        <v>0.7029130847</v>
      </c>
      <c r="V149" s="64">
        <f t="shared" si="296"/>
        <v>0.8265847066</v>
      </c>
      <c r="W149" s="64">
        <f t="shared" si="296"/>
        <v>-0.4041813379</v>
      </c>
      <c r="X149" s="64">
        <f t="shared" si="296"/>
        <v>-0.9726578146</v>
      </c>
      <c r="Y149" s="64">
        <f t="shared" si="296"/>
        <v>0.05265805692</v>
      </c>
      <c r="Z149" s="64">
        <f t="shared" si="296"/>
        <v>0.9916886933</v>
      </c>
      <c r="AA149" s="64">
        <f t="shared" si="296"/>
        <v>0.3057430765</v>
      </c>
      <c r="AB149" s="64">
        <f t="shared" si="296"/>
        <v>-0.8811916534</v>
      </c>
      <c r="AC149" s="64">
        <f t="shared" si="296"/>
        <v>-0.6242100404</v>
      </c>
      <c r="AD149" s="64">
        <f t="shared" si="296"/>
        <v>0.6555990986</v>
      </c>
      <c r="AE149" s="64">
        <f t="shared" si="296"/>
        <v>0.861146754</v>
      </c>
      <c r="AF149" s="64">
        <f t="shared" si="296"/>
        <v>-0.3443764591</v>
      </c>
      <c r="AG149" s="64">
        <f t="shared" si="296"/>
        <v>-0.985606087</v>
      </c>
      <c r="AH149" s="64">
        <f t="shared" si="296"/>
        <v>-0.01182639069</v>
      </c>
      <c r="AI149" s="64">
        <f t="shared" ref="AI149:BH149" si="297">SIN(2*PI()*AI$3*$B149)</f>
        <v>-0.9835378123</v>
      </c>
      <c r="AJ149" s="64">
        <f t="shared" si="297"/>
        <v>-0.3554553652</v>
      </c>
      <c r="AK149" s="64">
        <f t="shared" si="297"/>
        <v>0.8550745086</v>
      </c>
      <c r="AL149" s="64">
        <f t="shared" si="297"/>
        <v>0.6644834655</v>
      </c>
      <c r="AM149" s="64">
        <f t="shared" si="297"/>
        <v>-0.6149269413</v>
      </c>
      <c r="AN149" s="64">
        <f t="shared" si="297"/>
        <v>-0.8867210631</v>
      </c>
      <c r="AO149" s="64">
        <f t="shared" si="297"/>
        <v>0.2944616218</v>
      </c>
      <c r="AP149" s="64">
        <f t="shared" si="297"/>
        <v>0.9931409302</v>
      </c>
      <c r="AQ149" s="64">
        <f t="shared" si="297"/>
        <v>0.06446435711</v>
      </c>
      <c r="AR149" s="64">
        <f t="shared" si="297"/>
        <v>-0.969843197</v>
      </c>
      <c r="AS149" s="64">
        <f t="shared" si="297"/>
        <v>-0.4149704215</v>
      </c>
      <c r="AT149" s="64">
        <f t="shared" si="297"/>
        <v>0.8198708615</v>
      </c>
      <c r="AU149" s="64">
        <f t="shared" si="297"/>
        <v>0.711275752</v>
      </c>
      <c r="AV149" s="64">
        <f t="shared" si="297"/>
        <v>-0.5628123336</v>
      </c>
      <c r="AW149" s="64">
        <f t="shared" si="297"/>
        <v>-0.914678876</v>
      </c>
      <c r="AX149" s="64">
        <f t="shared" si="297"/>
        <v>0.232242924</v>
      </c>
      <c r="AY149" s="64">
        <f t="shared" si="297"/>
        <v>0.9986126021</v>
      </c>
      <c r="AZ149" s="64">
        <f t="shared" si="297"/>
        <v>0.1286605438</v>
      </c>
      <c r="BA149" s="64">
        <f t="shared" si="297"/>
        <v>-0.9521140537</v>
      </c>
      <c r="BB149" s="64">
        <f t="shared" si="297"/>
        <v>-0.4727592093</v>
      </c>
      <c r="BC149" s="64">
        <f t="shared" si="297"/>
        <v>0.7812565683</v>
      </c>
      <c r="BD149" s="64">
        <f t="shared" si="297"/>
        <v>0.7551091457</v>
      </c>
      <c r="BE149" s="64">
        <f t="shared" si="297"/>
        <v>-0.5083564379</v>
      </c>
      <c r="BF149" s="64">
        <f t="shared" si="297"/>
        <v>-0.9388316433</v>
      </c>
      <c r="BG149" s="64">
        <f t="shared" si="297"/>
        <v>0.1690581004</v>
      </c>
      <c r="BH149" s="64">
        <f t="shared" si="297"/>
        <v>0.9999300658</v>
      </c>
      <c r="BJ149" s="65">
        <f t="shared" si="7"/>
        <v>26405.16013</v>
      </c>
      <c r="BK149" s="65">
        <f>SUM('Choice Model'!AF149:AJ149)</f>
        <v>26227</v>
      </c>
      <c r="BL149" s="65">
        <f t="shared" si="8"/>
        <v>-178.1601315</v>
      </c>
    </row>
    <row r="150" ht="15.75" customHeight="1">
      <c r="A150" s="4" t="s">
        <v>184</v>
      </c>
      <c r="B150" s="53">
        <f t="shared" si="9"/>
        <v>2.798083504</v>
      </c>
      <c r="C150" s="64">
        <f>SUMPRODUCT('Choice Model'!B150:F150,'Choice Model'!AL150:AP150)</f>
        <v>4.960531325</v>
      </c>
      <c r="D150" s="64">
        <f>SUMPRODUCT('Choice Model'!G150:K150,'Choice Model'!AL150:AP150)</f>
        <v>726.8543659</v>
      </c>
      <c r="E150" s="64">
        <f>SUMPRODUCT('Choice Model'!L150:P150,'Choice Model'!AL150:AP150)</f>
        <v>3.056841541</v>
      </c>
      <c r="F150" s="64">
        <f>SUMPRODUCT('Choice Model'!AL150:AP150,'Choice Model'!Q150:U150)</f>
        <v>0</v>
      </c>
      <c r="G150" s="64">
        <f>SUMPRODUCT('Choice Model'!V150:Z150,'Choice Model'!AL150:AP150)</f>
        <v>0.004289927607</v>
      </c>
      <c r="H150" s="4">
        <f>SUMPRODUCT('Choice Model'!AA150:AE150,'Choice Model'!AL150:AP150)</f>
        <v>0</v>
      </c>
      <c r="I150" s="64">
        <f t="shared" ref="I150:AH150" si="298">COS(2*PI()*I$3*$B150)</f>
        <v>0.2975425332</v>
      </c>
      <c r="J150" s="64">
        <f t="shared" si="298"/>
        <v>-0.8229368819</v>
      </c>
      <c r="K150" s="64">
        <f t="shared" si="298"/>
        <v>-0.7872599822</v>
      </c>
      <c r="L150" s="64">
        <f t="shared" si="298"/>
        <v>0.3544502231</v>
      </c>
      <c r="M150" s="64">
        <f t="shared" si="298"/>
        <v>0.9981880167</v>
      </c>
      <c r="N150" s="64">
        <f t="shared" si="298"/>
        <v>0.2395565591</v>
      </c>
      <c r="O150" s="64">
        <f t="shared" si="298"/>
        <v>-0.8556314858</v>
      </c>
      <c r="P150" s="64">
        <f t="shared" si="298"/>
        <v>-0.7487300787</v>
      </c>
      <c r="Q150" s="64">
        <f t="shared" si="298"/>
        <v>0.4100733973</v>
      </c>
      <c r="R150" s="64">
        <f t="shared" si="298"/>
        <v>0.9927586335</v>
      </c>
      <c r="S150" s="64">
        <f t="shared" si="298"/>
        <v>0.1807024401</v>
      </c>
      <c r="T150" s="64">
        <f t="shared" si="298"/>
        <v>-0.88522531</v>
      </c>
      <c r="U150" s="64">
        <f t="shared" si="298"/>
        <v>-0.7074868025</v>
      </c>
      <c r="V150" s="64">
        <f t="shared" si="298"/>
        <v>0.4642104792</v>
      </c>
      <c r="W150" s="64">
        <f t="shared" si="298"/>
        <v>0.9837315263</v>
      </c>
      <c r="X150" s="64">
        <f t="shared" si="298"/>
        <v>0.1211934615</v>
      </c>
      <c r="Y150" s="64">
        <f t="shared" si="298"/>
        <v>-0.9116111072</v>
      </c>
      <c r="Z150" s="64">
        <f t="shared" si="298"/>
        <v>-0.6636796177</v>
      </c>
      <c r="AA150" s="64">
        <f t="shared" si="298"/>
        <v>0.5166652778</v>
      </c>
      <c r="AB150" s="64">
        <f t="shared" si="298"/>
        <v>0.9711394089</v>
      </c>
      <c r="AC150" s="64">
        <f t="shared" si="298"/>
        <v>0.0612452818</v>
      </c>
      <c r="AD150" s="64">
        <f t="shared" si="298"/>
        <v>-0.9346932563</v>
      </c>
      <c r="AE150" s="64">
        <f t="shared" si="298"/>
        <v>-0.6174672803</v>
      </c>
      <c r="AF150" s="64">
        <f t="shared" si="298"/>
        <v>0.5672476988</v>
      </c>
      <c r="AG150" s="64">
        <f t="shared" si="298"/>
        <v>0.9550279148</v>
      </c>
      <c r="AH150" s="64">
        <f t="shared" si="298"/>
        <v>0.001075151284</v>
      </c>
      <c r="AI150" s="64">
        <f t="shared" ref="AI150:BH150" si="299">SIN(2*PI()*AI$3*$B150)</f>
        <v>-0.9547085634</v>
      </c>
      <c r="AJ150" s="64">
        <f t="shared" si="299"/>
        <v>-0.5681328088</v>
      </c>
      <c r="AK150" s="64">
        <f t="shared" si="299"/>
        <v>0.6166212131</v>
      </c>
      <c r="AL150" s="64">
        <f t="shared" si="299"/>
        <v>0.9350748844</v>
      </c>
      <c r="AM150" s="64">
        <f t="shared" si="299"/>
        <v>-0.06017211345</v>
      </c>
      <c r="AN150" s="64">
        <f t="shared" si="299"/>
        <v>-0.9708824105</v>
      </c>
      <c r="AO150" s="64">
        <f t="shared" si="299"/>
        <v>-0.5175855103</v>
      </c>
      <c r="AP150" s="64">
        <f t="shared" si="299"/>
        <v>0.6628750027</v>
      </c>
      <c r="AQ150" s="64">
        <f t="shared" si="299"/>
        <v>0.9120525253</v>
      </c>
      <c r="AR150" s="64">
        <f t="shared" si="299"/>
        <v>-0.1201261652</v>
      </c>
      <c r="AS150" s="64">
        <f t="shared" si="299"/>
        <v>-0.9835378123</v>
      </c>
      <c r="AT150" s="64">
        <f t="shared" si="299"/>
        <v>-0.4651624991</v>
      </c>
      <c r="AU150" s="64">
        <f t="shared" si="299"/>
        <v>0.7067265556</v>
      </c>
      <c r="AV150" s="64">
        <f t="shared" si="299"/>
        <v>0.8857249184</v>
      </c>
      <c r="AW150" s="64">
        <f t="shared" si="299"/>
        <v>-0.1796448837</v>
      </c>
      <c r="AX150" s="64">
        <f t="shared" si="299"/>
        <v>-0.9926289059</v>
      </c>
      <c r="AY150" s="64">
        <f t="shared" si="299"/>
        <v>-0.4110537547</v>
      </c>
      <c r="AZ150" s="64">
        <f t="shared" si="299"/>
        <v>0.748016955</v>
      </c>
      <c r="BA150" s="64">
        <f t="shared" si="299"/>
        <v>0.856187474</v>
      </c>
      <c r="BB150" s="64">
        <f t="shared" si="299"/>
        <v>-0.2385125752</v>
      </c>
      <c r="BC150" s="64">
        <f t="shared" si="299"/>
        <v>-0.9981227457</v>
      </c>
      <c r="BD150" s="64">
        <f t="shared" si="299"/>
        <v>-0.3554553652</v>
      </c>
      <c r="BE150" s="64">
        <f t="shared" si="299"/>
        <v>0.7865965661</v>
      </c>
      <c r="BF150" s="64">
        <f t="shared" si="299"/>
        <v>0.823547235</v>
      </c>
      <c r="BG150" s="64">
        <f t="shared" si="299"/>
        <v>-0.2965159051</v>
      </c>
      <c r="BH150" s="64">
        <f t="shared" si="299"/>
        <v>-0.999999422</v>
      </c>
      <c r="BJ150" s="65">
        <f t="shared" si="7"/>
        <v>25636.80827</v>
      </c>
      <c r="BK150" s="65">
        <f>SUM('Choice Model'!AF150:AJ150)</f>
        <v>22378</v>
      </c>
      <c r="BL150" s="65">
        <f t="shared" si="8"/>
        <v>-3258.808269</v>
      </c>
    </row>
    <row r="151" ht="15.75" customHeight="1">
      <c r="A151" s="4" t="s">
        <v>185</v>
      </c>
      <c r="B151" s="53">
        <f t="shared" si="9"/>
        <v>2.81724846</v>
      </c>
      <c r="C151" s="64">
        <f>SUMPRODUCT('Choice Model'!B151:F151,'Choice Model'!AL151:AP151)</f>
        <v>4.912253146</v>
      </c>
      <c r="D151" s="64">
        <f>SUMPRODUCT('Choice Model'!G151:K151,'Choice Model'!AL151:AP151)</f>
        <v>771.5714755</v>
      </c>
      <c r="E151" s="64">
        <f>SUMPRODUCT('Choice Model'!L151:P151,'Choice Model'!AL151:AP151)</f>
        <v>3.029947109</v>
      </c>
      <c r="F151" s="64">
        <f>SUMPRODUCT('Choice Model'!AL151:AP151,'Choice Model'!Q151:U151)</f>
        <v>0</v>
      </c>
      <c r="G151" s="64">
        <f>SUMPRODUCT('Choice Model'!V151:Z151,'Choice Model'!AL151:AP151)</f>
        <v>0.004705453219</v>
      </c>
      <c r="H151" s="4">
        <f>SUMPRODUCT('Choice Model'!AA151:AE151,'Choice Model'!AL151:AP151)</f>
        <v>0</v>
      </c>
      <c r="I151" s="64">
        <f t="shared" ref="I151:AH151" si="300">COS(2*PI()*I$3*$B151)</f>
        <v>0.4100733973</v>
      </c>
      <c r="J151" s="64">
        <f t="shared" si="300"/>
        <v>-0.6636796177</v>
      </c>
      <c r="K151" s="64">
        <f t="shared" si="300"/>
        <v>-0.9543881083</v>
      </c>
      <c r="L151" s="64">
        <f t="shared" si="300"/>
        <v>-0.11905873</v>
      </c>
      <c r="M151" s="64">
        <f t="shared" si="300"/>
        <v>0.8567424725</v>
      </c>
      <c r="N151" s="64">
        <f t="shared" si="300"/>
        <v>0.8217133226</v>
      </c>
      <c r="O151" s="64">
        <f t="shared" si="300"/>
        <v>-0.182816925</v>
      </c>
      <c r="P151" s="64">
        <f t="shared" si="300"/>
        <v>-0.9716500376</v>
      </c>
      <c r="Q151" s="64">
        <f t="shared" si="300"/>
        <v>-0.6140787387</v>
      </c>
      <c r="R151" s="64">
        <f t="shared" si="300"/>
        <v>0.4680153284</v>
      </c>
      <c r="S151" s="64">
        <f t="shared" si="300"/>
        <v>0.9979200102</v>
      </c>
      <c r="T151" s="64">
        <f t="shared" si="300"/>
        <v>0.3504255691</v>
      </c>
      <c r="U151" s="64">
        <f t="shared" si="300"/>
        <v>-0.710519603</v>
      </c>
      <c r="V151" s="64">
        <f t="shared" si="300"/>
        <v>-0.9331559439</v>
      </c>
      <c r="W151" s="64">
        <f t="shared" si="300"/>
        <v>-0.05480525318</v>
      </c>
      <c r="X151" s="64">
        <f t="shared" si="300"/>
        <v>0.8882075912</v>
      </c>
      <c r="Y151" s="64">
        <f t="shared" si="300"/>
        <v>0.7832658619</v>
      </c>
      <c r="Z151" s="64">
        <f t="shared" si="300"/>
        <v>-0.2458146052</v>
      </c>
      <c r="AA151" s="64">
        <f t="shared" si="300"/>
        <v>-0.9848699225</v>
      </c>
      <c r="AB151" s="64">
        <f t="shared" si="300"/>
        <v>-0.5619233047</v>
      </c>
      <c r="AC151" s="64">
        <f t="shared" si="300"/>
        <v>0.5240103254</v>
      </c>
      <c r="AD151" s="64">
        <f t="shared" si="300"/>
        <v>0.9916886933</v>
      </c>
      <c r="AE151" s="64">
        <f t="shared" si="300"/>
        <v>0.2893199776</v>
      </c>
      <c r="AF151" s="64">
        <f t="shared" si="300"/>
        <v>-0.7544038411</v>
      </c>
      <c r="AG151" s="64">
        <f t="shared" si="300"/>
        <v>-0.9080418697</v>
      </c>
      <c r="AH151" s="64">
        <f t="shared" si="300"/>
        <v>0.009676212406</v>
      </c>
      <c r="AI151" s="64">
        <f t="shared" ref="AI151:BH151" si="301">SIN(2*PI()*AI$3*$B151)</f>
        <v>-0.9120525253</v>
      </c>
      <c r="AJ151" s="64">
        <f t="shared" si="301"/>
        <v>-0.748016955</v>
      </c>
      <c r="AK151" s="64">
        <f t="shared" si="301"/>
        <v>0.2985688174</v>
      </c>
      <c r="AL151" s="64">
        <f t="shared" si="301"/>
        <v>0.9928872135</v>
      </c>
      <c r="AM151" s="64">
        <f t="shared" si="301"/>
        <v>0.5157444481</v>
      </c>
      <c r="AN151" s="64">
        <f t="shared" si="301"/>
        <v>-0.5699010576</v>
      </c>
      <c r="AO151" s="64">
        <f t="shared" si="301"/>
        <v>-0.9831469737</v>
      </c>
      <c r="AP151" s="64">
        <f t="shared" si="301"/>
        <v>-0.2364237814</v>
      </c>
      <c r="AQ151" s="64">
        <f t="shared" si="301"/>
        <v>0.7892447672</v>
      </c>
      <c r="AR151" s="64">
        <f t="shared" si="301"/>
        <v>0.8837203474</v>
      </c>
      <c r="AS151" s="64">
        <f t="shared" si="301"/>
        <v>-0.06446435711</v>
      </c>
      <c r="AT151" s="64">
        <f t="shared" si="301"/>
        <v>-0.9365905832</v>
      </c>
      <c r="AU151" s="64">
        <f t="shared" si="301"/>
        <v>-0.7036774075</v>
      </c>
      <c r="AV151" s="64">
        <f t="shared" si="301"/>
        <v>0.3594718131</v>
      </c>
      <c r="AW151" s="64">
        <f t="shared" si="301"/>
        <v>0.9984970627</v>
      </c>
      <c r="AX151" s="64">
        <f t="shared" si="301"/>
        <v>0.4594423522</v>
      </c>
      <c r="AY151" s="64">
        <f t="shared" si="301"/>
        <v>-0.6216868903</v>
      </c>
      <c r="AZ151" s="64">
        <f t="shared" si="301"/>
        <v>-0.9693168625</v>
      </c>
      <c r="BA151" s="64">
        <f t="shared" si="301"/>
        <v>-0.1732952273</v>
      </c>
      <c r="BB151" s="64">
        <f t="shared" si="301"/>
        <v>0.8271893372</v>
      </c>
      <c r="BC151" s="64">
        <f t="shared" si="301"/>
        <v>0.8517119107</v>
      </c>
      <c r="BD151" s="64">
        <f t="shared" si="301"/>
        <v>-0.1286605438</v>
      </c>
      <c r="BE151" s="64">
        <f t="shared" si="301"/>
        <v>-0.9572324433</v>
      </c>
      <c r="BF151" s="64">
        <f t="shared" si="301"/>
        <v>-0.6564105762</v>
      </c>
      <c r="BG151" s="64">
        <f t="shared" si="301"/>
        <v>0.4188794134</v>
      </c>
      <c r="BH151" s="64">
        <f t="shared" si="301"/>
        <v>0.9999531844</v>
      </c>
      <c r="BJ151" s="65">
        <f t="shared" si="7"/>
        <v>27361.65259</v>
      </c>
      <c r="BK151" s="65">
        <f>SUM('Choice Model'!AF151:AJ151)</f>
        <v>27415</v>
      </c>
      <c r="BL151" s="65">
        <f t="shared" si="8"/>
        <v>53.34740675</v>
      </c>
    </row>
    <row r="152" ht="15.75" customHeight="1">
      <c r="A152" s="4" t="s">
        <v>186</v>
      </c>
      <c r="B152" s="53">
        <f t="shared" si="9"/>
        <v>2.836413415</v>
      </c>
      <c r="C152" s="64">
        <f>SUMPRODUCT('Choice Model'!B152:F152,'Choice Model'!AL152:AP152)</f>
        <v>4.820164768</v>
      </c>
      <c r="D152" s="64">
        <f>SUMPRODUCT('Choice Model'!G152:K152,'Choice Model'!AL152:AP152)</f>
        <v>789.7289087</v>
      </c>
      <c r="E152" s="64">
        <f>SUMPRODUCT('Choice Model'!L152:P152,'Choice Model'!AL152:AP152)</f>
        <v>2.931913489</v>
      </c>
      <c r="F152" s="64">
        <f>SUMPRODUCT('Choice Model'!AL152:AP152,'Choice Model'!Q152:U152)</f>
        <v>0</v>
      </c>
      <c r="G152" s="64">
        <f>SUMPRODUCT('Choice Model'!V152:Z152,'Choice Model'!AL152:AP152)</f>
        <v>0.006702988278</v>
      </c>
      <c r="H152" s="4">
        <f>SUMPRODUCT('Choice Model'!AA152:AE152,'Choice Model'!AL152:AP152)</f>
        <v>0</v>
      </c>
      <c r="I152" s="64">
        <f t="shared" ref="I152:AH152" si="302">COS(2*PI()*I$3*$B152)</f>
        <v>0.5166652778</v>
      </c>
      <c r="J152" s="64">
        <f t="shared" si="302"/>
        <v>-0.4661139814</v>
      </c>
      <c r="K152" s="64">
        <f t="shared" si="302"/>
        <v>-0.9983150972</v>
      </c>
      <c r="L152" s="64">
        <f t="shared" si="302"/>
        <v>-0.5654755127</v>
      </c>
      <c r="M152" s="64">
        <f t="shared" si="302"/>
        <v>0.4139919715</v>
      </c>
      <c r="N152" s="64">
        <f t="shared" si="302"/>
        <v>0.9932660666</v>
      </c>
      <c r="O152" s="64">
        <f t="shared" si="302"/>
        <v>0.612380205</v>
      </c>
      <c r="P152" s="64">
        <f t="shared" si="302"/>
        <v>-0.3604748891</v>
      </c>
      <c r="Q152" s="64">
        <f t="shared" si="302"/>
        <v>-0.9848699225</v>
      </c>
      <c r="R152" s="64">
        <f t="shared" si="302"/>
        <v>-0.6572212951</v>
      </c>
      <c r="S152" s="64">
        <f t="shared" si="302"/>
        <v>0.3057430765</v>
      </c>
      <c r="T152" s="64">
        <f t="shared" si="302"/>
        <v>0.9731549582</v>
      </c>
      <c r="U152" s="64">
        <f t="shared" si="302"/>
        <v>0.6998476771</v>
      </c>
      <c r="V152" s="64">
        <f t="shared" si="302"/>
        <v>-0.2499809691</v>
      </c>
      <c r="W152" s="64">
        <f t="shared" si="302"/>
        <v>-0.9581606508</v>
      </c>
      <c r="X152" s="64">
        <f t="shared" si="302"/>
        <v>-0.7401157086</v>
      </c>
      <c r="Y152" s="64">
        <f t="shared" si="302"/>
        <v>0.1933764744</v>
      </c>
      <c r="Z152" s="64">
        <f t="shared" si="302"/>
        <v>0.9399375284</v>
      </c>
      <c r="AA152" s="64">
        <f t="shared" si="302"/>
        <v>0.777889694</v>
      </c>
      <c r="AB152" s="64">
        <f t="shared" si="302"/>
        <v>-0.1361203386</v>
      </c>
      <c r="AC152" s="64">
        <f t="shared" si="302"/>
        <v>-0.9185469992</v>
      </c>
      <c r="AD152" s="64">
        <f t="shared" si="302"/>
        <v>-0.8130423424</v>
      </c>
      <c r="AE152" s="64">
        <f t="shared" si="302"/>
        <v>0.07840550376</v>
      </c>
      <c r="AF152" s="64">
        <f t="shared" si="302"/>
        <v>0.8940611451</v>
      </c>
      <c r="AG152" s="64">
        <f t="shared" si="302"/>
        <v>0.8454551961</v>
      </c>
      <c r="AH152" s="64">
        <f t="shared" si="302"/>
        <v>-0.02042645758</v>
      </c>
      <c r="AI152" s="64">
        <f t="shared" ref="AI152:BH152" si="303">SIN(2*PI()*AI$3*$B152)</f>
        <v>-0.856187474</v>
      </c>
      <c r="AJ152" s="64">
        <f t="shared" si="303"/>
        <v>-0.8847246783</v>
      </c>
      <c r="AK152" s="64">
        <f t="shared" si="303"/>
        <v>-0.05802556933</v>
      </c>
      <c r="AL152" s="64">
        <f t="shared" si="303"/>
        <v>0.8247650845</v>
      </c>
      <c r="AM152" s="64">
        <f t="shared" si="303"/>
        <v>0.9102805323</v>
      </c>
      <c r="AN152" s="64">
        <f t="shared" si="303"/>
        <v>0.1158556038</v>
      </c>
      <c r="AO152" s="64">
        <f t="shared" si="303"/>
        <v>-0.7905633969</v>
      </c>
      <c r="AP152" s="64">
        <f t="shared" si="303"/>
        <v>-0.932768918</v>
      </c>
      <c r="AQ152" s="64">
        <f t="shared" si="303"/>
        <v>-0.1732952273</v>
      </c>
      <c r="AR152" s="64">
        <f t="shared" si="303"/>
        <v>0.7536976644</v>
      </c>
      <c r="AS152" s="64">
        <f t="shared" si="303"/>
        <v>0.9521140537</v>
      </c>
      <c r="AT152" s="64">
        <f t="shared" si="303"/>
        <v>0.2301508797</v>
      </c>
      <c r="AU152" s="64">
        <f t="shared" si="303"/>
        <v>-0.7142921173</v>
      </c>
      <c r="AV152" s="64">
        <f t="shared" si="303"/>
        <v>-0.9682507501</v>
      </c>
      <c r="AW152" s="64">
        <f t="shared" si="303"/>
        <v>-0.2862309683</v>
      </c>
      <c r="AX152" s="64">
        <f t="shared" si="303"/>
        <v>0.6724795446</v>
      </c>
      <c r="AY152" s="64">
        <f t="shared" si="303"/>
        <v>0.9811246298</v>
      </c>
      <c r="AZ152" s="64">
        <f t="shared" si="303"/>
        <v>0.3413465142</v>
      </c>
      <c r="BA152" s="64">
        <f t="shared" si="303"/>
        <v>-0.6284008465</v>
      </c>
      <c r="BB152" s="64">
        <f t="shared" si="303"/>
        <v>-0.9906923102</v>
      </c>
      <c r="BC152" s="64">
        <f t="shared" si="303"/>
        <v>-0.3953117888</v>
      </c>
      <c r="BD152" s="64">
        <f t="shared" si="303"/>
        <v>0.5822045598</v>
      </c>
      <c r="BE152" s="64">
        <f t="shared" si="303"/>
        <v>0.9969215501</v>
      </c>
      <c r="BF152" s="64">
        <f t="shared" si="303"/>
        <v>0.4479449394</v>
      </c>
      <c r="BG152" s="64">
        <f t="shared" si="303"/>
        <v>-0.5340463569</v>
      </c>
      <c r="BH152" s="64">
        <f t="shared" si="303"/>
        <v>-0.9997913581</v>
      </c>
      <c r="BJ152" s="65">
        <f t="shared" si="7"/>
        <v>28057.15903</v>
      </c>
      <c r="BK152" s="65">
        <f>SUM('Choice Model'!AF152:AJ152)</f>
        <v>30285</v>
      </c>
      <c r="BL152" s="65">
        <f t="shared" si="8"/>
        <v>2227.840968</v>
      </c>
    </row>
    <row r="153" ht="15.75" customHeight="1">
      <c r="B153" s="53">
        <f t="shared" si="9"/>
        <v>2.855578371</v>
      </c>
      <c r="C153" s="64">
        <f>SUMPRODUCT(Summary!D18:H18,Summary!D28:H28)</f>
        <v>4.917520652</v>
      </c>
      <c r="D153" s="64">
        <f>SUMPRODUCT(Summary!D19:H19,Summary!D28:H28)</f>
        <v>783.2028419</v>
      </c>
      <c r="E153" s="64">
        <f>SUMPRODUCT(Summary!D20:H20,Summary!D28:H28)</f>
        <v>3.028091772</v>
      </c>
      <c r="F153" s="64">
        <f>SUMPRODUCT(Summary!D21:H21,Summary!D28:H28)</f>
        <v>0</v>
      </c>
      <c r="G153" s="64">
        <f>SUMPRODUCT(Summary!D22:H22,Summary!D28:H28)</f>
        <v>0</v>
      </c>
      <c r="H153" s="4">
        <f>SUMPRODUCT(Summary!D23:H23,Summary!D28:H28)</f>
        <v>0</v>
      </c>
      <c r="I153" s="64">
        <f t="shared" ref="I153:AH153" si="304">COS(2*PI()*I$3*$B153)</f>
        <v>0.6157744331</v>
      </c>
      <c r="J153" s="64">
        <f t="shared" si="304"/>
        <v>-0.241643695</v>
      </c>
      <c r="K153" s="64">
        <f t="shared" si="304"/>
        <v>-0.9133704518</v>
      </c>
      <c r="L153" s="64">
        <f t="shared" si="304"/>
        <v>-0.8832166493</v>
      </c>
      <c r="M153" s="64">
        <f t="shared" si="304"/>
        <v>-0.1743540113</v>
      </c>
      <c r="N153" s="64">
        <f t="shared" si="304"/>
        <v>0.6684911643</v>
      </c>
      <c r="O153" s="64">
        <f t="shared" si="304"/>
        <v>0.9976335469</v>
      </c>
      <c r="P153" s="64">
        <f t="shared" si="304"/>
        <v>0.5601432992</v>
      </c>
      <c r="Q153" s="64">
        <f t="shared" si="304"/>
        <v>-0.3077897017</v>
      </c>
      <c r="R153" s="64">
        <f t="shared" si="304"/>
        <v>-0.9392013575</v>
      </c>
      <c r="S153" s="64">
        <f t="shared" si="304"/>
        <v>-0.8488826652</v>
      </c>
      <c r="T153" s="64">
        <f t="shared" si="304"/>
        <v>-0.1062391265</v>
      </c>
      <c r="U153" s="64">
        <f t="shared" si="304"/>
        <v>0.7180439895</v>
      </c>
      <c r="V153" s="64">
        <f t="shared" si="304"/>
        <v>0.9905453876</v>
      </c>
      <c r="W153" s="64">
        <f t="shared" si="304"/>
        <v>0.5018610596</v>
      </c>
      <c r="X153" s="64">
        <f t="shared" si="304"/>
        <v>-0.3724789686</v>
      </c>
      <c r="Y153" s="64">
        <f t="shared" si="304"/>
        <v>-0.9605871111</v>
      </c>
      <c r="Z153" s="64">
        <f t="shared" si="304"/>
        <v>-0.810530999</v>
      </c>
      <c r="AA153" s="64">
        <f t="shared" si="304"/>
        <v>-0.03762142178</v>
      </c>
      <c r="AB153" s="64">
        <f t="shared" si="304"/>
        <v>0.7641983797</v>
      </c>
      <c r="AC153" s="64">
        <f t="shared" si="304"/>
        <v>0.9787690699</v>
      </c>
      <c r="AD153" s="64">
        <f t="shared" si="304"/>
        <v>0.4412035586</v>
      </c>
      <c r="AE153" s="64">
        <f t="shared" si="304"/>
        <v>-0.4354053275</v>
      </c>
      <c r="AF153" s="64">
        <f t="shared" si="304"/>
        <v>-0.977426496</v>
      </c>
      <c r="AG153" s="64">
        <f t="shared" si="304"/>
        <v>-0.7683431656</v>
      </c>
      <c r="AH153" s="64">
        <f t="shared" si="304"/>
        <v>0.03117434159</v>
      </c>
      <c r="AI153" s="64">
        <f t="shared" ref="AI153:BH153" si="305">SIN(2*PI()*AI$3*$B153)</f>
        <v>-0.7879224883</v>
      </c>
      <c r="AJ153" s="64">
        <f t="shared" si="305"/>
        <v>-0.9703650471</v>
      </c>
      <c r="AK153" s="64">
        <f t="shared" si="305"/>
        <v>-0.4071294854</v>
      </c>
      <c r="AL153" s="64">
        <f t="shared" si="305"/>
        <v>0.468965191</v>
      </c>
      <c r="AM153" s="64">
        <f t="shared" si="305"/>
        <v>0.9846830346</v>
      </c>
      <c r="AN153" s="64">
        <f t="shared" si="305"/>
        <v>0.7437200839</v>
      </c>
      <c r="AO153" s="64">
        <f t="shared" si="305"/>
        <v>-0.06875540848</v>
      </c>
      <c r="AP153" s="64">
        <f t="shared" si="305"/>
        <v>-0.8283957293</v>
      </c>
      <c r="AQ153" s="64">
        <f t="shared" si="305"/>
        <v>-0.9514544127</v>
      </c>
      <c r="AR153" s="64">
        <f t="shared" si="305"/>
        <v>-0.343366874</v>
      </c>
      <c r="AS153" s="64">
        <f t="shared" si="305"/>
        <v>0.5285813284</v>
      </c>
      <c r="AT153" s="64">
        <f t="shared" si="305"/>
        <v>0.9943406097</v>
      </c>
      <c r="AU153" s="64">
        <f t="shared" si="305"/>
        <v>0.6959977221</v>
      </c>
      <c r="AV153" s="64">
        <f t="shared" si="305"/>
        <v>-0.1371854041</v>
      </c>
      <c r="AW153" s="64">
        <f t="shared" si="305"/>
        <v>-0.864948251</v>
      </c>
      <c r="AX153" s="64">
        <f t="shared" si="305"/>
        <v>-0.9280406338</v>
      </c>
      <c r="AY153" s="64">
        <f t="shared" si="305"/>
        <v>-0.2779791394</v>
      </c>
      <c r="AZ153" s="64">
        <f t="shared" si="305"/>
        <v>0.5856957398</v>
      </c>
      <c r="BA153" s="64">
        <f t="shared" si="305"/>
        <v>0.9992920637</v>
      </c>
      <c r="BB153" s="64">
        <f t="shared" si="305"/>
        <v>0.6449812683</v>
      </c>
      <c r="BC153" s="64">
        <f t="shared" si="305"/>
        <v>-0.204966114</v>
      </c>
      <c r="BD153" s="64">
        <f t="shared" si="305"/>
        <v>-0.8974070536</v>
      </c>
      <c r="BE153" s="64">
        <f t="shared" si="305"/>
        <v>-0.9002345255</v>
      </c>
      <c r="BF153" s="64">
        <f t="shared" si="305"/>
        <v>-0.2112757556</v>
      </c>
      <c r="BG153" s="64">
        <f t="shared" si="305"/>
        <v>0.6400381082</v>
      </c>
      <c r="BH153" s="64">
        <f t="shared" si="305"/>
        <v>0.9995139621</v>
      </c>
      <c r="BJ153" s="65">
        <f t="shared" si="7"/>
        <v>29053.56634</v>
      </c>
      <c r="BK153" s="65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89"/>
    <col customWidth="1" min="2" max="6" width="19.78"/>
    <col customWidth="1" min="7" max="11" width="25.11"/>
    <col customWidth="1" min="12" max="36" width="19.78"/>
  </cols>
  <sheetData>
    <row r="1" ht="15.75" customHeight="1">
      <c r="B1" s="4" t="s">
        <v>190</v>
      </c>
      <c r="C1" s="4" t="s">
        <v>190</v>
      </c>
      <c r="D1" s="4" t="s">
        <v>190</v>
      </c>
      <c r="E1" s="4" t="s">
        <v>190</v>
      </c>
      <c r="F1" s="4" t="s">
        <v>190</v>
      </c>
      <c r="G1" s="37" t="s">
        <v>190</v>
      </c>
      <c r="H1" s="37" t="s">
        <v>190</v>
      </c>
      <c r="I1" s="37" t="s">
        <v>190</v>
      </c>
      <c r="J1" s="37" t="s">
        <v>190</v>
      </c>
      <c r="K1" s="37" t="s">
        <v>190</v>
      </c>
      <c r="L1" s="4" t="s">
        <v>190</v>
      </c>
      <c r="M1" s="4" t="s">
        <v>190</v>
      </c>
      <c r="N1" s="4" t="s">
        <v>190</v>
      </c>
      <c r="O1" s="4" t="s">
        <v>190</v>
      </c>
      <c r="P1" s="4" t="s">
        <v>190</v>
      </c>
      <c r="Q1" s="37" t="s">
        <v>190</v>
      </c>
      <c r="R1" s="37" t="s">
        <v>190</v>
      </c>
      <c r="S1" s="37" t="s">
        <v>190</v>
      </c>
      <c r="T1" s="37" t="s">
        <v>190</v>
      </c>
      <c r="U1" s="37" t="s">
        <v>190</v>
      </c>
      <c r="V1" s="4" t="s">
        <v>190</v>
      </c>
      <c r="W1" s="4" t="s">
        <v>190</v>
      </c>
      <c r="X1" s="4" t="s">
        <v>190</v>
      </c>
      <c r="Y1" s="4" t="s">
        <v>190</v>
      </c>
      <c r="Z1" s="4" t="s">
        <v>190</v>
      </c>
      <c r="AA1" s="37" t="s">
        <v>190</v>
      </c>
      <c r="AB1" s="37" t="s">
        <v>190</v>
      </c>
      <c r="AC1" s="37" t="s">
        <v>190</v>
      </c>
      <c r="AD1" s="37" t="s">
        <v>190</v>
      </c>
      <c r="AE1" s="37" t="s">
        <v>190</v>
      </c>
      <c r="AF1" s="4" t="s">
        <v>190</v>
      </c>
      <c r="AG1" s="4" t="s">
        <v>190</v>
      </c>
      <c r="AH1" s="4" t="s">
        <v>190</v>
      </c>
      <c r="AI1" s="4" t="s">
        <v>190</v>
      </c>
      <c r="AJ1" s="4" t="s">
        <v>190</v>
      </c>
    </row>
    <row r="2" ht="15.75" customHeight="1">
      <c r="B2" s="4" t="s">
        <v>191</v>
      </c>
      <c r="C2" s="4" t="s">
        <v>191</v>
      </c>
      <c r="D2" s="4" t="s">
        <v>191</v>
      </c>
      <c r="E2" s="4" t="s">
        <v>191</v>
      </c>
      <c r="F2" s="4" t="s">
        <v>191</v>
      </c>
      <c r="G2" s="37" t="s">
        <v>192</v>
      </c>
      <c r="H2" s="37" t="s">
        <v>192</v>
      </c>
      <c r="I2" s="37" t="s">
        <v>192</v>
      </c>
      <c r="J2" s="37" t="s">
        <v>192</v>
      </c>
      <c r="K2" s="37" t="s">
        <v>192</v>
      </c>
      <c r="L2" s="4" t="s">
        <v>193</v>
      </c>
      <c r="M2" s="4" t="s">
        <v>193</v>
      </c>
      <c r="N2" s="4" t="s">
        <v>193</v>
      </c>
      <c r="O2" s="4" t="s">
        <v>193</v>
      </c>
      <c r="P2" s="4" t="s">
        <v>193</v>
      </c>
      <c r="Q2" s="37" t="s">
        <v>194</v>
      </c>
      <c r="R2" s="37" t="s">
        <v>194</v>
      </c>
      <c r="S2" s="37" t="s">
        <v>194</v>
      </c>
      <c r="T2" s="37" t="s">
        <v>194</v>
      </c>
      <c r="U2" s="37" t="s">
        <v>194</v>
      </c>
      <c r="V2" s="4" t="s">
        <v>195</v>
      </c>
      <c r="W2" s="4" t="s">
        <v>195</v>
      </c>
      <c r="X2" s="4" t="s">
        <v>195</v>
      </c>
      <c r="Y2" s="4" t="s">
        <v>195</v>
      </c>
      <c r="Z2" s="4" t="s">
        <v>195</v>
      </c>
      <c r="AA2" s="37" t="s">
        <v>196</v>
      </c>
      <c r="AB2" s="37" t="s">
        <v>196</v>
      </c>
      <c r="AC2" s="37" t="s">
        <v>196</v>
      </c>
      <c r="AD2" s="37" t="s">
        <v>196</v>
      </c>
      <c r="AE2" s="37" t="s">
        <v>196</v>
      </c>
      <c r="AF2" s="4" t="s">
        <v>197</v>
      </c>
      <c r="AG2" s="4" t="s">
        <v>197</v>
      </c>
      <c r="AH2" s="4" t="s">
        <v>197</v>
      </c>
      <c r="AI2" s="4" t="s">
        <v>197</v>
      </c>
      <c r="AJ2" s="4" t="s">
        <v>197</v>
      </c>
    </row>
    <row r="3" ht="15.75" customHeight="1">
      <c r="B3" s="4" t="s">
        <v>198</v>
      </c>
      <c r="C3" s="4" t="s">
        <v>199</v>
      </c>
      <c r="D3" s="4" t="s">
        <v>200</v>
      </c>
      <c r="E3" s="4" t="s">
        <v>201</v>
      </c>
      <c r="F3" s="4" t="s">
        <v>202</v>
      </c>
      <c r="G3" s="37" t="s">
        <v>198</v>
      </c>
      <c r="H3" s="37" t="s">
        <v>199</v>
      </c>
      <c r="I3" s="37" t="s">
        <v>200</v>
      </c>
      <c r="J3" s="37" t="s">
        <v>201</v>
      </c>
      <c r="K3" s="37" t="s">
        <v>202</v>
      </c>
      <c r="L3" s="4" t="s">
        <v>198</v>
      </c>
      <c r="M3" s="4" t="s">
        <v>199</v>
      </c>
      <c r="N3" s="4" t="s">
        <v>200</v>
      </c>
      <c r="O3" s="4" t="s">
        <v>201</v>
      </c>
      <c r="P3" s="4" t="s">
        <v>202</v>
      </c>
      <c r="Q3" s="37" t="s">
        <v>198</v>
      </c>
      <c r="R3" s="37" t="s">
        <v>199</v>
      </c>
      <c r="S3" s="37" t="s">
        <v>200</v>
      </c>
      <c r="T3" s="37" t="s">
        <v>201</v>
      </c>
      <c r="U3" s="37" t="s">
        <v>202</v>
      </c>
      <c r="V3" s="4" t="s">
        <v>198</v>
      </c>
      <c r="W3" s="4" t="s">
        <v>199</v>
      </c>
      <c r="X3" s="4" t="s">
        <v>200</v>
      </c>
      <c r="Y3" s="4" t="s">
        <v>201</v>
      </c>
      <c r="Z3" s="4" t="s">
        <v>202</v>
      </c>
      <c r="AA3" s="37" t="s">
        <v>198</v>
      </c>
      <c r="AB3" s="37" t="s">
        <v>199</v>
      </c>
      <c r="AC3" s="37" t="s">
        <v>200</v>
      </c>
      <c r="AD3" s="37" t="s">
        <v>201</v>
      </c>
      <c r="AE3" s="37" t="s">
        <v>202</v>
      </c>
      <c r="AF3" s="4" t="s">
        <v>198</v>
      </c>
      <c r="AG3" s="4" t="s">
        <v>199</v>
      </c>
      <c r="AH3" s="4" t="s">
        <v>200</v>
      </c>
      <c r="AI3" s="4" t="s">
        <v>201</v>
      </c>
      <c r="AJ3" s="4" t="s">
        <v>202</v>
      </c>
    </row>
    <row r="4" ht="15.75" customHeight="1">
      <c r="A4" s="4" t="s">
        <v>203</v>
      </c>
      <c r="B4" s="36">
        <v>4.99</v>
      </c>
      <c r="C4" s="36">
        <v>6.0</v>
      </c>
      <c r="D4" s="36">
        <v>2.99</v>
      </c>
      <c r="E4" s="36">
        <v>4.49</v>
      </c>
      <c r="F4" s="36">
        <v>3.31</v>
      </c>
      <c r="G4" s="37">
        <v>634.0</v>
      </c>
      <c r="H4" s="37">
        <v>769.0</v>
      </c>
      <c r="I4" s="37">
        <v>256.0</v>
      </c>
      <c r="J4" s="38">
        <v>897.0</v>
      </c>
      <c r="K4" s="37">
        <v>525.0</v>
      </c>
      <c r="L4" s="66">
        <v>2516.0</v>
      </c>
      <c r="M4" s="66">
        <v>7671.0</v>
      </c>
      <c r="N4" s="66">
        <v>661.0</v>
      </c>
      <c r="O4" s="66">
        <v>2837.0</v>
      </c>
      <c r="P4" s="66">
        <v>4681.0</v>
      </c>
      <c r="Q4" s="37">
        <v>0.0</v>
      </c>
      <c r="R4" s="37">
        <v>0.0</v>
      </c>
      <c r="S4" s="38">
        <v>0.0</v>
      </c>
      <c r="T4" s="38">
        <v>0.0</v>
      </c>
      <c r="U4" s="37">
        <v>0.0</v>
      </c>
      <c r="V4" s="4">
        <v>0.0</v>
      </c>
      <c r="W4" s="4">
        <v>0.0</v>
      </c>
      <c r="X4" s="66">
        <v>0.0</v>
      </c>
      <c r="Y4" s="66">
        <v>0.0</v>
      </c>
      <c r="Z4" s="4">
        <v>0.0</v>
      </c>
      <c r="AA4" s="37">
        <v>0.0</v>
      </c>
      <c r="AB4" s="37">
        <v>93.0</v>
      </c>
      <c r="AC4" s="37">
        <v>0.0</v>
      </c>
      <c r="AD4" s="38">
        <v>0.0</v>
      </c>
      <c r="AE4" s="38">
        <v>81.0</v>
      </c>
      <c r="AF4" s="4">
        <v>2.0</v>
      </c>
      <c r="AG4" s="4">
        <v>4.0</v>
      </c>
      <c r="AH4" s="4">
        <v>1.0</v>
      </c>
      <c r="AI4" s="4">
        <v>1.0</v>
      </c>
      <c r="AJ4" s="4">
        <v>3.0</v>
      </c>
    </row>
    <row r="5" ht="15.75" customHeight="1">
      <c r="A5" s="4" t="s">
        <v>204</v>
      </c>
      <c r="B5" s="36">
        <v>4.99</v>
      </c>
      <c r="C5" s="36">
        <v>5.99</v>
      </c>
      <c r="D5" s="36">
        <v>2.99</v>
      </c>
      <c r="E5" s="36">
        <v>4.49</v>
      </c>
      <c r="F5" s="36">
        <v>3.31</v>
      </c>
      <c r="G5" s="37">
        <v>711.0</v>
      </c>
      <c r="H5" s="37">
        <v>829.0</v>
      </c>
      <c r="I5" s="37">
        <v>257.0</v>
      </c>
      <c r="J5" s="38">
        <v>934.0</v>
      </c>
      <c r="K5" s="37">
        <v>562.0</v>
      </c>
      <c r="L5" s="66">
        <v>3282.0</v>
      </c>
      <c r="M5" s="66">
        <v>9609.0</v>
      </c>
      <c r="N5" s="66">
        <v>729.0</v>
      </c>
      <c r="O5" s="66">
        <v>3761.0</v>
      </c>
      <c r="P5" s="66">
        <v>6038.0</v>
      </c>
      <c r="Q5" s="37">
        <v>0.0</v>
      </c>
      <c r="R5" s="37">
        <v>0.0</v>
      </c>
      <c r="S5" s="37">
        <v>0.0</v>
      </c>
      <c r="T5" s="38">
        <v>0.0</v>
      </c>
      <c r="U5" s="38">
        <v>0.0</v>
      </c>
      <c r="V5" s="4">
        <v>0.0</v>
      </c>
      <c r="W5" s="4">
        <v>0.0</v>
      </c>
      <c r="X5" s="4">
        <v>0.0</v>
      </c>
      <c r="Y5" s="66">
        <v>0.0</v>
      </c>
      <c r="Z5" s="66">
        <v>0.0</v>
      </c>
      <c r="AA5" s="37">
        <v>0.0</v>
      </c>
      <c r="AB5" s="37">
        <v>96.0</v>
      </c>
      <c r="AC5" s="37">
        <v>0.0</v>
      </c>
      <c r="AD5" s="38">
        <v>16.0</v>
      </c>
      <c r="AE5" s="37">
        <v>23.0</v>
      </c>
      <c r="AF5" s="4">
        <v>2.0</v>
      </c>
      <c r="AG5" s="4">
        <v>4.0</v>
      </c>
      <c r="AH5" s="4">
        <v>1.0</v>
      </c>
      <c r="AI5" s="4">
        <v>1.0</v>
      </c>
      <c r="AJ5" s="4">
        <v>3.0</v>
      </c>
    </row>
    <row r="6" ht="15.75" customHeight="1">
      <c r="A6" s="4" t="s">
        <v>205</v>
      </c>
      <c r="B6" s="36">
        <v>4.99</v>
      </c>
      <c r="C6" s="36">
        <v>6.08</v>
      </c>
      <c r="D6" s="36">
        <v>2.99</v>
      </c>
      <c r="E6" s="36">
        <v>4.49</v>
      </c>
      <c r="F6" s="36">
        <v>3.3</v>
      </c>
      <c r="G6" s="37">
        <v>728.0</v>
      </c>
      <c r="H6" s="37">
        <v>830.0</v>
      </c>
      <c r="I6" s="37">
        <v>263.0</v>
      </c>
      <c r="J6" s="38">
        <v>958.0</v>
      </c>
      <c r="K6" s="37">
        <v>582.0</v>
      </c>
      <c r="L6" s="66">
        <v>3489.0</v>
      </c>
      <c r="M6" s="66">
        <v>10186.0</v>
      </c>
      <c r="N6" s="66">
        <v>894.0</v>
      </c>
      <c r="O6" s="66">
        <v>4259.0</v>
      </c>
      <c r="P6" s="66">
        <v>7335.0</v>
      </c>
      <c r="Q6" s="37">
        <v>0.0</v>
      </c>
      <c r="R6" s="37">
        <v>0.0</v>
      </c>
      <c r="S6" s="38">
        <v>0.0</v>
      </c>
      <c r="T6" s="38">
        <v>0.0</v>
      </c>
      <c r="U6" s="38">
        <v>0.0</v>
      </c>
      <c r="V6" s="4">
        <v>0.0</v>
      </c>
      <c r="W6" s="4">
        <v>0.0</v>
      </c>
      <c r="X6" s="66">
        <v>0.0</v>
      </c>
      <c r="Y6" s="66">
        <v>0.0</v>
      </c>
      <c r="Z6" s="66">
        <v>0.0</v>
      </c>
      <c r="AA6" s="37">
        <v>0.0</v>
      </c>
      <c r="AB6" s="37">
        <v>204.0</v>
      </c>
      <c r="AC6" s="37">
        <v>0.0</v>
      </c>
      <c r="AD6" s="38">
        <v>0.0</v>
      </c>
      <c r="AE6" s="38">
        <v>23.0</v>
      </c>
      <c r="AF6" s="4">
        <v>2.0</v>
      </c>
      <c r="AG6" s="4">
        <v>4.0</v>
      </c>
      <c r="AH6" s="4">
        <v>1.0</v>
      </c>
      <c r="AI6" s="4">
        <v>1.0</v>
      </c>
      <c r="AJ6" s="4">
        <v>3.0</v>
      </c>
    </row>
    <row r="7" ht="15.75" customHeight="1">
      <c r="A7" s="4" t="s">
        <v>206</v>
      </c>
      <c r="B7" s="36">
        <v>4.99</v>
      </c>
      <c r="C7" s="36">
        <v>6.16</v>
      </c>
      <c r="D7" s="36">
        <v>2.99</v>
      </c>
      <c r="E7" s="36">
        <v>4.49</v>
      </c>
      <c r="F7" s="36">
        <v>3.3</v>
      </c>
      <c r="G7" s="37">
        <v>746.0</v>
      </c>
      <c r="H7" s="38">
        <v>816.0</v>
      </c>
      <c r="I7" s="37">
        <v>288.0</v>
      </c>
      <c r="J7" s="38">
        <v>974.0</v>
      </c>
      <c r="K7" s="37">
        <v>594.0</v>
      </c>
      <c r="L7" s="66">
        <v>3828.0</v>
      </c>
      <c r="M7" s="66">
        <v>10547.0</v>
      </c>
      <c r="N7" s="66">
        <v>1006.0</v>
      </c>
      <c r="O7" s="66">
        <v>4472.0</v>
      </c>
      <c r="P7" s="66">
        <v>7543.0</v>
      </c>
      <c r="Q7" s="37">
        <v>0.0</v>
      </c>
      <c r="R7" s="37">
        <v>0.0</v>
      </c>
      <c r="S7" s="38">
        <v>0.0</v>
      </c>
      <c r="T7" s="37">
        <v>0.0</v>
      </c>
      <c r="U7" s="38">
        <v>0.0</v>
      </c>
      <c r="V7" s="4">
        <v>0.0</v>
      </c>
      <c r="W7" s="4">
        <v>0.0</v>
      </c>
      <c r="X7" s="66">
        <v>0.0</v>
      </c>
      <c r="Y7" s="4">
        <v>0.0</v>
      </c>
      <c r="Z7" s="66">
        <v>0.0</v>
      </c>
      <c r="AA7" s="37">
        <v>0.0</v>
      </c>
      <c r="AB7" s="37">
        <v>0.0</v>
      </c>
      <c r="AC7" s="37">
        <v>0.0</v>
      </c>
      <c r="AD7" s="38">
        <v>0.0</v>
      </c>
      <c r="AE7" s="38">
        <v>164.0</v>
      </c>
      <c r="AF7" s="4">
        <v>2.0</v>
      </c>
      <c r="AG7" s="4">
        <v>4.0</v>
      </c>
      <c r="AH7" s="4">
        <v>1.0</v>
      </c>
      <c r="AI7" s="4">
        <v>1.0</v>
      </c>
      <c r="AJ7" s="4">
        <v>3.0</v>
      </c>
    </row>
    <row r="8" ht="15.75" customHeight="1">
      <c r="A8" s="4" t="s">
        <v>207</v>
      </c>
      <c r="B8" s="36">
        <v>4.99</v>
      </c>
      <c r="C8" s="36">
        <v>6.22</v>
      </c>
      <c r="D8" s="36">
        <v>2.98</v>
      </c>
      <c r="E8" s="36">
        <v>4.49</v>
      </c>
      <c r="F8" s="36">
        <v>3.21</v>
      </c>
      <c r="G8" s="37">
        <v>732.0</v>
      </c>
      <c r="H8" s="37">
        <v>786.0</v>
      </c>
      <c r="I8" s="37">
        <v>280.0</v>
      </c>
      <c r="J8" s="38">
        <v>946.0</v>
      </c>
      <c r="K8" s="37">
        <v>582.0</v>
      </c>
      <c r="L8" s="66">
        <v>3566.0</v>
      </c>
      <c r="M8" s="66">
        <v>10653.0</v>
      </c>
      <c r="N8" s="66">
        <v>987.0</v>
      </c>
      <c r="O8" s="66">
        <v>4193.0</v>
      </c>
      <c r="P8" s="66">
        <v>7229.0</v>
      </c>
      <c r="Q8" s="37">
        <v>0.0</v>
      </c>
      <c r="R8" s="38">
        <v>0.0</v>
      </c>
      <c r="S8" s="38">
        <v>0.0</v>
      </c>
      <c r="T8" s="37">
        <v>0.0</v>
      </c>
      <c r="U8" s="38">
        <v>0.0</v>
      </c>
      <c r="V8" s="4">
        <v>0.0</v>
      </c>
      <c r="W8" s="66">
        <v>0.0</v>
      </c>
      <c r="X8" s="66">
        <v>0.0</v>
      </c>
      <c r="Y8" s="66">
        <v>0.0</v>
      </c>
      <c r="Z8" s="66">
        <v>0.0</v>
      </c>
      <c r="AA8" s="37">
        <v>0.0</v>
      </c>
      <c r="AB8" s="37">
        <v>0.0</v>
      </c>
      <c r="AC8" s="37">
        <v>0.0</v>
      </c>
      <c r="AD8" s="38">
        <v>0.0</v>
      </c>
      <c r="AE8" s="37">
        <v>262.0</v>
      </c>
      <c r="AF8" s="4">
        <v>2.0</v>
      </c>
      <c r="AG8" s="4">
        <v>4.0</v>
      </c>
      <c r="AH8" s="4">
        <v>1.0</v>
      </c>
      <c r="AI8" s="4">
        <v>1.0</v>
      </c>
      <c r="AJ8" s="4">
        <v>3.0</v>
      </c>
    </row>
    <row r="9" ht="15.75" customHeight="1">
      <c r="A9" s="4" t="s">
        <v>208</v>
      </c>
      <c r="B9" s="36">
        <v>4.99</v>
      </c>
      <c r="C9" s="36">
        <v>4.98</v>
      </c>
      <c r="D9" s="36">
        <v>2.98</v>
      </c>
      <c r="E9" s="36">
        <v>4.49</v>
      </c>
      <c r="F9" s="36">
        <v>3.3</v>
      </c>
      <c r="G9" s="37">
        <v>711.0</v>
      </c>
      <c r="H9" s="38">
        <v>804.0</v>
      </c>
      <c r="I9" s="37">
        <v>264.0</v>
      </c>
      <c r="J9" s="38">
        <v>946.0</v>
      </c>
      <c r="K9" s="37">
        <v>569.0</v>
      </c>
      <c r="L9" s="66">
        <v>3467.0</v>
      </c>
      <c r="M9" s="66">
        <v>22398.0</v>
      </c>
      <c r="N9" s="66">
        <v>795.0</v>
      </c>
      <c r="O9" s="66">
        <v>3988.0</v>
      </c>
      <c r="P9" s="66">
        <v>6600.0</v>
      </c>
      <c r="Q9" s="37">
        <v>0.0</v>
      </c>
      <c r="R9" s="38">
        <v>2867.0</v>
      </c>
      <c r="S9" s="38">
        <v>0.0</v>
      </c>
      <c r="T9" s="38">
        <v>0.0</v>
      </c>
      <c r="U9" s="37">
        <v>0.0</v>
      </c>
      <c r="V9" s="4">
        <v>0.0</v>
      </c>
      <c r="W9" s="66">
        <v>6475.0</v>
      </c>
      <c r="X9" s="66">
        <v>0.0</v>
      </c>
      <c r="Y9" s="66">
        <v>0.0</v>
      </c>
      <c r="Z9" s="66">
        <v>0.0</v>
      </c>
      <c r="AA9" s="37">
        <v>0.0</v>
      </c>
      <c r="AB9" s="38">
        <v>2096.0</v>
      </c>
      <c r="AC9" s="37">
        <v>0.0</v>
      </c>
      <c r="AD9" s="38">
        <v>0.0</v>
      </c>
      <c r="AE9" s="37">
        <v>300.0</v>
      </c>
      <c r="AF9" s="4">
        <v>2.0</v>
      </c>
      <c r="AG9" s="4">
        <v>4.0</v>
      </c>
      <c r="AH9" s="4">
        <v>1.0</v>
      </c>
      <c r="AI9" s="4">
        <v>1.0</v>
      </c>
      <c r="AJ9" s="4">
        <v>3.0</v>
      </c>
    </row>
    <row r="10" ht="15.75" customHeight="1">
      <c r="A10" s="4" t="s">
        <v>209</v>
      </c>
      <c r="B10" s="36">
        <v>4.99</v>
      </c>
      <c r="C10" s="36">
        <v>5.93</v>
      </c>
      <c r="D10" s="36">
        <v>2.99</v>
      </c>
      <c r="E10" s="36">
        <v>4.49</v>
      </c>
      <c r="F10" s="36">
        <v>3.25</v>
      </c>
      <c r="G10" s="37">
        <v>750.0</v>
      </c>
      <c r="H10" s="38">
        <v>778.0</v>
      </c>
      <c r="I10" s="37">
        <v>278.0</v>
      </c>
      <c r="J10" s="38">
        <v>966.0</v>
      </c>
      <c r="K10" s="37">
        <v>597.0</v>
      </c>
      <c r="L10" s="66">
        <v>3561.0</v>
      </c>
      <c r="M10" s="66">
        <v>14485.0</v>
      </c>
      <c r="N10" s="66">
        <v>919.0</v>
      </c>
      <c r="O10" s="66">
        <v>4682.0</v>
      </c>
      <c r="P10" s="66">
        <v>8095.0</v>
      </c>
      <c r="Q10" s="37">
        <v>0.0</v>
      </c>
      <c r="R10" s="37">
        <v>0.0</v>
      </c>
      <c r="S10" s="38">
        <v>0.0</v>
      </c>
      <c r="T10" s="38">
        <v>0.0</v>
      </c>
      <c r="U10" s="37">
        <v>0.0</v>
      </c>
      <c r="V10" s="4">
        <v>0.0</v>
      </c>
      <c r="W10" s="4">
        <v>0.0</v>
      </c>
      <c r="X10" s="66">
        <v>0.0</v>
      </c>
      <c r="Y10" s="66">
        <v>0.0</v>
      </c>
      <c r="Z10" s="4">
        <v>0.0</v>
      </c>
      <c r="AA10" s="37">
        <v>0.0</v>
      </c>
      <c r="AB10" s="38">
        <v>1424.0</v>
      </c>
      <c r="AC10" s="37">
        <v>0.0</v>
      </c>
      <c r="AD10" s="37">
        <v>0.0</v>
      </c>
      <c r="AE10" s="37">
        <v>330.0</v>
      </c>
      <c r="AF10" s="4">
        <v>2.0</v>
      </c>
      <c r="AG10" s="4">
        <v>4.0</v>
      </c>
      <c r="AH10" s="4">
        <v>1.0</v>
      </c>
      <c r="AI10" s="4">
        <v>1.0</v>
      </c>
      <c r="AJ10" s="4">
        <v>3.0</v>
      </c>
    </row>
    <row r="11" ht="15.75" customHeight="1">
      <c r="A11" s="4" t="s">
        <v>210</v>
      </c>
      <c r="B11" s="36">
        <v>4.99</v>
      </c>
      <c r="C11" s="36">
        <v>5.96</v>
      </c>
      <c r="D11" s="36">
        <v>2.98</v>
      </c>
      <c r="E11" s="36">
        <v>4.49</v>
      </c>
      <c r="F11" s="36">
        <v>3.3</v>
      </c>
      <c r="G11" s="37">
        <v>726.0</v>
      </c>
      <c r="H11" s="38">
        <v>746.0</v>
      </c>
      <c r="I11" s="37">
        <v>281.0</v>
      </c>
      <c r="J11" s="38">
        <v>958.0</v>
      </c>
      <c r="K11" s="37">
        <v>578.0</v>
      </c>
      <c r="L11" s="66">
        <v>3165.0</v>
      </c>
      <c r="M11" s="66">
        <v>12947.0</v>
      </c>
      <c r="N11" s="66">
        <v>976.0</v>
      </c>
      <c r="O11" s="66">
        <v>4228.0</v>
      </c>
      <c r="P11" s="66">
        <v>7190.0</v>
      </c>
      <c r="Q11" s="37">
        <v>0.0</v>
      </c>
      <c r="R11" s="37">
        <v>0.0</v>
      </c>
      <c r="S11" s="37">
        <v>0.0</v>
      </c>
      <c r="T11" s="38">
        <v>0.0</v>
      </c>
      <c r="U11" s="38">
        <v>0.0</v>
      </c>
      <c r="V11" s="4">
        <v>0.0</v>
      </c>
      <c r="W11" s="4">
        <v>0.0</v>
      </c>
      <c r="X11" s="66">
        <v>0.0</v>
      </c>
      <c r="Y11" s="66">
        <v>0.0</v>
      </c>
      <c r="Z11" s="66">
        <v>0.0</v>
      </c>
      <c r="AA11" s="37">
        <v>0.0</v>
      </c>
      <c r="AB11" s="37">
        <v>0.0</v>
      </c>
      <c r="AC11" s="37">
        <v>0.0</v>
      </c>
      <c r="AD11" s="38">
        <v>0.0</v>
      </c>
      <c r="AE11" s="37">
        <v>249.0</v>
      </c>
      <c r="AF11" s="4">
        <v>2.0</v>
      </c>
      <c r="AG11" s="4">
        <v>4.0</v>
      </c>
      <c r="AH11" s="4">
        <v>1.0</v>
      </c>
      <c r="AI11" s="4">
        <v>1.0</v>
      </c>
      <c r="AJ11" s="4">
        <v>3.0</v>
      </c>
    </row>
    <row r="12" ht="15.75" customHeight="1">
      <c r="A12" s="4" t="s">
        <v>211</v>
      </c>
      <c r="B12" s="36">
        <v>4.99</v>
      </c>
      <c r="C12" s="36">
        <v>5.97</v>
      </c>
      <c r="D12" s="36">
        <v>2.99</v>
      </c>
      <c r="E12" s="36">
        <v>4.53</v>
      </c>
      <c r="F12" s="36">
        <v>3.28</v>
      </c>
      <c r="G12" s="37">
        <v>751.0</v>
      </c>
      <c r="H12" s="38">
        <v>743.0</v>
      </c>
      <c r="I12" s="38">
        <v>289.0</v>
      </c>
      <c r="J12" s="38">
        <v>960.0</v>
      </c>
      <c r="K12" s="37">
        <v>595.0</v>
      </c>
      <c r="L12" s="66">
        <v>3635.0</v>
      </c>
      <c r="M12" s="66">
        <v>13133.0</v>
      </c>
      <c r="N12" s="66">
        <v>1012.0</v>
      </c>
      <c r="O12" s="66">
        <v>4419.0</v>
      </c>
      <c r="P12" s="66">
        <v>8173.0</v>
      </c>
      <c r="Q12" s="37">
        <v>0.0</v>
      </c>
      <c r="R12" s="37">
        <v>0.0</v>
      </c>
      <c r="S12" s="38">
        <v>0.0</v>
      </c>
      <c r="T12" s="38">
        <v>0.0</v>
      </c>
      <c r="U12" s="38">
        <v>0.0</v>
      </c>
      <c r="V12" s="4">
        <v>0.0</v>
      </c>
      <c r="W12" s="4">
        <v>0.0</v>
      </c>
      <c r="X12" s="66">
        <v>0.0</v>
      </c>
      <c r="Y12" s="66">
        <v>0.0</v>
      </c>
      <c r="Z12" s="66">
        <v>0.0</v>
      </c>
      <c r="AA12" s="37">
        <v>0.0</v>
      </c>
      <c r="AB12" s="37">
        <v>0.0</v>
      </c>
      <c r="AC12" s="37">
        <v>0.0</v>
      </c>
      <c r="AD12" s="37">
        <v>0.0</v>
      </c>
      <c r="AE12" s="37">
        <v>402.0</v>
      </c>
      <c r="AF12" s="4">
        <v>2.0</v>
      </c>
      <c r="AG12" s="4">
        <v>4.0</v>
      </c>
      <c r="AH12" s="4">
        <v>1.0</v>
      </c>
      <c r="AI12" s="4">
        <v>1.0</v>
      </c>
      <c r="AJ12" s="4">
        <v>3.0</v>
      </c>
    </row>
    <row r="13" ht="15.75" customHeight="1">
      <c r="A13" s="4" t="s">
        <v>212</v>
      </c>
      <c r="B13" s="36">
        <v>4.98</v>
      </c>
      <c r="C13" s="36">
        <v>5.97</v>
      </c>
      <c r="D13" s="36">
        <v>2.99</v>
      </c>
      <c r="E13" s="36">
        <v>5.02</v>
      </c>
      <c r="F13" s="36">
        <v>3.3</v>
      </c>
      <c r="G13" s="37">
        <v>745.0</v>
      </c>
      <c r="H13" s="37">
        <v>695.0</v>
      </c>
      <c r="I13" s="37">
        <v>307.0</v>
      </c>
      <c r="J13" s="38">
        <v>972.0</v>
      </c>
      <c r="K13" s="37">
        <v>592.0</v>
      </c>
      <c r="L13" s="66">
        <v>3680.0</v>
      </c>
      <c r="M13" s="66">
        <v>11906.0</v>
      </c>
      <c r="N13" s="66">
        <v>1181.0</v>
      </c>
      <c r="O13" s="66">
        <v>4331.0</v>
      </c>
      <c r="P13" s="66">
        <v>7980.0</v>
      </c>
      <c r="Q13" s="38">
        <v>0.0</v>
      </c>
      <c r="R13" s="38">
        <v>0.0</v>
      </c>
      <c r="S13" s="38">
        <v>0.0</v>
      </c>
      <c r="T13" s="38">
        <v>0.0</v>
      </c>
      <c r="U13" s="38">
        <v>0.0</v>
      </c>
      <c r="V13" s="66">
        <v>0.0</v>
      </c>
      <c r="W13" s="66">
        <v>0.0</v>
      </c>
      <c r="X13" s="66">
        <v>0.0</v>
      </c>
      <c r="Y13" s="66">
        <v>0.0</v>
      </c>
      <c r="Z13" s="66">
        <v>0.0</v>
      </c>
      <c r="AA13" s="37">
        <v>0.0</v>
      </c>
      <c r="AB13" s="37">
        <v>0.0</v>
      </c>
      <c r="AC13" s="37">
        <v>0.0</v>
      </c>
      <c r="AD13" s="38">
        <v>0.0</v>
      </c>
      <c r="AE13" s="37">
        <v>308.0</v>
      </c>
      <c r="AF13" s="4">
        <v>2.0</v>
      </c>
      <c r="AG13" s="4">
        <v>4.0</v>
      </c>
      <c r="AH13" s="4">
        <v>1.0</v>
      </c>
      <c r="AI13" s="4">
        <v>1.0</v>
      </c>
      <c r="AJ13" s="4">
        <v>3.0</v>
      </c>
    </row>
    <row r="14" ht="15.75" customHeight="1">
      <c r="A14" s="4" t="s">
        <v>34</v>
      </c>
      <c r="B14" s="36">
        <v>4.98</v>
      </c>
      <c r="C14" s="36">
        <v>5.98</v>
      </c>
      <c r="D14" s="36">
        <v>2.99</v>
      </c>
      <c r="E14" s="36">
        <v>5.55</v>
      </c>
      <c r="F14" s="36">
        <v>3.29</v>
      </c>
      <c r="G14" s="37">
        <v>757.0</v>
      </c>
      <c r="H14" s="37">
        <v>702.0</v>
      </c>
      <c r="I14" s="37">
        <v>316.0</v>
      </c>
      <c r="J14" s="38">
        <v>943.0</v>
      </c>
      <c r="K14" s="37">
        <v>614.0</v>
      </c>
      <c r="L14" s="66">
        <v>3879.0</v>
      </c>
      <c r="M14" s="66">
        <v>13118.0</v>
      </c>
      <c r="N14" s="66">
        <v>1247.0</v>
      </c>
      <c r="O14" s="66">
        <v>4088.0</v>
      </c>
      <c r="P14" s="66">
        <v>9692.0</v>
      </c>
      <c r="Q14" s="37">
        <v>0.0</v>
      </c>
      <c r="R14" s="37">
        <v>0.0</v>
      </c>
      <c r="S14" s="38">
        <v>0.0</v>
      </c>
      <c r="T14" s="38">
        <v>0.0</v>
      </c>
      <c r="U14" s="37">
        <v>0.0</v>
      </c>
      <c r="V14" s="4">
        <v>0.0</v>
      </c>
      <c r="W14" s="66">
        <v>0.0</v>
      </c>
      <c r="X14" s="66">
        <v>0.0</v>
      </c>
      <c r="Y14" s="66">
        <v>0.0</v>
      </c>
      <c r="Z14" s="66">
        <v>0.0</v>
      </c>
      <c r="AA14" s="37">
        <v>0.0</v>
      </c>
      <c r="AB14" s="37">
        <v>0.0</v>
      </c>
      <c r="AC14" s="37">
        <v>0.0</v>
      </c>
      <c r="AD14" s="38">
        <v>0.0</v>
      </c>
      <c r="AE14" s="38">
        <v>507.0</v>
      </c>
      <c r="AF14" s="4">
        <v>2.0</v>
      </c>
      <c r="AG14" s="4">
        <v>4.0</v>
      </c>
      <c r="AH14" s="4">
        <v>1.0</v>
      </c>
      <c r="AI14" s="4">
        <v>1.0</v>
      </c>
      <c r="AJ14" s="4">
        <v>3.0</v>
      </c>
    </row>
    <row r="15" ht="15.75" customHeight="1">
      <c r="A15" s="4" t="s">
        <v>36</v>
      </c>
      <c r="B15" s="36">
        <v>4.98</v>
      </c>
      <c r="C15" s="36">
        <v>5.99</v>
      </c>
      <c r="D15" s="36">
        <v>2.99</v>
      </c>
      <c r="E15" s="36">
        <v>5.56</v>
      </c>
      <c r="F15" s="36">
        <v>3.29</v>
      </c>
      <c r="G15" s="37">
        <v>804.0</v>
      </c>
      <c r="H15" s="38">
        <v>747.0</v>
      </c>
      <c r="I15" s="37">
        <v>328.0</v>
      </c>
      <c r="J15" s="38">
        <v>962.0</v>
      </c>
      <c r="K15" s="37">
        <v>622.0</v>
      </c>
      <c r="L15" s="66">
        <v>4254.0</v>
      </c>
      <c r="M15" s="66">
        <v>15567.0</v>
      </c>
      <c r="N15" s="66">
        <v>1419.0</v>
      </c>
      <c r="O15" s="66">
        <v>4548.0</v>
      </c>
      <c r="P15" s="66">
        <v>10707.0</v>
      </c>
      <c r="Q15" s="38">
        <v>0.0</v>
      </c>
      <c r="R15" s="38">
        <v>0.0</v>
      </c>
      <c r="S15" s="37">
        <v>0.0</v>
      </c>
      <c r="T15" s="38">
        <v>0.0</v>
      </c>
      <c r="U15" s="37">
        <v>0.0</v>
      </c>
      <c r="V15" s="66">
        <v>0.0</v>
      </c>
      <c r="W15" s="66">
        <v>0.0</v>
      </c>
      <c r="X15" s="66">
        <v>0.0</v>
      </c>
      <c r="Y15" s="66">
        <v>0.0</v>
      </c>
      <c r="Z15" s="4">
        <v>0.0</v>
      </c>
      <c r="AA15" s="37">
        <v>0.0</v>
      </c>
      <c r="AB15" s="37">
        <v>0.0</v>
      </c>
      <c r="AC15" s="37">
        <v>0.0</v>
      </c>
      <c r="AD15" s="38">
        <v>0.0</v>
      </c>
      <c r="AE15" s="37">
        <v>325.0</v>
      </c>
      <c r="AF15" s="4">
        <v>2.0</v>
      </c>
      <c r="AG15" s="4">
        <v>5.0</v>
      </c>
      <c r="AH15" s="4">
        <v>1.0</v>
      </c>
      <c r="AI15" s="4">
        <v>1.0</v>
      </c>
      <c r="AJ15" s="4">
        <v>3.0</v>
      </c>
    </row>
    <row r="16" ht="15.75" customHeight="1">
      <c r="A16" s="4" t="s">
        <v>37</v>
      </c>
      <c r="B16" s="36">
        <v>4.98</v>
      </c>
      <c r="C16" s="36">
        <v>6.0</v>
      </c>
      <c r="D16" s="36">
        <v>2.99</v>
      </c>
      <c r="E16" s="36">
        <v>5.56</v>
      </c>
      <c r="F16" s="36">
        <v>3.29</v>
      </c>
      <c r="G16" s="37">
        <v>792.0</v>
      </c>
      <c r="H16" s="37">
        <v>514.0</v>
      </c>
      <c r="I16" s="37">
        <v>370.0</v>
      </c>
      <c r="J16" s="38">
        <v>963.0</v>
      </c>
      <c r="K16" s="37">
        <v>627.0</v>
      </c>
      <c r="L16" s="66">
        <v>4108.0</v>
      </c>
      <c r="M16" s="66">
        <v>15249.0</v>
      </c>
      <c r="N16" s="66">
        <v>1528.0</v>
      </c>
      <c r="O16" s="66">
        <v>4349.0</v>
      </c>
      <c r="P16" s="66">
        <v>10722.0</v>
      </c>
      <c r="Q16" s="37">
        <v>0.0</v>
      </c>
      <c r="R16" s="37">
        <v>0.0</v>
      </c>
      <c r="S16" s="37">
        <v>0.0</v>
      </c>
      <c r="T16" s="38">
        <v>0.0</v>
      </c>
      <c r="U16" s="38">
        <v>0.0</v>
      </c>
      <c r="V16" s="4">
        <v>0.0</v>
      </c>
      <c r="W16" s="66">
        <v>0.0</v>
      </c>
      <c r="X16" s="66">
        <v>0.0</v>
      </c>
      <c r="Y16" s="66">
        <v>0.0</v>
      </c>
      <c r="Z16" s="66">
        <v>0.0</v>
      </c>
      <c r="AA16" s="38">
        <v>0.0</v>
      </c>
      <c r="AB16" s="38">
        <v>0.0</v>
      </c>
      <c r="AC16" s="37">
        <v>0.0</v>
      </c>
      <c r="AD16" s="38">
        <v>0.0</v>
      </c>
      <c r="AE16" s="37">
        <v>327.0</v>
      </c>
      <c r="AF16" s="4">
        <v>2.0</v>
      </c>
      <c r="AG16" s="4">
        <v>6.0</v>
      </c>
      <c r="AH16" s="4">
        <v>1.0</v>
      </c>
      <c r="AI16" s="4">
        <v>1.0</v>
      </c>
      <c r="AJ16" s="4">
        <v>3.0</v>
      </c>
    </row>
    <row r="17" ht="15.75" customHeight="1">
      <c r="A17" s="4" t="s">
        <v>38</v>
      </c>
      <c r="B17" s="36">
        <v>4.99</v>
      </c>
      <c r="C17" s="36">
        <v>6.04</v>
      </c>
      <c r="D17" s="36">
        <v>2.99</v>
      </c>
      <c r="E17" s="36">
        <v>5.56</v>
      </c>
      <c r="F17" s="36">
        <v>3.29</v>
      </c>
      <c r="G17" s="37">
        <v>763.0</v>
      </c>
      <c r="H17" s="37">
        <v>633.0</v>
      </c>
      <c r="I17" s="37">
        <v>615.0</v>
      </c>
      <c r="J17" s="38">
        <v>950.0</v>
      </c>
      <c r="K17" s="37">
        <v>606.0</v>
      </c>
      <c r="L17" s="66">
        <v>3667.0</v>
      </c>
      <c r="M17" s="66">
        <v>14723.0</v>
      </c>
      <c r="N17" s="66">
        <v>2186.0</v>
      </c>
      <c r="O17" s="66">
        <v>3742.0</v>
      </c>
      <c r="P17" s="66">
        <v>9027.0</v>
      </c>
      <c r="Q17" s="37">
        <v>0.0</v>
      </c>
      <c r="R17" s="37">
        <v>0.0</v>
      </c>
      <c r="S17" s="38">
        <v>0.0</v>
      </c>
      <c r="T17" s="37">
        <v>0.0</v>
      </c>
      <c r="U17" s="38">
        <v>0.0</v>
      </c>
      <c r="V17" s="4">
        <v>0.0</v>
      </c>
      <c r="W17" s="4">
        <v>0.0</v>
      </c>
      <c r="X17" s="66">
        <v>0.0</v>
      </c>
      <c r="Y17" s="66">
        <v>0.0</v>
      </c>
      <c r="Z17" s="66">
        <v>0.0</v>
      </c>
      <c r="AA17" s="38">
        <v>105.0</v>
      </c>
      <c r="AB17" s="37">
        <v>476.0</v>
      </c>
      <c r="AC17" s="37">
        <v>0.0</v>
      </c>
      <c r="AD17" s="38">
        <v>107.0</v>
      </c>
      <c r="AE17" s="38">
        <v>412.0</v>
      </c>
      <c r="AF17" s="4">
        <v>2.0</v>
      </c>
      <c r="AG17" s="4">
        <v>6.0</v>
      </c>
      <c r="AH17" s="4">
        <v>1.0</v>
      </c>
      <c r="AI17" s="4">
        <v>1.0</v>
      </c>
      <c r="AJ17" s="4">
        <v>3.0</v>
      </c>
    </row>
    <row r="18" ht="15.75" customHeight="1">
      <c r="A18" s="4" t="s">
        <v>39</v>
      </c>
      <c r="B18" s="36">
        <v>4.99</v>
      </c>
      <c r="C18" s="36">
        <v>6.06</v>
      </c>
      <c r="D18" s="36">
        <v>2.98</v>
      </c>
      <c r="E18" s="36">
        <v>5.56</v>
      </c>
      <c r="F18" s="36">
        <v>3.3</v>
      </c>
      <c r="G18" s="37">
        <v>765.0</v>
      </c>
      <c r="H18" s="37">
        <v>698.0</v>
      </c>
      <c r="I18" s="37">
        <v>697.0</v>
      </c>
      <c r="J18" s="38">
        <v>978.0</v>
      </c>
      <c r="K18" s="37">
        <v>617.0</v>
      </c>
      <c r="L18" s="66">
        <v>3931.0</v>
      </c>
      <c r="M18" s="66">
        <v>16936.0</v>
      </c>
      <c r="N18" s="66">
        <v>2738.0</v>
      </c>
      <c r="O18" s="66">
        <v>4417.0</v>
      </c>
      <c r="P18" s="66">
        <v>9799.0</v>
      </c>
      <c r="Q18" s="37">
        <v>0.0</v>
      </c>
      <c r="R18" s="37">
        <v>0.0</v>
      </c>
      <c r="S18" s="37">
        <v>0.0</v>
      </c>
      <c r="T18" s="37">
        <v>0.0</v>
      </c>
      <c r="U18" s="38">
        <v>0.0</v>
      </c>
      <c r="V18" s="4">
        <v>0.0</v>
      </c>
      <c r="W18" s="4">
        <v>0.0</v>
      </c>
      <c r="X18" s="4">
        <v>0.0</v>
      </c>
      <c r="Y18" s="4">
        <v>0.0</v>
      </c>
      <c r="Z18" s="66">
        <v>0.0</v>
      </c>
      <c r="AA18" s="38">
        <v>106.0</v>
      </c>
      <c r="AB18" s="37">
        <v>407.0</v>
      </c>
      <c r="AC18" s="37">
        <v>0.0</v>
      </c>
      <c r="AD18" s="38">
        <v>111.0</v>
      </c>
      <c r="AE18" s="37">
        <v>881.0</v>
      </c>
      <c r="AF18" s="4">
        <v>2.0</v>
      </c>
      <c r="AG18" s="4">
        <v>6.0</v>
      </c>
      <c r="AH18" s="4">
        <v>1.0</v>
      </c>
      <c r="AI18" s="4">
        <v>1.0</v>
      </c>
      <c r="AJ18" s="4">
        <v>3.0</v>
      </c>
    </row>
    <row r="19" ht="15.75" customHeight="1">
      <c r="A19" s="4" t="s">
        <v>40</v>
      </c>
      <c r="B19" s="36">
        <v>4.99</v>
      </c>
      <c r="C19" s="36">
        <v>5.04</v>
      </c>
      <c r="D19" s="36">
        <v>2.98</v>
      </c>
      <c r="E19" s="36">
        <v>5.56</v>
      </c>
      <c r="F19" s="36">
        <v>3.3</v>
      </c>
      <c r="G19" s="37">
        <v>765.0</v>
      </c>
      <c r="H19" s="38">
        <v>775.0</v>
      </c>
      <c r="I19" s="37">
        <v>740.0</v>
      </c>
      <c r="J19" s="38">
        <v>960.0</v>
      </c>
      <c r="K19" s="37">
        <v>623.0</v>
      </c>
      <c r="L19" s="66">
        <v>3768.0</v>
      </c>
      <c r="M19" s="66">
        <v>26618.0</v>
      </c>
      <c r="N19" s="66">
        <v>3050.0</v>
      </c>
      <c r="O19" s="66">
        <v>4049.0</v>
      </c>
      <c r="P19" s="66">
        <v>9614.0</v>
      </c>
      <c r="Q19" s="37">
        <v>0.0</v>
      </c>
      <c r="R19" s="37">
        <v>167.0</v>
      </c>
      <c r="S19" s="38">
        <v>0.0</v>
      </c>
      <c r="T19" s="38">
        <v>0.0</v>
      </c>
      <c r="U19" s="37">
        <v>0.0</v>
      </c>
      <c r="V19" s="4">
        <v>0.0</v>
      </c>
      <c r="W19" s="66">
        <v>9298.0</v>
      </c>
      <c r="X19" s="66">
        <v>0.0</v>
      </c>
      <c r="Y19" s="66">
        <v>0.0</v>
      </c>
      <c r="Z19" s="66">
        <v>0.0</v>
      </c>
      <c r="AA19" s="38">
        <v>59.0</v>
      </c>
      <c r="AB19" s="37">
        <v>224.0</v>
      </c>
      <c r="AC19" s="37">
        <v>0.0</v>
      </c>
      <c r="AD19" s="38">
        <v>11.0</v>
      </c>
      <c r="AE19" s="38">
        <v>673.0</v>
      </c>
      <c r="AF19" s="4">
        <v>2.0</v>
      </c>
      <c r="AG19" s="4">
        <v>6.0</v>
      </c>
      <c r="AH19" s="4">
        <v>1.0</v>
      </c>
      <c r="AI19" s="4">
        <v>1.0</v>
      </c>
      <c r="AJ19" s="4">
        <v>3.0</v>
      </c>
    </row>
    <row r="20" ht="15.75" customHeight="1">
      <c r="A20" s="4" t="s">
        <v>41</v>
      </c>
      <c r="B20" s="36">
        <v>4.99</v>
      </c>
      <c r="C20" s="36">
        <v>5.98</v>
      </c>
      <c r="D20" s="36">
        <v>2.99</v>
      </c>
      <c r="E20" s="36">
        <v>5.56</v>
      </c>
      <c r="F20" s="36">
        <v>3.3</v>
      </c>
      <c r="G20" s="37">
        <v>793.0</v>
      </c>
      <c r="H20" s="37">
        <v>761.0</v>
      </c>
      <c r="I20" s="38">
        <v>830.0</v>
      </c>
      <c r="J20" s="38">
        <v>979.0</v>
      </c>
      <c r="K20" s="37">
        <v>629.0</v>
      </c>
      <c r="L20" s="66">
        <v>4001.0</v>
      </c>
      <c r="M20" s="66">
        <v>18895.0</v>
      </c>
      <c r="N20" s="66">
        <v>4034.0</v>
      </c>
      <c r="O20" s="66">
        <v>4553.0</v>
      </c>
      <c r="P20" s="66">
        <v>10386.0</v>
      </c>
      <c r="Q20" s="38">
        <v>0.0</v>
      </c>
      <c r="R20" s="38">
        <v>0.0</v>
      </c>
      <c r="S20" s="38">
        <v>0.0</v>
      </c>
      <c r="T20" s="38">
        <v>0.0</v>
      </c>
      <c r="U20" s="38">
        <v>0.0</v>
      </c>
      <c r="V20" s="66">
        <v>0.0</v>
      </c>
      <c r="W20" s="66">
        <v>0.0</v>
      </c>
      <c r="X20" s="66">
        <v>0.0</v>
      </c>
      <c r="Y20" s="66">
        <v>0.0</v>
      </c>
      <c r="Z20" s="66">
        <v>0.0</v>
      </c>
      <c r="AA20" s="37">
        <v>68.0</v>
      </c>
      <c r="AB20" s="37">
        <v>329.0</v>
      </c>
      <c r="AC20" s="37">
        <v>0.0</v>
      </c>
      <c r="AD20" s="38">
        <v>74.0</v>
      </c>
      <c r="AE20" s="38">
        <v>713.0</v>
      </c>
      <c r="AF20" s="4">
        <v>2.0</v>
      </c>
      <c r="AG20" s="4">
        <v>6.0</v>
      </c>
      <c r="AH20" s="4">
        <v>1.0</v>
      </c>
      <c r="AI20" s="4">
        <v>1.0</v>
      </c>
      <c r="AJ20" s="4">
        <v>3.0</v>
      </c>
    </row>
    <row r="21" ht="15.75" customHeight="1">
      <c r="A21" s="4" t="s">
        <v>42</v>
      </c>
      <c r="B21" s="36">
        <v>4.99</v>
      </c>
      <c r="C21" s="36">
        <v>5.99</v>
      </c>
      <c r="D21" s="36">
        <v>2.99</v>
      </c>
      <c r="E21" s="36">
        <v>5.56</v>
      </c>
      <c r="F21" s="36">
        <v>2.99</v>
      </c>
      <c r="G21" s="37">
        <v>774.0</v>
      </c>
      <c r="H21" s="38">
        <v>758.0</v>
      </c>
      <c r="I21" s="37">
        <v>800.0</v>
      </c>
      <c r="J21" s="38">
        <v>987.0</v>
      </c>
      <c r="K21" s="37">
        <v>644.0</v>
      </c>
      <c r="L21" s="66">
        <v>3888.0</v>
      </c>
      <c r="M21" s="66">
        <v>18946.0</v>
      </c>
      <c r="N21" s="66">
        <v>3462.0</v>
      </c>
      <c r="O21" s="66">
        <v>4451.0</v>
      </c>
      <c r="P21" s="66">
        <v>15582.0</v>
      </c>
      <c r="Q21" s="37">
        <v>0.0</v>
      </c>
      <c r="R21" s="37">
        <v>0.0</v>
      </c>
      <c r="S21" s="38">
        <v>0.0</v>
      </c>
      <c r="T21" s="38">
        <v>0.0</v>
      </c>
      <c r="U21" s="38">
        <v>739.0</v>
      </c>
      <c r="V21" s="66">
        <v>0.0</v>
      </c>
      <c r="W21" s="4">
        <v>0.0</v>
      </c>
      <c r="X21" s="66">
        <v>0.0</v>
      </c>
      <c r="Y21" s="66">
        <v>0.0</v>
      </c>
      <c r="Z21" s="66">
        <v>10909.0</v>
      </c>
      <c r="AA21" s="38">
        <v>78.0</v>
      </c>
      <c r="AB21" s="37">
        <v>364.0</v>
      </c>
      <c r="AC21" s="37">
        <v>0.0</v>
      </c>
      <c r="AD21" s="38">
        <v>136.0</v>
      </c>
      <c r="AE21" s="38">
        <v>13.0</v>
      </c>
      <c r="AF21" s="4">
        <v>2.0</v>
      </c>
      <c r="AG21" s="4">
        <v>6.0</v>
      </c>
      <c r="AH21" s="4">
        <v>1.0</v>
      </c>
      <c r="AI21" s="4">
        <v>1.0</v>
      </c>
      <c r="AJ21" s="4">
        <v>3.0</v>
      </c>
    </row>
    <row r="22" ht="15.75" customHeight="1">
      <c r="A22" s="4" t="s">
        <v>43</v>
      </c>
      <c r="B22" s="36">
        <v>4.99</v>
      </c>
      <c r="C22" s="36">
        <v>5.99</v>
      </c>
      <c r="D22" s="36">
        <v>2.99</v>
      </c>
      <c r="E22" s="36">
        <v>5.56</v>
      </c>
      <c r="F22" s="36">
        <v>2.99</v>
      </c>
      <c r="G22" s="37">
        <v>774.0</v>
      </c>
      <c r="H22" s="38">
        <v>916.0</v>
      </c>
      <c r="I22" s="37">
        <v>834.0</v>
      </c>
      <c r="J22" s="38">
        <v>993.0</v>
      </c>
      <c r="K22" s="37">
        <v>645.0</v>
      </c>
      <c r="L22" s="66">
        <v>4104.0</v>
      </c>
      <c r="M22" s="66">
        <v>18890.0</v>
      </c>
      <c r="N22" s="66">
        <v>3843.0</v>
      </c>
      <c r="O22" s="66">
        <v>4534.0</v>
      </c>
      <c r="P22" s="66">
        <v>14888.0</v>
      </c>
      <c r="Q22" s="37">
        <v>0.0</v>
      </c>
      <c r="R22" s="37">
        <v>0.0</v>
      </c>
      <c r="S22" s="38">
        <v>0.0</v>
      </c>
      <c r="T22" s="38">
        <v>0.0</v>
      </c>
      <c r="U22" s="38">
        <v>680.0</v>
      </c>
      <c r="V22" s="66">
        <v>0.0</v>
      </c>
      <c r="W22" s="66">
        <v>0.0</v>
      </c>
      <c r="X22" s="66">
        <v>0.0</v>
      </c>
      <c r="Y22" s="66">
        <v>0.0</v>
      </c>
      <c r="Z22" s="66">
        <v>10474.0</v>
      </c>
      <c r="AA22" s="37">
        <v>128.0</v>
      </c>
      <c r="AB22" s="38">
        <v>324.0</v>
      </c>
      <c r="AC22" s="37">
        <v>0.0</v>
      </c>
      <c r="AD22" s="38">
        <v>100.0</v>
      </c>
      <c r="AE22" s="37">
        <v>20.0</v>
      </c>
      <c r="AF22" s="4">
        <v>2.0</v>
      </c>
      <c r="AG22" s="4">
        <v>6.0</v>
      </c>
      <c r="AH22" s="4">
        <v>1.0</v>
      </c>
      <c r="AI22" s="4">
        <v>1.0</v>
      </c>
      <c r="AJ22" s="4">
        <v>3.0</v>
      </c>
    </row>
    <row r="23" ht="15.75" customHeight="1">
      <c r="A23" s="4" t="s">
        <v>46</v>
      </c>
      <c r="B23" s="36">
        <v>4.99</v>
      </c>
      <c r="C23" s="36">
        <v>5.0</v>
      </c>
      <c r="D23" s="36">
        <v>2.99</v>
      </c>
      <c r="E23" s="36">
        <v>5.56</v>
      </c>
      <c r="F23" s="36">
        <v>3.29</v>
      </c>
      <c r="G23" s="37">
        <v>787.0</v>
      </c>
      <c r="H23" s="37">
        <v>987.0</v>
      </c>
      <c r="I23" s="37">
        <v>864.0</v>
      </c>
      <c r="J23" s="38">
        <v>964.0</v>
      </c>
      <c r="K23" s="37">
        <v>956.0</v>
      </c>
      <c r="L23" s="66">
        <v>4141.0</v>
      </c>
      <c r="M23" s="66">
        <v>36055.0</v>
      </c>
      <c r="N23" s="66">
        <v>4142.0</v>
      </c>
      <c r="O23" s="66">
        <v>4218.0</v>
      </c>
      <c r="P23" s="66">
        <v>10500.0</v>
      </c>
      <c r="Q23" s="37">
        <v>0.0</v>
      </c>
      <c r="R23" s="38">
        <v>7012.0</v>
      </c>
      <c r="S23" s="38">
        <v>0.0</v>
      </c>
      <c r="T23" s="37">
        <v>0.0</v>
      </c>
      <c r="U23" s="38">
        <v>0.0</v>
      </c>
      <c r="V23" s="66">
        <v>0.0</v>
      </c>
      <c r="W23" s="66">
        <v>28504.0</v>
      </c>
      <c r="X23" s="66">
        <v>0.0</v>
      </c>
      <c r="Y23" s="66">
        <v>0.0</v>
      </c>
      <c r="Z23" s="66">
        <v>0.0</v>
      </c>
      <c r="AA23" s="37">
        <v>77.0</v>
      </c>
      <c r="AB23" s="37">
        <v>0.0</v>
      </c>
      <c r="AC23" s="38">
        <v>0.0</v>
      </c>
      <c r="AD23" s="38">
        <v>21.0</v>
      </c>
      <c r="AE23" s="38">
        <v>747.0</v>
      </c>
      <c r="AF23" s="4">
        <v>2.0</v>
      </c>
      <c r="AG23" s="4">
        <v>6.0</v>
      </c>
      <c r="AH23" s="4">
        <v>1.0</v>
      </c>
      <c r="AI23" s="4">
        <v>1.0</v>
      </c>
      <c r="AJ23" s="4">
        <v>3.0</v>
      </c>
    </row>
    <row r="24" ht="15.75" customHeight="1">
      <c r="A24" s="4" t="s">
        <v>48</v>
      </c>
      <c r="B24" s="36">
        <v>4.99</v>
      </c>
      <c r="C24" s="36">
        <v>5.98</v>
      </c>
      <c r="D24" s="36">
        <v>2.99</v>
      </c>
      <c r="E24" s="36">
        <v>5.56</v>
      </c>
      <c r="F24" s="36">
        <v>3.31</v>
      </c>
      <c r="G24" s="37">
        <v>824.0</v>
      </c>
      <c r="H24" s="37">
        <v>947.0</v>
      </c>
      <c r="I24" s="37">
        <v>870.0</v>
      </c>
      <c r="J24" s="38">
        <v>991.0</v>
      </c>
      <c r="K24" s="37">
        <v>975.0</v>
      </c>
      <c r="L24" s="66">
        <v>4576.0</v>
      </c>
      <c r="M24" s="66">
        <v>22088.0</v>
      </c>
      <c r="N24" s="66">
        <v>4611.0</v>
      </c>
      <c r="O24" s="66">
        <v>4956.0</v>
      </c>
      <c r="P24" s="66">
        <v>11831.0</v>
      </c>
      <c r="Q24" s="37">
        <v>0.0</v>
      </c>
      <c r="R24" s="38">
        <v>0.0</v>
      </c>
      <c r="S24" s="38">
        <v>0.0</v>
      </c>
      <c r="T24" s="38">
        <v>0.0</v>
      </c>
      <c r="U24" s="37">
        <v>0.0</v>
      </c>
      <c r="V24" s="66">
        <v>0.0</v>
      </c>
      <c r="W24" s="66">
        <v>0.0</v>
      </c>
      <c r="X24" s="66">
        <v>0.0</v>
      </c>
      <c r="Y24" s="66">
        <v>0.0</v>
      </c>
      <c r="Z24" s="66">
        <v>0.0</v>
      </c>
      <c r="AA24" s="37">
        <v>112.0</v>
      </c>
      <c r="AB24" s="38">
        <v>1104.0</v>
      </c>
      <c r="AC24" s="38">
        <v>0.0</v>
      </c>
      <c r="AD24" s="38">
        <v>86.0</v>
      </c>
      <c r="AE24" s="38">
        <v>935.0</v>
      </c>
      <c r="AF24" s="4">
        <v>2.0</v>
      </c>
      <c r="AG24" s="4">
        <v>6.0</v>
      </c>
      <c r="AH24" s="4">
        <v>1.0</v>
      </c>
      <c r="AI24" s="4">
        <v>1.0</v>
      </c>
      <c r="AJ24" s="4">
        <v>3.0</v>
      </c>
    </row>
    <row r="25" ht="15.75" customHeight="1">
      <c r="A25" s="4" t="s">
        <v>49</v>
      </c>
      <c r="B25" s="36">
        <v>4.99</v>
      </c>
      <c r="C25" s="36">
        <v>4.99</v>
      </c>
      <c r="D25" s="36">
        <v>2.99</v>
      </c>
      <c r="E25" s="36">
        <v>5.56</v>
      </c>
      <c r="F25" s="36">
        <v>3.3</v>
      </c>
      <c r="G25" s="37">
        <v>815.0</v>
      </c>
      <c r="H25" s="38">
        <v>989.0</v>
      </c>
      <c r="I25" s="37">
        <v>854.0</v>
      </c>
      <c r="J25" s="38">
        <v>972.0</v>
      </c>
      <c r="K25" s="37">
        <v>956.0</v>
      </c>
      <c r="L25" s="66">
        <v>4685.0</v>
      </c>
      <c r="M25" s="66">
        <v>38673.0</v>
      </c>
      <c r="N25" s="66">
        <v>4122.0</v>
      </c>
      <c r="O25" s="66">
        <v>4195.0</v>
      </c>
      <c r="P25" s="66">
        <v>10472.0</v>
      </c>
      <c r="Q25" s="37">
        <v>0.0</v>
      </c>
      <c r="R25" s="38">
        <v>12626.0</v>
      </c>
      <c r="S25" s="38">
        <v>0.0</v>
      </c>
      <c r="T25" s="38">
        <v>0.0</v>
      </c>
      <c r="U25" s="38">
        <v>0.0</v>
      </c>
      <c r="V25" s="4">
        <v>0.0</v>
      </c>
      <c r="W25" s="66">
        <v>25480.0</v>
      </c>
      <c r="X25" s="66">
        <v>0.0</v>
      </c>
      <c r="Y25" s="66">
        <v>0.0</v>
      </c>
      <c r="Z25" s="66">
        <v>0.0</v>
      </c>
      <c r="AA25" s="37">
        <v>129.0</v>
      </c>
      <c r="AB25" s="37">
        <v>0.0</v>
      </c>
      <c r="AC25" s="37">
        <v>0.0</v>
      </c>
      <c r="AD25" s="38">
        <v>150.0</v>
      </c>
      <c r="AE25" s="38">
        <v>856.0</v>
      </c>
      <c r="AF25" s="4">
        <v>2.0</v>
      </c>
      <c r="AG25" s="4">
        <v>6.0</v>
      </c>
      <c r="AH25" s="4">
        <v>1.0</v>
      </c>
      <c r="AI25" s="4">
        <v>1.0</v>
      </c>
      <c r="AJ25" s="4">
        <v>3.0</v>
      </c>
    </row>
    <row r="26" ht="15.75" customHeight="1">
      <c r="A26" s="4" t="s">
        <v>50</v>
      </c>
      <c r="B26" s="36">
        <v>4.99</v>
      </c>
      <c r="C26" s="36">
        <v>5.97</v>
      </c>
      <c r="D26" s="36">
        <v>2.99</v>
      </c>
      <c r="E26" s="36">
        <v>5.56</v>
      </c>
      <c r="F26" s="36">
        <v>3.31</v>
      </c>
      <c r="G26" s="37">
        <v>844.0</v>
      </c>
      <c r="H26" s="38">
        <v>777.0</v>
      </c>
      <c r="I26" s="38">
        <v>862.0</v>
      </c>
      <c r="J26" s="38">
        <v>1007.0</v>
      </c>
      <c r="K26" s="37">
        <v>964.0</v>
      </c>
      <c r="L26" s="66">
        <v>5664.0</v>
      </c>
      <c r="M26" s="66">
        <v>21912.0</v>
      </c>
      <c r="N26" s="66">
        <v>4625.0</v>
      </c>
      <c r="O26" s="66">
        <v>4875.0</v>
      </c>
      <c r="P26" s="66">
        <v>11369.0</v>
      </c>
      <c r="Q26" s="37">
        <v>0.0</v>
      </c>
      <c r="R26" s="37">
        <v>0.0</v>
      </c>
      <c r="S26" s="38">
        <v>0.0</v>
      </c>
      <c r="T26" s="38">
        <v>0.0</v>
      </c>
      <c r="U26" s="38">
        <v>0.0</v>
      </c>
      <c r="V26" s="66">
        <v>0.0</v>
      </c>
      <c r="W26" s="4">
        <v>0.0</v>
      </c>
      <c r="X26" s="66">
        <v>0.0</v>
      </c>
      <c r="Y26" s="66">
        <v>0.0</v>
      </c>
      <c r="Z26" s="66">
        <v>0.0</v>
      </c>
      <c r="AA26" s="37">
        <v>174.0</v>
      </c>
      <c r="AB26" s="38">
        <v>1508.0</v>
      </c>
      <c r="AC26" s="38">
        <v>0.0</v>
      </c>
      <c r="AD26" s="38">
        <v>132.0</v>
      </c>
      <c r="AE26" s="37">
        <v>753.0</v>
      </c>
      <c r="AF26" s="4">
        <v>2.0</v>
      </c>
      <c r="AG26" s="4">
        <v>6.0</v>
      </c>
      <c r="AH26" s="4">
        <v>1.0</v>
      </c>
      <c r="AI26" s="4">
        <v>1.0</v>
      </c>
      <c r="AJ26" s="4">
        <v>2.0</v>
      </c>
    </row>
    <row r="27" ht="15.75" customHeight="1">
      <c r="A27" s="4" t="s">
        <v>51</v>
      </c>
      <c r="B27" s="36">
        <v>4.99</v>
      </c>
      <c r="C27" s="36">
        <v>5.99</v>
      </c>
      <c r="D27" s="36">
        <v>2.99</v>
      </c>
      <c r="E27" s="36">
        <v>5.56</v>
      </c>
      <c r="F27" s="36">
        <v>3.31</v>
      </c>
      <c r="G27" s="37">
        <v>841.0</v>
      </c>
      <c r="H27" s="38">
        <v>946.0</v>
      </c>
      <c r="I27" s="37">
        <v>854.0</v>
      </c>
      <c r="J27" s="38">
        <v>1005.0</v>
      </c>
      <c r="K27" s="37">
        <v>974.0</v>
      </c>
      <c r="L27" s="66">
        <v>5176.0</v>
      </c>
      <c r="M27" s="66">
        <v>22665.0</v>
      </c>
      <c r="N27" s="66">
        <v>4632.0</v>
      </c>
      <c r="O27" s="66">
        <v>5319.0</v>
      </c>
      <c r="P27" s="66">
        <v>12414.0</v>
      </c>
      <c r="Q27" s="37">
        <v>0.0</v>
      </c>
      <c r="R27" s="38">
        <v>0.0</v>
      </c>
      <c r="S27" s="37">
        <v>0.0</v>
      </c>
      <c r="T27" s="37">
        <v>0.0</v>
      </c>
      <c r="U27" s="38">
        <v>0.0</v>
      </c>
      <c r="V27" s="66">
        <v>0.0</v>
      </c>
      <c r="W27" s="66">
        <v>0.0</v>
      </c>
      <c r="X27" s="4">
        <v>0.0</v>
      </c>
      <c r="Y27" s="66">
        <v>0.0</v>
      </c>
      <c r="Z27" s="66">
        <v>0.0</v>
      </c>
      <c r="AA27" s="37">
        <v>124.0</v>
      </c>
      <c r="AB27" s="37">
        <v>474.0</v>
      </c>
      <c r="AC27" s="37">
        <v>0.0</v>
      </c>
      <c r="AD27" s="38">
        <v>144.0</v>
      </c>
      <c r="AE27" s="37">
        <v>855.0</v>
      </c>
      <c r="AF27" s="4">
        <v>2.0</v>
      </c>
      <c r="AG27" s="4">
        <v>6.0</v>
      </c>
      <c r="AH27" s="4">
        <v>1.0</v>
      </c>
      <c r="AI27" s="4">
        <v>1.0</v>
      </c>
      <c r="AJ27" s="4">
        <v>2.0</v>
      </c>
    </row>
    <row r="28" ht="15.75" customHeight="1">
      <c r="A28" s="4" t="s">
        <v>52</v>
      </c>
      <c r="B28" s="36">
        <v>4.99</v>
      </c>
      <c r="C28" s="36">
        <v>5.0</v>
      </c>
      <c r="D28" s="36">
        <v>2.99</v>
      </c>
      <c r="E28" s="36">
        <v>5.56</v>
      </c>
      <c r="F28" s="36">
        <v>3.25</v>
      </c>
      <c r="G28" s="37">
        <v>830.0</v>
      </c>
      <c r="H28" s="38">
        <v>997.0</v>
      </c>
      <c r="I28" s="37">
        <v>854.0</v>
      </c>
      <c r="J28" s="38">
        <v>982.0</v>
      </c>
      <c r="K28" s="37">
        <v>977.0</v>
      </c>
      <c r="L28" s="66">
        <v>5178.0</v>
      </c>
      <c r="M28" s="66">
        <v>41951.0</v>
      </c>
      <c r="N28" s="66">
        <v>4441.0</v>
      </c>
      <c r="O28" s="66">
        <v>4901.0</v>
      </c>
      <c r="P28" s="66">
        <v>13033.0</v>
      </c>
      <c r="Q28" s="37">
        <v>0.0</v>
      </c>
      <c r="R28" s="38">
        <v>3594.0</v>
      </c>
      <c r="S28" s="38">
        <v>0.0</v>
      </c>
      <c r="T28" s="38">
        <v>0.0</v>
      </c>
      <c r="U28" s="38">
        <v>0.0</v>
      </c>
      <c r="V28" s="66">
        <v>0.0</v>
      </c>
      <c r="W28" s="66">
        <v>10886.0</v>
      </c>
      <c r="X28" s="66">
        <v>0.0</v>
      </c>
      <c r="Y28" s="66">
        <v>0.0</v>
      </c>
      <c r="Z28" s="66">
        <v>0.0</v>
      </c>
      <c r="AA28" s="37">
        <v>301.0</v>
      </c>
      <c r="AB28" s="38">
        <v>6000.0</v>
      </c>
      <c r="AC28" s="38">
        <v>0.0</v>
      </c>
      <c r="AD28" s="38">
        <v>160.0</v>
      </c>
      <c r="AE28" s="38">
        <v>1008.0</v>
      </c>
      <c r="AF28" s="4">
        <v>2.0</v>
      </c>
      <c r="AG28" s="4">
        <v>6.0</v>
      </c>
      <c r="AH28" s="4">
        <v>1.0</v>
      </c>
      <c r="AI28" s="4">
        <v>1.0</v>
      </c>
      <c r="AJ28" s="4">
        <v>2.0</v>
      </c>
    </row>
    <row r="29" ht="15.75" customHeight="1">
      <c r="A29" s="4" t="s">
        <v>53</v>
      </c>
      <c r="B29" s="36">
        <v>3.51</v>
      </c>
      <c r="C29" s="36">
        <v>5.98</v>
      </c>
      <c r="D29" s="36">
        <v>2.99</v>
      </c>
      <c r="E29" s="36">
        <v>5.56</v>
      </c>
      <c r="F29" s="36">
        <v>3.0</v>
      </c>
      <c r="G29" s="37">
        <v>919.0</v>
      </c>
      <c r="H29" s="38">
        <v>946.0</v>
      </c>
      <c r="I29" s="38">
        <v>858.0</v>
      </c>
      <c r="J29" s="38">
        <v>1002.0</v>
      </c>
      <c r="K29" s="37">
        <v>971.0</v>
      </c>
      <c r="L29" s="66">
        <v>9917.0</v>
      </c>
      <c r="M29" s="66">
        <v>23528.0</v>
      </c>
      <c r="N29" s="66">
        <v>4871.0</v>
      </c>
      <c r="O29" s="66">
        <v>5378.0</v>
      </c>
      <c r="P29" s="66">
        <v>16078.0</v>
      </c>
      <c r="Q29" s="37">
        <v>265.0</v>
      </c>
      <c r="R29" s="38">
        <v>0.0</v>
      </c>
      <c r="S29" s="38">
        <v>0.0</v>
      </c>
      <c r="T29" s="38">
        <v>0.0</v>
      </c>
      <c r="U29" s="38">
        <v>0.0</v>
      </c>
      <c r="V29" s="66">
        <v>9584.0</v>
      </c>
      <c r="W29" s="66">
        <v>0.0</v>
      </c>
      <c r="X29" s="66">
        <v>0.0</v>
      </c>
      <c r="Y29" s="66">
        <v>0.0</v>
      </c>
      <c r="Z29" s="66">
        <v>0.0</v>
      </c>
      <c r="AA29" s="37">
        <v>0.0</v>
      </c>
      <c r="AB29" s="38">
        <v>1224.0</v>
      </c>
      <c r="AC29" s="38">
        <v>0.0</v>
      </c>
      <c r="AD29" s="38">
        <v>183.0</v>
      </c>
      <c r="AE29" s="38">
        <v>1366.0</v>
      </c>
      <c r="AF29" s="4">
        <v>2.0</v>
      </c>
      <c r="AG29" s="4">
        <v>5.0</v>
      </c>
      <c r="AH29" s="4">
        <v>1.0</v>
      </c>
      <c r="AI29" s="4">
        <v>1.0</v>
      </c>
      <c r="AJ29" s="4">
        <v>2.0</v>
      </c>
    </row>
    <row r="30" ht="15.75" customHeight="1">
      <c r="A30" s="4" t="s">
        <v>54</v>
      </c>
      <c r="B30" s="36">
        <v>3.41</v>
      </c>
      <c r="C30" s="36">
        <v>5.99</v>
      </c>
      <c r="D30" s="36">
        <v>2.99</v>
      </c>
      <c r="E30" s="36">
        <v>5.56</v>
      </c>
      <c r="F30" s="36">
        <v>3.02</v>
      </c>
      <c r="G30" s="37">
        <v>953.0</v>
      </c>
      <c r="H30" s="38">
        <v>930.0</v>
      </c>
      <c r="I30" s="37">
        <v>871.0</v>
      </c>
      <c r="J30" s="38">
        <v>1007.0</v>
      </c>
      <c r="K30" s="37">
        <v>969.0</v>
      </c>
      <c r="L30" s="66">
        <v>15767.0</v>
      </c>
      <c r="M30" s="66">
        <v>21921.0</v>
      </c>
      <c r="N30" s="66">
        <v>4819.0</v>
      </c>
      <c r="O30" s="66">
        <v>5075.0</v>
      </c>
      <c r="P30" s="66">
        <v>14581.0</v>
      </c>
      <c r="Q30" s="38">
        <v>4114.0</v>
      </c>
      <c r="R30" s="37">
        <v>0.0</v>
      </c>
      <c r="S30" s="38">
        <v>0.0</v>
      </c>
      <c r="T30" s="38">
        <v>0.0</v>
      </c>
      <c r="U30" s="38">
        <v>0.0</v>
      </c>
      <c r="V30" s="66">
        <v>11527.0</v>
      </c>
      <c r="W30" s="66">
        <v>0.0</v>
      </c>
      <c r="X30" s="66">
        <v>0.0</v>
      </c>
      <c r="Y30" s="66">
        <v>0.0</v>
      </c>
      <c r="Z30" s="66">
        <v>0.0</v>
      </c>
      <c r="AA30" s="37">
        <v>0.0</v>
      </c>
      <c r="AB30" s="37">
        <v>977.0</v>
      </c>
      <c r="AC30" s="38">
        <v>0.0</v>
      </c>
      <c r="AD30" s="38">
        <v>189.0</v>
      </c>
      <c r="AE30" s="37">
        <v>625.0</v>
      </c>
      <c r="AF30" s="4">
        <v>2.0</v>
      </c>
      <c r="AG30" s="4">
        <v>5.0</v>
      </c>
      <c r="AH30" s="4">
        <v>1.0</v>
      </c>
      <c r="AI30" s="4">
        <v>1.0</v>
      </c>
      <c r="AJ30" s="4">
        <v>2.0</v>
      </c>
    </row>
    <row r="31" ht="15.75" customHeight="1">
      <c r="A31" s="4" t="s">
        <v>55</v>
      </c>
      <c r="B31" s="36">
        <v>3.5</v>
      </c>
      <c r="C31" s="36">
        <v>5.0</v>
      </c>
      <c r="D31" s="36">
        <v>2.99</v>
      </c>
      <c r="E31" s="36">
        <v>5.17</v>
      </c>
      <c r="F31" s="36">
        <v>3.31</v>
      </c>
      <c r="G31" s="37">
        <v>933.0</v>
      </c>
      <c r="H31" s="38">
        <v>989.0</v>
      </c>
      <c r="I31" s="37">
        <v>864.0</v>
      </c>
      <c r="J31" s="38">
        <v>1008.0</v>
      </c>
      <c r="K31" s="37">
        <v>962.0</v>
      </c>
      <c r="L31" s="66">
        <v>10507.0</v>
      </c>
      <c r="M31" s="66">
        <v>39615.0</v>
      </c>
      <c r="N31" s="66">
        <v>4634.0</v>
      </c>
      <c r="O31" s="66">
        <v>5932.0</v>
      </c>
      <c r="P31" s="66">
        <v>11720.0</v>
      </c>
      <c r="Q31" s="37">
        <v>0.0</v>
      </c>
      <c r="R31" s="38">
        <v>3075.0</v>
      </c>
      <c r="S31" s="38">
        <v>0.0</v>
      </c>
      <c r="T31" s="38">
        <v>0.0</v>
      </c>
      <c r="U31" s="38">
        <v>0.0</v>
      </c>
      <c r="V31" s="66">
        <v>0.0</v>
      </c>
      <c r="W31" s="66">
        <v>4071.0</v>
      </c>
      <c r="X31" s="66">
        <v>0.0</v>
      </c>
      <c r="Y31" s="66">
        <v>0.0</v>
      </c>
      <c r="Z31" s="66">
        <v>0.0</v>
      </c>
      <c r="AA31" s="37">
        <v>536.0</v>
      </c>
      <c r="AB31" s="38">
        <v>8426.0</v>
      </c>
      <c r="AC31" s="38">
        <v>0.0</v>
      </c>
      <c r="AD31" s="38">
        <v>228.0</v>
      </c>
      <c r="AE31" s="38">
        <v>730.0</v>
      </c>
      <c r="AF31" s="4">
        <v>2.0</v>
      </c>
      <c r="AG31" s="4">
        <v>5.0</v>
      </c>
      <c r="AH31" s="4">
        <v>1.0</v>
      </c>
      <c r="AI31" s="4">
        <v>1.0</v>
      </c>
      <c r="AJ31" s="4">
        <v>2.0</v>
      </c>
    </row>
    <row r="32" ht="15.75" customHeight="1">
      <c r="A32" s="4" t="s">
        <v>56</v>
      </c>
      <c r="B32" s="36">
        <v>3.51</v>
      </c>
      <c r="C32" s="36">
        <v>5.97</v>
      </c>
      <c r="D32" s="36">
        <v>2.99</v>
      </c>
      <c r="E32" s="36">
        <v>4.02</v>
      </c>
      <c r="F32" s="36">
        <v>2.99</v>
      </c>
      <c r="G32" s="37">
        <v>937.0</v>
      </c>
      <c r="H32" s="38">
        <v>946.0</v>
      </c>
      <c r="I32" s="37">
        <v>877.0</v>
      </c>
      <c r="J32" s="38">
        <v>1026.0</v>
      </c>
      <c r="K32" s="37">
        <v>976.0</v>
      </c>
      <c r="L32" s="66">
        <v>10422.0</v>
      </c>
      <c r="M32" s="66">
        <v>24549.0</v>
      </c>
      <c r="N32" s="66">
        <v>4718.0</v>
      </c>
      <c r="O32" s="66">
        <v>9696.0</v>
      </c>
      <c r="P32" s="66">
        <v>18289.0</v>
      </c>
      <c r="Q32" s="37">
        <v>0.0</v>
      </c>
      <c r="R32" s="38">
        <v>0.0</v>
      </c>
      <c r="S32" s="38">
        <v>0.0</v>
      </c>
      <c r="T32" s="38">
        <v>0.0</v>
      </c>
      <c r="U32" s="38">
        <v>1725.0</v>
      </c>
      <c r="V32" s="66">
        <v>0.0</v>
      </c>
      <c r="W32" s="66">
        <v>0.0</v>
      </c>
      <c r="X32" s="66">
        <v>0.0</v>
      </c>
      <c r="Y32" s="66">
        <v>0.0</v>
      </c>
      <c r="Z32" s="66">
        <v>12633.0</v>
      </c>
      <c r="AA32" s="37">
        <v>286.0</v>
      </c>
      <c r="AB32" s="38">
        <v>3352.0</v>
      </c>
      <c r="AC32" s="38">
        <v>0.0</v>
      </c>
      <c r="AD32" s="38">
        <v>294.0</v>
      </c>
      <c r="AE32" s="37">
        <v>0.0</v>
      </c>
      <c r="AF32" s="4">
        <v>2.0</v>
      </c>
      <c r="AG32" s="4">
        <v>5.0</v>
      </c>
      <c r="AH32" s="4">
        <v>1.0</v>
      </c>
      <c r="AI32" s="4">
        <v>1.0</v>
      </c>
      <c r="AJ32" s="4">
        <v>2.0</v>
      </c>
    </row>
    <row r="33" ht="15.75" customHeight="1">
      <c r="A33" s="4" t="s">
        <v>57</v>
      </c>
      <c r="B33" s="36">
        <v>3.5</v>
      </c>
      <c r="C33" s="36">
        <v>5.99</v>
      </c>
      <c r="D33" s="36">
        <v>2.99</v>
      </c>
      <c r="E33" s="36">
        <v>4.08</v>
      </c>
      <c r="F33" s="36">
        <v>3.31</v>
      </c>
      <c r="G33" s="37">
        <v>924.0</v>
      </c>
      <c r="H33" s="38">
        <v>945.0</v>
      </c>
      <c r="I33" s="37">
        <v>861.0</v>
      </c>
      <c r="J33" s="38">
        <v>1017.0</v>
      </c>
      <c r="K33" s="37">
        <v>970.0</v>
      </c>
      <c r="L33" s="66">
        <v>9996.0</v>
      </c>
      <c r="M33" s="66">
        <v>23713.0</v>
      </c>
      <c r="N33" s="66">
        <v>4738.0</v>
      </c>
      <c r="O33" s="66">
        <v>8715.0</v>
      </c>
      <c r="P33" s="66">
        <v>11802.0</v>
      </c>
      <c r="Q33" s="37">
        <v>0.0</v>
      </c>
      <c r="R33" s="37">
        <v>0.0</v>
      </c>
      <c r="S33" s="38">
        <v>0.0</v>
      </c>
      <c r="T33" s="37">
        <v>0.0</v>
      </c>
      <c r="U33" s="38">
        <v>0.0</v>
      </c>
      <c r="V33" s="66">
        <v>0.0</v>
      </c>
      <c r="W33" s="66">
        <v>0.0</v>
      </c>
      <c r="X33" s="66">
        <v>0.0</v>
      </c>
      <c r="Y33" s="4">
        <v>0.0</v>
      </c>
      <c r="Z33" s="66">
        <v>0.0</v>
      </c>
      <c r="AA33" s="37">
        <v>514.0</v>
      </c>
      <c r="AB33" s="38">
        <v>1988.0</v>
      </c>
      <c r="AC33" s="37">
        <v>0.0</v>
      </c>
      <c r="AD33" s="38">
        <v>330.0</v>
      </c>
      <c r="AE33" s="37">
        <v>951.0</v>
      </c>
      <c r="AF33" s="4">
        <v>2.0</v>
      </c>
      <c r="AG33" s="4">
        <v>5.0</v>
      </c>
      <c r="AH33" s="4">
        <v>1.0</v>
      </c>
      <c r="AI33" s="4">
        <v>1.0</v>
      </c>
      <c r="AJ33" s="4">
        <v>2.0</v>
      </c>
    </row>
    <row r="34" ht="15.75" customHeight="1">
      <c r="A34" s="4" t="s">
        <v>58</v>
      </c>
      <c r="B34" s="36">
        <v>3.6</v>
      </c>
      <c r="C34" s="36">
        <v>5.0</v>
      </c>
      <c r="D34" s="36">
        <v>2.99</v>
      </c>
      <c r="E34" s="36">
        <v>5.48</v>
      </c>
      <c r="F34" s="36">
        <v>3.32</v>
      </c>
      <c r="G34" s="37">
        <v>905.0</v>
      </c>
      <c r="H34" s="38">
        <v>992.0</v>
      </c>
      <c r="I34" s="37">
        <v>862.0</v>
      </c>
      <c r="J34" s="38">
        <v>992.0</v>
      </c>
      <c r="K34" s="37">
        <v>973.0</v>
      </c>
      <c r="L34" s="66">
        <v>9181.0</v>
      </c>
      <c r="M34" s="66">
        <v>43016.0</v>
      </c>
      <c r="N34" s="66">
        <v>4897.0</v>
      </c>
      <c r="O34" s="66">
        <v>5082.0</v>
      </c>
      <c r="P34" s="66">
        <v>12180.0</v>
      </c>
      <c r="Q34" s="37">
        <v>0.0</v>
      </c>
      <c r="R34" s="38">
        <v>5680.0</v>
      </c>
      <c r="S34" s="38">
        <v>0.0</v>
      </c>
      <c r="T34" s="38">
        <v>0.0</v>
      </c>
      <c r="U34" s="37">
        <v>0.0</v>
      </c>
      <c r="V34" s="66">
        <v>0.0</v>
      </c>
      <c r="W34" s="66">
        <v>12831.0</v>
      </c>
      <c r="X34" s="66">
        <v>0.0</v>
      </c>
      <c r="Y34" s="66">
        <v>0.0</v>
      </c>
      <c r="Z34" s="66">
        <v>0.0</v>
      </c>
      <c r="AA34" s="37">
        <v>359.0</v>
      </c>
      <c r="AB34" s="38">
        <v>5811.0</v>
      </c>
      <c r="AC34" s="38">
        <v>0.0</v>
      </c>
      <c r="AD34" s="38">
        <v>163.0</v>
      </c>
      <c r="AE34" s="38">
        <v>480.0</v>
      </c>
      <c r="AF34" s="4">
        <v>2.0</v>
      </c>
      <c r="AG34" s="4">
        <v>5.0</v>
      </c>
      <c r="AH34" s="4">
        <v>1.0</v>
      </c>
      <c r="AI34" s="4">
        <v>1.0</v>
      </c>
      <c r="AJ34" s="4">
        <v>2.0</v>
      </c>
    </row>
    <row r="35" ht="15.75" customHeight="1">
      <c r="A35" s="4" t="s">
        <v>59</v>
      </c>
      <c r="B35" s="36">
        <v>4.93</v>
      </c>
      <c r="C35" s="36">
        <v>5.97</v>
      </c>
      <c r="D35" s="36">
        <v>2.99</v>
      </c>
      <c r="E35" s="36">
        <v>5.56</v>
      </c>
      <c r="F35" s="36">
        <v>3.33</v>
      </c>
      <c r="G35" s="37">
        <v>848.0</v>
      </c>
      <c r="H35" s="38">
        <v>942.0</v>
      </c>
      <c r="I35" s="37">
        <v>873.0</v>
      </c>
      <c r="J35" s="38">
        <v>989.0</v>
      </c>
      <c r="K35" s="37">
        <v>951.0</v>
      </c>
      <c r="L35" s="66">
        <v>6063.0</v>
      </c>
      <c r="M35" s="66">
        <v>23942.0</v>
      </c>
      <c r="N35" s="66">
        <v>5035.0</v>
      </c>
      <c r="O35" s="66">
        <v>5265.0</v>
      </c>
      <c r="P35" s="66">
        <v>11814.0</v>
      </c>
      <c r="Q35" s="37">
        <v>0.0</v>
      </c>
      <c r="R35" s="38">
        <v>0.0</v>
      </c>
      <c r="S35" s="38">
        <v>0.0</v>
      </c>
      <c r="T35" s="38">
        <v>0.0</v>
      </c>
      <c r="U35" s="38">
        <v>0.0</v>
      </c>
      <c r="V35" s="66">
        <v>0.0</v>
      </c>
      <c r="W35" s="66">
        <v>0.0</v>
      </c>
      <c r="X35" s="66">
        <v>0.0</v>
      </c>
      <c r="Y35" s="66">
        <v>0.0</v>
      </c>
      <c r="Z35" s="66">
        <v>0.0</v>
      </c>
      <c r="AA35" s="37">
        <v>199.0</v>
      </c>
      <c r="AB35" s="38">
        <v>2861.0</v>
      </c>
      <c r="AC35" s="38">
        <v>0.0</v>
      </c>
      <c r="AD35" s="38">
        <v>208.0</v>
      </c>
      <c r="AE35" s="38">
        <v>1090.0</v>
      </c>
      <c r="AF35" s="4">
        <v>2.0</v>
      </c>
      <c r="AG35" s="4">
        <v>5.0</v>
      </c>
      <c r="AH35" s="4">
        <v>1.0</v>
      </c>
      <c r="AI35" s="4">
        <v>1.0</v>
      </c>
      <c r="AJ35" s="4">
        <v>2.0</v>
      </c>
    </row>
    <row r="36" ht="15.75" customHeight="1">
      <c r="A36" s="4" t="s">
        <v>60</v>
      </c>
      <c r="B36" s="36">
        <v>4.99</v>
      </c>
      <c r="C36" s="36">
        <v>5.0</v>
      </c>
      <c r="D36" s="36">
        <v>2.98</v>
      </c>
      <c r="E36" s="36">
        <v>5.56</v>
      </c>
      <c r="F36" s="36">
        <v>3.32</v>
      </c>
      <c r="G36" s="37">
        <v>845.0</v>
      </c>
      <c r="H36" s="37">
        <v>989.0</v>
      </c>
      <c r="I36" s="37">
        <v>862.0</v>
      </c>
      <c r="J36" s="38">
        <v>992.0</v>
      </c>
      <c r="K36" s="37">
        <v>970.0</v>
      </c>
      <c r="L36" s="66">
        <v>5911.0</v>
      </c>
      <c r="M36" s="66">
        <v>40398.0</v>
      </c>
      <c r="N36" s="66">
        <v>4624.0</v>
      </c>
      <c r="O36" s="66">
        <v>4861.0</v>
      </c>
      <c r="P36" s="66">
        <v>11804.0</v>
      </c>
      <c r="Q36" s="37">
        <v>0.0</v>
      </c>
      <c r="R36" s="38">
        <v>5394.0</v>
      </c>
      <c r="S36" s="37">
        <v>0.0</v>
      </c>
      <c r="T36" s="38">
        <v>0.0</v>
      </c>
      <c r="U36" s="38">
        <v>0.0</v>
      </c>
      <c r="V36" s="66">
        <v>0.0</v>
      </c>
      <c r="W36" s="66">
        <v>8721.0</v>
      </c>
      <c r="X36" s="4">
        <v>0.0</v>
      </c>
      <c r="Y36" s="66">
        <v>0.0</v>
      </c>
      <c r="Z36" s="66">
        <v>0.0</v>
      </c>
      <c r="AA36" s="37">
        <v>141.0</v>
      </c>
      <c r="AB36" s="38">
        <v>9406.0</v>
      </c>
      <c r="AC36" s="38">
        <v>0.0</v>
      </c>
      <c r="AD36" s="38">
        <v>257.0</v>
      </c>
      <c r="AE36" s="37">
        <v>941.0</v>
      </c>
      <c r="AF36" s="4">
        <v>2.0</v>
      </c>
      <c r="AG36" s="4">
        <v>5.0</v>
      </c>
      <c r="AH36" s="4">
        <v>1.0</v>
      </c>
      <c r="AI36" s="4">
        <v>1.0</v>
      </c>
      <c r="AJ36" s="4">
        <v>2.0</v>
      </c>
    </row>
    <row r="37" ht="15.75" customHeight="1">
      <c r="A37" s="4" t="s">
        <v>61</v>
      </c>
      <c r="B37" s="36">
        <v>4.99</v>
      </c>
      <c r="C37" s="36">
        <v>5.98</v>
      </c>
      <c r="D37" s="36">
        <v>2.99</v>
      </c>
      <c r="E37" s="36">
        <v>5.56</v>
      </c>
      <c r="F37" s="36">
        <v>3.32</v>
      </c>
      <c r="G37" s="37">
        <v>862.0</v>
      </c>
      <c r="H37" s="37">
        <v>938.0</v>
      </c>
      <c r="I37" s="38">
        <v>866.0</v>
      </c>
      <c r="J37" s="38">
        <v>998.0</v>
      </c>
      <c r="K37" s="37">
        <v>970.0</v>
      </c>
      <c r="L37" s="66">
        <v>6066.0</v>
      </c>
      <c r="M37" s="66">
        <v>24122.0</v>
      </c>
      <c r="N37" s="66">
        <v>5081.0</v>
      </c>
      <c r="O37" s="66">
        <v>5314.0</v>
      </c>
      <c r="P37" s="66">
        <v>12226.0</v>
      </c>
      <c r="Q37" s="37">
        <v>0.0</v>
      </c>
      <c r="R37" s="38">
        <v>0.0</v>
      </c>
      <c r="S37" s="38">
        <v>0.0</v>
      </c>
      <c r="T37" s="38">
        <v>0.0</v>
      </c>
      <c r="U37" s="38">
        <v>0.0</v>
      </c>
      <c r="V37" s="66">
        <v>0.0</v>
      </c>
      <c r="W37" s="66">
        <v>0.0</v>
      </c>
      <c r="X37" s="66">
        <v>0.0</v>
      </c>
      <c r="Y37" s="66">
        <v>0.0</v>
      </c>
      <c r="Z37" s="66">
        <v>0.0</v>
      </c>
      <c r="AA37" s="37">
        <v>241.0</v>
      </c>
      <c r="AB37" s="38">
        <v>2960.0</v>
      </c>
      <c r="AC37" s="38">
        <v>0.0</v>
      </c>
      <c r="AD37" s="38">
        <v>141.0</v>
      </c>
      <c r="AE37" s="37">
        <v>815.0</v>
      </c>
      <c r="AF37" s="4">
        <v>2.0</v>
      </c>
      <c r="AG37" s="4">
        <v>5.0</v>
      </c>
      <c r="AH37" s="4">
        <v>1.0</v>
      </c>
      <c r="AI37" s="4">
        <v>1.0</v>
      </c>
      <c r="AJ37" s="4">
        <v>2.0</v>
      </c>
    </row>
    <row r="38" ht="15.75" customHeight="1">
      <c r="A38" s="4" t="s">
        <v>62</v>
      </c>
      <c r="B38" s="36">
        <v>4.99</v>
      </c>
      <c r="C38" s="36">
        <v>5.99</v>
      </c>
      <c r="D38" s="36">
        <v>2.99</v>
      </c>
      <c r="E38" s="36">
        <v>5.56</v>
      </c>
      <c r="F38" s="36">
        <v>3.32</v>
      </c>
      <c r="G38" s="37">
        <v>834.0</v>
      </c>
      <c r="H38" s="37">
        <v>911.0</v>
      </c>
      <c r="I38" s="37">
        <v>854.0</v>
      </c>
      <c r="J38" s="38">
        <v>994.0</v>
      </c>
      <c r="K38" s="37">
        <v>964.0</v>
      </c>
      <c r="L38" s="66">
        <v>5552.0</v>
      </c>
      <c r="M38" s="66">
        <v>21847.0</v>
      </c>
      <c r="N38" s="66">
        <v>4900.0</v>
      </c>
      <c r="O38" s="66">
        <v>4929.0</v>
      </c>
      <c r="P38" s="66">
        <v>11565.0</v>
      </c>
      <c r="Q38" s="37">
        <v>0.0</v>
      </c>
      <c r="R38" s="37">
        <v>0.0</v>
      </c>
      <c r="S38" s="38">
        <v>0.0</v>
      </c>
      <c r="T38" s="38">
        <v>0.0</v>
      </c>
      <c r="U38" s="38">
        <v>0.0</v>
      </c>
      <c r="V38" s="4">
        <v>0.0</v>
      </c>
      <c r="W38" s="66">
        <v>0.0</v>
      </c>
      <c r="X38" s="66">
        <v>0.0</v>
      </c>
      <c r="Y38" s="66">
        <v>0.0</v>
      </c>
      <c r="Z38" s="66">
        <v>0.0</v>
      </c>
      <c r="AA38" s="37">
        <v>0.0</v>
      </c>
      <c r="AB38" s="38">
        <v>1539.0</v>
      </c>
      <c r="AC38" s="37">
        <v>0.0</v>
      </c>
      <c r="AD38" s="38">
        <v>133.0</v>
      </c>
      <c r="AE38" s="37">
        <v>937.0</v>
      </c>
      <c r="AF38" s="4">
        <v>2.0</v>
      </c>
      <c r="AG38" s="4">
        <v>5.0</v>
      </c>
      <c r="AH38" s="4">
        <v>1.0</v>
      </c>
      <c r="AI38" s="4">
        <v>1.0</v>
      </c>
      <c r="AJ38" s="4">
        <v>2.0</v>
      </c>
    </row>
    <row r="39" ht="15.75" customHeight="1">
      <c r="A39" s="4" t="s">
        <v>63</v>
      </c>
      <c r="B39" s="36">
        <v>4.99</v>
      </c>
      <c r="C39" s="36">
        <v>5.0</v>
      </c>
      <c r="D39" s="36">
        <v>2.99</v>
      </c>
      <c r="E39" s="36">
        <v>5.55</v>
      </c>
      <c r="F39" s="36">
        <v>3.32</v>
      </c>
      <c r="G39" s="37">
        <v>831.0</v>
      </c>
      <c r="H39" s="38">
        <v>972.0</v>
      </c>
      <c r="I39" s="37">
        <v>844.0</v>
      </c>
      <c r="J39" s="38">
        <v>959.0</v>
      </c>
      <c r="K39" s="37">
        <v>946.0</v>
      </c>
      <c r="L39" s="66">
        <v>5167.0</v>
      </c>
      <c r="M39" s="66">
        <v>34571.0</v>
      </c>
      <c r="N39" s="66">
        <v>3982.0</v>
      </c>
      <c r="O39" s="66">
        <v>3988.0</v>
      </c>
      <c r="P39" s="66">
        <v>9636.0</v>
      </c>
      <c r="Q39" s="37">
        <v>0.0</v>
      </c>
      <c r="R39" s="38">
        <v>3041.0</v>
      </c>
      <c r="S39" s="38">
        <v>0.0</v>
      </c>
      <c r="T39" s="38">
        <v>0.0</v>
      </c>
      <c r="U39" s="38">
        <v>0.0</v>
      </c>
      <c r="V39" s="4">
        <v>0.0</v>
      </c>
      <c r="W39" s="66">
        <v>4032.0</v>
      </c>
      <c r="X39" s="66">
        <v>0.0</v>
      </c>
      <c r="Y39" s="66">
        <v>0.0</v>
      </c>
      <c r="Z39" s="66">
        <v>0.0</v>
      </c>
      <c r="AA39" s="37">
        <v>0.0</v>
      </c>
      <c r="AB39" s="38">
        <v>8796.0</v>
      </c>
      <c r="AC39" s="38">
        <v>0.0</v>
      </c>
      <c r="AD39" s="37">
        <v>149.0</v>
      </c>
      <c r="AE39" s="38">
        <v>1063.0</v>
      </c>
      <c r="AF39" s="4">
        <v>2.0</v>
      </c>
      <c r="AG39" s="4">
        <v>5.0</v>
      </c>
      <c r="AH39" s="4">
        <v>1.0</v>
      </c>
      <c r="AI39" s="4">
        <v>1.0</v>
      </c>
      <c r="AJ39" s="4">
        <v>2.0</v>
      </c>
    </row>
    <row r="40" ht="15.75" customHeight="1">
      <c r="A40" s="4" t="s">
        <v>64</v>
      </c>
      <c r="B40" s="36">
        <v>4.99</v>
      </c>
      <c r="C40" s="36">
        <v>5.98</v>
      </c>
      <c r="D40" s="36">
        <v>2.99</v>
      </c>
      <c r="E40" s="36">
        <v>5.56</v>
      </c>
      <c r="F40" s="36">
        <v>3.31</v>
      </c>
      <c r="G40" s="37">
        <v>833.0</v>
      </c>
      <c r="H40" s="38">
        <v>769.0</v>
      </c>
      <c r="I40" s="37">
        <v>859.0</v>
      </c>
      <c r="J40" s="38">
        <v>995.0</v>
      </c>
      <c r="K40" s="37">
        <v>964.0</v>
      </c>
      <c r="L40" s="66">
        <v>5322.0</v>
      </c>
      <c r="M40" s="66">
        <v>20799.0</v>
      </c>
      <c r="N40" s="66">
        <v>4727.0</v>
      </c>
      <c r="O40" s="66">
        <v>4784.0</v>
      </c>
      <c r="P40" s="66">
        <v>10962.0</v>
      </c>
      <c r="Q40" s="37">
        <v>0.0</v>
      </c>
      <c r="R40" s="37">
        <v>0.0</v>
      </c>
      <c r="S40" s="38">
        <v>0.0</v>
      </c>
      <c r="T40" s="38">
        <v>0.0</v>
      </c>
      <c r="U40" s="37">
        <v>0.0</v>
      </c>
      <c r="V40" s="4">
        <v>0.0</v>
      </c>
      <c r="W40" s="4">
        <v>0.0</v>
      </c>
      <c r="X40" s="66">
        <v>0.0</v>
      </c>
      <c r="Y40" s="66">
        <v>0.0</v>
      </c>
      <c r="Z40" s="66">
        <v>0.0</v>
      </c>
      <c r="AA40" s="37">
        <v>128.0</v>
      </c>
      <c r="AB40" s="38">
        <v>3247.0</v>
      </c>
      <c r="AC40" s="38">
        <v>0.0</v>
      </c>
      <c r="AD40" s="38">
        <v>102.0</v>
      </c>
      <c r="AE40" s="38">
        <v>814.0</v>
      </c>
      <c r="AF40" s="4">
        <v>2.0</v>
      </c>
      <c r="AG40" s="4">
        <v>6.0</v>
      </c>
      <c r="AH40" s="4">
        <v>1.0</v>
      </c>
      <c r="AI40" s="4">
        <v>1.0</v>
      </c>
      <c r="AJ40" s="4">
        <v>2.0</v>
      </c>
    </row>
    <row r="41" ht="15.75" customHeight="1">
      <c r="A41" s="4" t="s">
        <v>65</v>
      </c>
      <c r="B41" s="36">
        <v>4.99</v>
      </c>
      <c r="C41" s="36">
        <v>5.99</v>
      </c>
      <c r="D41" s="36">
        <v>2.99</v>
      </c>
      <c r="E41" s="36">
        <v>5.56</v>
      </c>
      <c r="F41" s="36">
        <v>3.31</v>
      </c>
      <c r="G41" s="37">
        <v>824.0</v>
      </c>
      <c r="H41" s="37">
        <v>760.0</v>
      </c>
      <c r="I41" s="37">
        <v>834.0</v>
      </c>
      <c r="J41" s="38">
        <v>986.0</v>
      </c>
      <c r="K41" s="37">
        <v>963.0</v>
      </c>
      <c r="L41" s="66">
        <v>4813.0</v>
      </c>
      <c r="M41" s="66">
        <v>19248.0</v>
      </c>
      <c r="N41" s="66">
        <v>4133.0</v>
      </c>
      <c r="O41" s="66">
        <v>4308.0</v>
      </c>
      <c r="P41" s="66">
        <v>10038.0</v>
      </c>
      <c r="Q41" s="37">
        <v>0.0</v>
      </c>
      <c r="R41" s="37">
        <v>0.0</v>
      </c>
      <c r="S41" s="37">
        <v>0.0</v>
      </c>
      <c r="T41" s="38">
        <v>0.0</v>
      </c>
      <c r="U41" s="38">
        <v>0.0</v>
      </c>
      <c r="V41" s="66">
        <v>0.0</v>
      </c>
      <c r="W41" s="4">
        <v>0.0</v>
      </c>
      <c r="X41" s="66">
        <v>0.0</v>
      </c>
      <c r="Y41" s="66">
        <v>0.0</v>
      </c>
      <c r="Z41" s="66">
        <v>0.0</v>
      </c>
      <c r="AA41" s="37">
        <v>79.0</v>
      </c>
      <c r="AB41" s="38">
        <v>1081.0</v>
      </c>
      <c r="AC41" s="38">
        <v>0.0</v>
      </c>
      <c r="AD41" s="38">
        <v>55.0</v>
      </c>
      <c r="AE41" s="38">
        <v>480.0</v>
      </c>
      <c r="AF41" s="4">
        <v>2.0</v>
      </c>
      <c r="AG41" s="4">
        <v>6.0</v>
      </c>
      <c r="AH41" s="4">
        <v>1.0</v>
      </c>
      <c r="AI41" s="4">
        <v>1.0</v>
      </c>
      <c r="AJ41" s="4">
        <v>2.0</v>
      </c>
    </row>
    <row r="42" ht="15.75" customHeight="1">
      <c r="A42" s="4" t="s">
        <v>66</v>
      </c>
      <c r="B42" s="36">
        <v>4.99</v>
      </c>
      <c r="C42" s="36">
        <v>5.0</v>
      </c>
      <c r="D42" s="36">
        <v>2.99</v>
      </c>
      <c r="E42" s="36">
        <v>5.55</v>
      </c>
      <c r="F42" s="36">
        <v>3.31</v>
      </c>
      <c r="G42" s="37">
        <v>785.0</v>
      </c>
      <c r="H42" s="37">
        <v>810.0</v>
      </c>
      <c r="I42" s="37">
        <v>839.0</v>
      </c>
      <c r="J42" s="38">
        <v>961.0</v>
      </c>
      <c r="K42" s="37">
        <v>949.0</v>
      </c>
      <c r="L42" s="66">
        <v>4520.0</v>
      </c>
      <c r="M42" s="66">
        <v>32126.0</v>
      </c>
      <c r="N42" s="66">
        <v>3808.0</v>
      </c>
      <c r="O42" s="66">
        <v>3741.0</v>
      </c>
      <c r="P42" s="66">
        <v>9433.0</v>
      </c>
      <c r="Q42" s="37">
        <v>0.0</v>
      </c>
      <c r="R42" s="38">
        <v>7643.0</v>
      </c>
      <c r="S42" s="38">
        <v>0.0</v>
      </c>
      <c r="T42" s="38">
        <v>0.0</v>
      </c>
      <c r="U42" s="37">
        <v>0.0</v>
      </c>
      <c r="V42" s="66">
        <v>0.0</v>
      </c>
      <c r="W42" s="66">
        <v>21118.0</v>
      </c>
      <c r="X42" s="66">
        <v>0.0</v>
      </c>
      <c r="Y42" s="66">
        <v>0.0</v>
      </c>
      <c r="Z42" s="66">
        <v>0.0</v>
      </c>
      <c r="AA42" s="37">
        <v>0.0</v>
      </c>
      <c r="AB42" s="38">
        <v>891.0</v>
      </c>
      <c r="AC42" s="38">
        <v>0.0</v>
      </c>
      <c r="AD42" s="38">
        <v>0.0</v>
      </c>
      <c r="AE42" s="37">
        <v>426.0</v>
      </c>
      <c r="AF42" s="4">
        <v>2.0</v>
      </c>
      <c r="AG42" s="4">
        <v>6.0</v>
      </c>
      <c r="AH42" s="4">
        <v>1.0</v>
      </c>
      <c r="AI42" s="4">
        <v>1.0</v>
      </c>
      <c r="AJ42" s="4">
        <v>2.0</v>
      </c>
    </row>
    <row r="43" ht="15.75" customHeight="1">
      <c r="A43" s="4" t="s">
        <v>67</v>
      </c>
      <c r="B43" s="36">
        <v>4.99</v>
      </c>
      <c r="C43" s="36">
        <v>6.45</v>
      </c>
      <c r="D43" s="36">
        <v>2.99</v>
      </c>
      <c r="E43" s="36">
        <v>5.56</v>
      </c>
      <c r="F43" s="36">
        <v>3.32</v>
      </c>
      <c r="G43" s="37">
        <v>798.0</v>
      </c>
      <c r="H43" s="37">
        <v>698.0</v>
      </c>
      <c r="I43" s="37">
        <v>834.0</v>
      </c>
      <c r="J43" s="38">
        <v>979.0</v>
      </c>
      <c r="K43" s="37">
        <v>954.0</v>
      </c>
      <c r="L43" s="66">
        <v>4473.0</v>
      </c>
      <c r="M43" s="66">
        <v>13755.0</v>
      </c>
      <c r="N43" s="66">
        <v>4090.0</v>
      </c>
      <c r="O43" s="66">
        <v>4125.0</v>
      </c>
      <c r="P43" s="66">
        <v>9723.0</v>
      </c>
      <c r="Q43" s="37">
        <v>0.0</v>
      </c>
      <c r="R43" s="37">
        <v>0.0</v>
      </c>
      <c r="S43" s="37">
        <v>0.0</v>
      </c>
      <c r="T43" s="38">
        <v>0.0</v>
      </c>
      <c r="U43" s="38">
        <v>0.0</v>
      </c>
      <c r="V43" s="66">
        <v>0.0</v>
      </c>
      <c r="W43" s="66">
        <v>0.0</v>
      </c>
      <c r="X43" s="66">
        <v>0.0</v>
      </c>
      <c r="Y43" s="66">
        <v>0.0</v>
      </c>
      <c r="Z43" s="66">
        <v>0.0</v>
      </c>
      <c r="AA43" s="37">
        <v>0.0</v>
      </c>
      <c r="AB43" s="37">
        <v>664.0</v>
      </c>
      <c r="AC43" s="37">
        <v>0.0</v>
      </c>
      <c r="AD43" s="38">
        <v>0.0</v>
      </c>
      <c r="AE43" s="37">
        <v>315.0</v>
      </c>
      <c r="AF43" s="4">
        <v>2.0</v>
      </c>
      <c r="AG43" s="4">
        <v>6.0</v>
      </c>
      <c r="AH43" s="4">
        <v>1.0</v>
      </c>
      <c r="AI43" s="4">
        <v>1.0</v>
      </c>
      <c r="AJ43" s="4">
        <v>2.0</v>
      </c>
    </row>
    <row r="44" ht="15.75" customHeight="1">
      <c r="A44" s="4" t="s">
        <v>68</v>
      </c>
      <c r="B44" s="36">
        <v>4.99</v>
      </c>
      <c r="C44" s="36">
        <v>5.0</v>
      </c>
      <c r="D44" s="36">
        <v>2.99</v>
      </c>
      <c r="E44" s="36">
        <v>5.56</v>
      </c>
      <c r="F44" s="36">
        <v>3.31</v>
      </c>
      <c r="G44" s="37">
        <v>765.0</v>
      </c>
      <c r="H44" s="38">
        <v>969.0</v>
      </c>
      <c r="I44" s="37">
        <v>826.0</v>
      </c>
      <c r="J44" s="38">
        <v>943.0</v>
      </c>
      <c r="K44" s="37">
        <v>942.0</v>
      </c>
      <c r="L44" s="66">
        <v>4359.0</v>
      </c>
      <c r="M44" s="66">
        <v>33550.0</v>
      </c>
      <c r="N44" s="66">
        <v>3669.0</v>
      </c>
      <c r="O44" s="66">
        <v>3606.0</v>
      </c>
      <c r="P44" s="66">
        <v>8902.0</v>
      </c>
      <c r="Q44" s="37">
        <v>0.0</v>
      </c>
      <c r="R44" s="38">
        <v>4020.0</v>
      </c>
      <c r="S44" s="38">
        <v>0.0</v>
      </c>
      <c r="T44" s="38">
        <v>0.0</v>
      </c>
      <c r="U44" s="37">
        <v>0.0</v>
      </c>
      <c r="V44" s="4">
        <v>0.0</v>
      </c>
      <c r="W44" s="66">
        <v>6912.0</v>
      </c>
      <c r="X44" s="66">
        <v>0.0</v>
      </c>
      <c r="Y44" s="66">
        <v>0.0</v>
      </c>
      <c r="Z44" s="4">
        <v>0.0</v>
      </c>
      <c r="AA44" s="37">
        <v>0.0</v>
      </c>
      <c r="AB44" s="38">
        <v>7402.0</v>
      </c>
      <c r="AC44" s="37">
        <v>0.0</v>
      </c>
      <c r="AD44" s="38">
        <v>0.0</v>
      </c>
      <c r="AE44" s="38">
        <v>332.0</v>
      </c>
      <c r="AF44" s="4">
        <v>2.0</v>
      </c>
      <c r="AG44" s="4">
        <v>5.0</v>
      </c>
      <c r="AH44" s="4">
        <v>1.0</v>
      </c>
      <c r="AI44" s="4">
        <v>1.0</v>
      </c>
      <c r="AJ44" s="4">
        <v>2.0</v>
      </c>
    </row>
    <row r="45" ht="15.75" customHeight="1">
      <c r="A45" s="4" t="s">
        <v>69</v>
      </c>
      <c r="B45" s="36">
        <v>4.99</v>
      </c>
      <c r="C45" s="36">
        <v>6.44</v>
      </c>
      <c r="D45" s="36">
        <v>2.99</v>
      </c>
      <c r="E45" s="36">
        <v>5.56</v>
      </c>
      <c r="F45" s="36">
        <v>3.31</v>
      </c>
      <c r="G45" s="37">
        <v>769.0</v>
      </c>
      <c r="H45" s="38">
        <v>818.0</v>
      </c>
      <c r="I45" s="37">
        <v>809.0</v>
      </c>
      <c r="J45" s="38">
        <v>963.0</v>
      </c>
      <c r="K45" s="37">
        <v>932.0</v>
      </c>
      <c r="L45" s="66">
        <v>4099.0</v>
      </c>
      <c r="M45" s="66">
        <v>13459.0</v>
      </c>
      <c r="N45" s="66">
        <v>3840.0</v>
      </c>
      <c r="O45" s="66">
        <v>4156.0</v>
      </c>
      <c r="P45" s="66">
        <v>9261.0</v>
      </c>
      <c r="Q45" s="37">
        <v>0.0</v>
      </c>
      <c r="R45" s="38">
        <v>0.0</v>
      </c>
      <c r="S45" s="38">
        <v>0.0</v>
      </c>
      <c r="T45" s="37">
        <v>0.0</v>
      </c>
      <c r="U45" s="38">
        <v>0.0</v>
      </c>
      <c r="V45" s="66">
        <v>0.0</v>
      </c>
      <c r="W45" s="66">
        <v>0.0</v>
      </c>
      <c r="X45" s="66">
        <v>0.0</v>
      </c>
      <c r="Y45" s="66">
        <v>0.0</v>
      </c>
      <c r="Z45" s="66">
        <v>0.0</v>
      </c>
      <c r="AA45" s="37">
        <v>0.0</v>
      </c>
      <c r="AB45" s="38">
        <v>2159.0</v>
      </c>
      <c r="AC45" s="37">
        <v>0.0</v>
      </c>
      <c r="AD45" s="38">
        <v>0.0</v>
      </c>
      <c r="AE45" s="37">
        <v>702.0</v>
      </c>
      <c r="AF45" s="4">
        <v>2.0</v>
      </c>
      <c r="AG45" s="4">
        <v>5.0</v>
      </c>
      <c r="AH45" s="4">
        <v>1.0</v>
      </c>
      <c r="AI45" s="4">
        <v>1.0</v>
      </c>
      <c r="AJ45" s="4">
        <v>2.0</v>
      </c>
    </row>
    <row r="46" ht="15.75" customHeight="1">
      <c r="A46" s="4" t="s">
        <v>70</v>
      </c>
      <c r="B46" s="36">
        <v>4.99</v>
      </c>
      <c r="C46" s="36">
        <v>6.49</v>
      </c>
      <c r="D46" s="36">
        <v>2.99</v>
      </c>
      <c r="E46" s="36">
        <v>5.56</v>
      </c>
      <c r="F46" s="36">
        <v>3.31</v>
      </c>
      <c r="G46" s="37">
        <v>785.0</v>
      </c>
      <c r="H46" s="38">
        <v>812.0</v>
      </c>
      <c r="I46" s="37">
        <v>825.0</v>
      </c>
      <c r="J46" s="38">
        <v>967.0</v>
      </c>
      <c r="K46" s="37">
        <v>949.0</v>
      </c>
      <c r="L46" s="66">
        <v>4254.0</v>
      </c>
      <c r="M46" s="66">
        <v>12674.0</v>
      </c>
      <c r="N46" s="66">
        <v>3913.0</v>
      </c>
      <c r="O46" s="66">
        <v>3897.0</v>
      </c>
      <c r="P46" s="66">
        <v>9406.0</v>
      </c>
      <c r="Q46" s="37">
        <v>0.0</v>
      </c>
      <c r="R46" s="37">
        <v>0.0</v>
      </c>
      <c r="S46" s="38">
        <v>0.0</v>
      </c>
      <c r="T46" s="38">
        <v>0.0</v>
      </c>
      <c r="U46" s="38">
        <v>0.0</v>
      </c>
      <c r="V46" s="4">
        <v>0.0</v>
      </c>
      <c r="W46" s="66">
        <v>0.0</v>
      </c>
      <c r="X46" s="66">
        <v>0.0</v>
      </c>
      <c r="Y46" s="66">
        <v>0.0</v>
      </c>
      <c r="Z46" s="66">
        <v>0.0</v>
      </c>
      <c r="AA46" s="37">
        <v>0.0</v>
      </c>
      <c r="AB46" s="38">
        <v>640.0</v>
      </c>
      <c r="AC46" s="37">
        <v>0.0</v>
      </c>
      <c r="AD46" s="38">
        <v>0.0</v>
      </c>
      <c r="AE46" s="38">
        <v>361.0</v>
      </c>
      <c r="AF46" s="4">
        <v>2.0</v>
      </c>
      <c r="AG46" s="4">
        <v>5.0</v>
      </c>
      <c r="AH46" s="4">
        <v>1.0</v>
      </c>
      <c r="AI46" s="4">
        <v>1.0</v>
      </c>
      <c r="AJ46" s="4">
        <v>2.0</v>
      </c>
    </row>
    <row r="47" ht="15.75" customHeight="1">
      <c r="A47" s="4" t="s">
        <v>71</v>
      </c>
      <c r="B47" s="36">
        <v>4.99</v>
      </c>
      <c r="C47" s="36">
        <v>6.49</v>
      </c>
      <c r="D47" s="36">
        <v>2.99</v>
      </c>
      <c r="E47" s="36">
        <v>5.57</v>
      </c>
      <c r="F47" s="36">
        <v>3.32</v>
      </c>
      <c r="G47" s="37">
        <v>764.0</v>
      </c>
      <c r="H47" s="37">
        <v>791.0</v>
      </c>
      <c r="I47" s="38">
        <v>838.0</v>
      </c>
      <c r="J47" s="38">
        <v>948.0</v>
      </c>
      <c r="K47" s="37">
        <v>929.0</v>
      </c>
      <c r="L47" s="66">
        <v>4013.0</v>
      </c>
      <c r="M47" s="66">
        <v>12176.0</v>
      </c>
      <c r="N47" s="66">
        <v>3885.0</v>
      </c>
      <c r="O47" s="66">
        <v>3729.0</v>
      </c>
      <c r="P47" s="66">
        <v>8523.0</v>
      </c>
      <c r="Q47" s="37">
        <v>0.0</v>
      </c>
      <c r="R47" s="37">
        <v>0.0</v>
      </c>
      <c r="S47" s="38">
        <v>0.0</v>
      </c>
      <c r="T47" s="38">
        <v>0.0</v>
      </c>
      <c r="U47" s="38">
        <v>0.0</v>
      </c>
      <c r="V47" s="4">
        <v>0.0</v>
      </c>
      <c r="W47" s="66">
        <v>0.0</v>
      </c>
      <c r="X47" s="66">
        <v>0.0</v>
      </c>
      <c r="Y47" s="66">
        <v>0.0</v>
      </c>
      <c r="Z47" s="66">
        <v>0.0</v>
      </c>
      <c r="AA47" s="37">
        <v>0.0</v>
      </c>
      <c r="AB47" s="37">
        <v>277.0</v>
      </c>
      <c r="AC47" s="38">
        <v>0.0</v>
      </c>
      <c r="AD47" s="38">
        <v>0.0</v>
      </c>
      <c r="AE47" s="37">
        <v>38.0</v>
      </c>
      <c r="AF47" s="4">
        <v>2.0</v>
      </c>
      <c r="AG47" s="4">
        <v>5.0</v>
      </c>
      <c r="AH47" s="4">
        <v>1.0</v>
      </c>
      <c r="AI47" s="4">
        <v>1.0</v>
      </c>
      <c r="AJ47" s="4">
        <v>2.0</v>
      </c>
    </row>
    <row r="48" ht="15.75" customHeight="1">
      <c r="A48" s="4" t="s">
        <v>72</v>
      </c>
      <c r="B48" s="36">
        <v>4.99</v>
      </c>
      <c r="C48" s="36">
        <v>6.49</v>
      </c>
      <c r="D48" s="36">
        <v>2.99</v>
      </c>
      <c r="E48" s="36">
        <v>5.6</v>
      </c>
      <c r="F48" s="36">
        <v>3.43</v>
      </c>
      <c r="G48" s="37">
        <v>739.0</v>
      </c>
      <c r="H48" s="37">
        <v>775.0</v>
      </c>
      <c r="I48" s="37">
        <v>815.0</v>
      </c>
      <c r="J48" s="38">
        <v>940.0</v>
      </c>
      <c r="K48" s="37">
        <v>927.0</v>
      </c>
      <c r="L48" s="66">
        <v>3474.0</v>
      </c>
      <c r="M48" s="66">
        <v>10921.0</v>
      </c>
      <c r="N48" s="66">
        <v>3444.0</v>
      </c>
      <c r="O48" s="66">
        <v>3239.0</v>
      </c>
      <c r="P48" s="66">
        <v>7761.0</v>
      </c>
      <c r="Q48" s="37">
        <v>0.0</v>
      </c>
      <c r="R48" s="37">
        <v>0.0</v>
      </c>
      <c r="S48" s="38">
        <v>0.0</v>
      </c>
      <c r="T48" s="38">
        <v>0.0</v>
      </c>
      <c r="U48" s="38">
        <v>0.0</v>
      </c>
      <c r="V48" s="4">
        <v>0.0</v>
      </c>
      <c r="W48" s="4">
        <v>0.0</v>
      </c>
      <c r="X48" s="66">
        <v>0.0</v>
      </c>
      <c r="Y48" s="66">
        <v>0.0</v>
      </c>
      <c r="Z48" s="66">
        <v>0.0</v>
      </c>
      <c r="AA48" s="37">
        <v>0.0</v>
      </c>
      <c r="AB48" s="37">
        <v>285.0</v>
      </c>
      <c r="AC48" s="38">
        <v>0.0</v>
      </c>
      <c r="AD48" s="38">
        <v>0.0</v>
      </c>
      <c r="AE48" s="37">
        <v>235.0</v>
      </c>
      <c r="AF48" s="4">
        <v>2.0</v>
      </c>
      <c r="AG48" s="4">
        <v>5.0</v>
      </c>
      <c r="AH48" s="4">
        <v>1.0</v>
      </c>
      <c r="AI48" s="4">
        <v>1.0</v>
      </c>
      <c r="AJ48" s="4">
        <v>2.0</v>
      </c>
    </row>
    <row r="49" ht="15.75" customHeight="1">
      <c r="A49" s="4" t="s">
        <v>73</v>
      </c>
      <c r="B49" s="36">
        <v>4.99</v>
      </c>
      <c r="C49" s="36">
        <v>6.49</v>
      </c>
      <c r="D49" s="36">
        <v>2.99</v>
      </c>
      <c r="E49" s="36">
        <v>5.6</v>
      </c>
      <c r="F49" s="36">
        <v>3.43</v>
      </c>
      <c r="G49" s="37">
        <v>742.0</v>
      </c>
      <c r="H49" s="37">
        <v>775.0</v>
      </c>
      <c r="I49" s="37">
        <v>796.0</v>
      </c>
      <c r="J49" s="38">
        <v>950.0</v>
      </c>
      <c r="K49" s="37">
        <v>940.0</v>
      </c>
      <c r="L49" s="66">
        <v>3643.0</v>
      </c>
      <c r="M49" s="66">
        <v>11093.0</v>
      </c>
      <c r="N49" s="66">
        <v>3384.0</v>
      </c>
      <c r="O49" s="66">
        <v>3571.0</v>
      </c>
      <c r="P49" s="66">
        <v>8571.0</v>
      </c>
      <c r="Q49" s="37">
        <v>0.0</v>
      </c>
      <c r="R49" s="37">
        <v>0.0</v>
      </c>
      <c r="S49" s="38">
        <v>0.0</v>
      </c>
      <c r="T49" s="37">
        <v>0.0</v>
      </c>
      <c r="U49" s="38">
        <v>0.0</v>
      </c>
      <c r="V49" s="4">
        <v>0.0</v>
      </c>
      <c r="W49" s="4">
        <v>0.0</v>
      </c>
      <c r="X49" s="66">
        <v>0.0</v>
      </c>
      <c r="Y49" s="4">
        <v>0.0</v>
      </c>
      <c r="Z49" s="66">
        <v>0.0</v>
      </c>
      <c r="AA49" s="37">
        <v>0.0</v>
      </c>
      <c r="AB49" s="37">
        <v>565.0</v>
      </c>
      <c r="AC49" s="38">
        <v>0.0</v>
      </c>
      <c r="AD49" s="38">
        <v>0.0</v>
      </c>
      <c r="AE49" s="37">
        <v>298.0</v>
      </c>
      <c r="AF49" s="4">
        <v>2.0</v>
      </c>
      <c r="AG49" s="4">
        <v>5.0</v>
      </c>
      <c r="AH49" s="4">
        <v>1.0</v>
      </c>
      <c r="AI49" s="4">
        <v>1.0</v>
      </c>
      <c r="AJ49" s="4">
        <v>2.0</v>
      </c>
    </row>
    <row r="50" ht="15.75" customHeight="1">
      <c r="A50" s="4" t="s">
        <v>74</v>
      </c>
      <c r="B50" s="36">
        <v>4.99</v>
      </c>
      <c r="C50" s="36">
        <v>6.49</v>
      </c>
      <c r="D50" s="36">
        <v>2.99</v>
      </c>
      <c r="E50" s="36">
        <v>5.61</v>
      </c>
      <c r="F50" s="36">
        <v>3.43</v>
      </c>
      <c r="G50" s="37">
        <v>762.0</v>
      </c>
      <c r="H50" s="37">
        <v>776.0</v>
      </c>
      <c r="I50" s="37">
        <v>814.0</v>
      </c>
      <c r="J50" s="38">
        <v>959.0</v>
      </c>
      <c r="K50" s="37">
        <v>945.0</v>
      </c>
      <c r="L50" s="66">
        <v>3733.0</v>
      </c>
      <c r="M50" s="66">
        <v>11031.0</v>
      </c>
      <c r="N50" s="66">
        <v>3380.0</v>
      </c>
      <c r="O50" s="66">
        <v>3722.0</v>
      </c>
      <c r="P50" s="66">
        <v>8624.0</v>
      </c>
      <c r="Q50" s="37">
        <v>0.0</v>
      </c>
      <c r="R50" s="37">
        <v>0.0</v>
      </c>
      <c r="S50" s="38">
        <v>0.0</v>
      </c>
      <c r="T50" s="38">
        <v>0.0</v>
      </c>
      <c r="U50" s="38">
        <v>0.0</v>
      </c>
      <c r="V50" s="4">
        <v>0.0</v>
      </c>
      <c r="W50" s="4">
        <v>0.0</v>
      </c>
      <c r="X50" s="66">
        <v>0.0</v>
      </c>
      <c r="Y50" s="66">
        <v>0.0</v>
      </c>
      <c r="Z50" s="66">
        <v>0.0</v>
      </c>
      <c r="AA50" s="37">
        <v>0.0</v>
      </c>
      <c r="AB50" s="37">
        <v>134.0</v>
      </c>
      <c r="AC50" s="37">
        <v>0.0</v>
      </c>
      <c r="AD50" s="38">
        <v>0.0</v>
      </c>
      <c r="AE50" s="37">
        <v>334.0</v>
      </c>
      <c r="AF50" s="4">
        <v>2.0</v>
      </c>
      <c r="AG50" s="4">
        <v>5.0</v>
      </c>
      <c r="AH50" s="4">
        <v>1.0</v>
      </c>
      <c r="AI50" s="4">
        <v>1.0</v>
      </c>
      <c r="AJ50" s="4">
        <v>2.0</v>
      </c>
    </row>
    <row r="51" ht="15.75" customHeight="1">
      <c r="A51" s="4" t="s">
        <v>75</v>
      </c>
      <c r="B51" s="36">
        <v>4.99</v>
      </c>
      <c r="C51" s="36">
        <v>6.49</v>
      </c>
      <c r="D51" s="36">
        <v>2.99</v>
      </c>
      <c r="E51" s="36">
        <v>5.6</v>
      </c>
      <c r="F51" s="36">
        <v>3.43</v>
      </c>
      <c r="G51" s="37">
        <v>751.0</v>
      </c>
      <c r="H51" s="37">
        <v>766.0</v>
      </c>
      <c r="I51" s="37">
        <v>807.0</v>
      </c>
      <c r="J51" s="38">
        <v>937.0</v>
      </c>
      <c r="K51" s="37">
        <v>931.0</v>
      </c>
      <c r="L51" s="66">
        <v>3656.0</v>
      </c>
      <c r="M51" s="66">
        <v>10597.0</v>
      </c>
      <c r="N51" s="66">
        <v>3262.0</v>
      </c>
      <c r="O51" s="66">
        <v>3356.0</v>
      </c>
      <c r="P51" s="66">
        <v>7850.0</v>
      </c>
      <c r="Q51" s="38">
        <v>0.0</v>
      </c>
      <c r="R51" s="38">
        <v>0.0</v>
      </c>
      <c r="S51" s="38">
        <v>0.0</v>
      </c>
      <c r="T51" s="38">
        <v>0.0</v>
      </c>
      <c r="U51" s="37">
        <v>0.0</v>
      </c>
      <c r="V51" s="66">
        <v>0.0</v>
      </c>
      <c r="W51" s="66">
        <v>0.0</v>
      </c>
      <c r="X51" s="66">
        <v>0.0</v>
      </c>
      <c r="Y51" s="66">
        <v>0.0</v>
      </c>
      <c r="Z51" s="66">
        <v>0.0</v>
      </c>
      <c r="AA51" s="37">
        <v>0.0</v>
      </c>
      <c r="AB51" s="37">
        <v>186.0</v>
      </c>
      <c r="AC51" s="38">
        <v>0.0</v>
      </c>
      <c r="AD51" s="38">
        <v>0.0</v>
      </c>
      <c r="AE51" s="37">
        <v>312.0</v>
      </c>
      <c r="AF51" s="4">
        <v>2.0</v>
      </c>
      <c r="AG51" s="4">
        <v>5.0</v>
      </c>
      <c r="AH51" s="4">
        <v>1.0</v>
      </c>
      <c r="AI51" s="4">
        <v>1.0</v>
      </c>
      <c r="AJ51" s="4">
        <v>2.0</v>
      </c>
    </row>
    <row r="52" ht="15.75" customHeight="1">
      <c r="A52" s="4" t="s">
        <v>76</v>
      </c>
      <c r="B52" s="36">
        <v>4.99</v>
      </c>
      <c r="C52" s="36">
        <v>6.49</v>
      </c>
      <c r="D52" s="36">
        <v>2.99</v>
      </c>
      <c r="E52" s="36">
        <v>5.6</v>
      </c>
      <c r="F52" s="36">
        <v>3.44</v>
      </c>
      <c r="G52" s="37">
        <v>670.0</v>
      </c>
      <c r="H52" s="37">
        <v>694.0</v>
      </c>
      <c r="I52" s="37">
        <v>787.0</v>
      </c>
      <c r="J52" s="38">
        <v>889.0</v>
      </c>
      <c r="K52" s="37">
        <v>888.0</v>
      </c>
      <c r="L52" s="66">
        <v>2835.0</v>
      </c>
      <c r="M52" s="66">
        <v>8267.0</v>
      </c>
      <c r="N52" s="66">
        <v>2609.0</v>
      </c>
      <c r="O52" s="66">
        <v>2647.0</v>
      </c>
      <c r="P52" s="66">
        <v>6009.0</v>
      </c>
      <c r="Q52" s="37">
        <v>0.0</v>
      </c>
      <c r="R52" s="37">
        <v>0.0</v>
      </c>
      <c r="S52" s="38">
        <v>0.0</v>
      </c>
      <c r="T52" s="38">
        <v>0.0</v>
      </c>
      <c r="U52" s="37">
        <v>0.0</v>
      </c>
      <c r="V52" s="4">
        <v>0.0</v>
      </c>
      <c r="W52" s="4">
        <v>0.0</v>
      </c>
      <c r="X52" s="66">
        <v>0.0</v>
      </c>
      <c r="Y52" s="66">
        <v>0.0</v>
      </c>
      <c r="Z52" s="66">
        <v>0.0</v>
      </c>
      <c r="AA52" s="38">
        <v>0.0</v>
      </c>
      <c r="AB52" s="37">
        <v>187.0</v>
      </c>
      <c r="AC52" s="38">
        <v>0.0</v>
      </c>
      <c r="AD52" s="38">
        <v>0.0</v>
      </c>
      <c r="AE52" s="38">
        <v>285.0</v>
      </c>
      <c r="AF52" s="4">
        <v>2.0</v>
      </c>
      <c r="AG52" s="4">
        <v>5.0</v>
      </c>
      <c r="AH52" s="4">
        <v>1.0</v>
      </c>
      <c r="AI52" s="4">
        <v>1.0</v>
      </c>
      <c r="AJ52" s="4">
        <v>2.0</v>
      </c>
    </row>
    <row r="53" ht="15.75" customHeight="1">
      <c r="A53" s="4" t="s">
        <v>77</v>
      </c>
      <c r="B53" s="36">
        <v>4.99</v>
      </c>
      <c r="C53" s="36">
        <v>6.49</v>
      </c>
      <c r="D53" s="36">
        <v>2.99</v>
      </c>
      <c r="E53" s="36">
        <v>5.6</v>
      </c>
      <c r="F53" s="36">
        <v>3.45</v>
      </c>
      <c r="G53" s="37">
        <v>727.0</v>
      </c>
      <c r="H53" s="37">
        <v>740.0</v>
      </c>
      <c r="I53" s="37">
        <v>804.0</v>
      </c>
      <c r="J53" s="38">
        <v>935.0</v>
      </c>
      <c r="K53" s="37">
        <v>904.0</v>
      </c>
      <c r="L53" s="66">
        <v>3432.0</v>
      </c>
      <c r="M53" s="66">
        <v>9841.0</v>
      </c>
      <c r="N53" s="66">
        <v>3229.0</v>
      </c>
      <c r="O53" s="66">
        <v>3185.0</v>
      </c>
      <c r="P53" s="66">
        <v>7286.0</v>
      </c>
      <c r="Q53" s="37">
        <v>0.0</v>
      </c>
      <c r="R53" s="37">
        <v>0.0</v>
      </c>
      <c r="S53" s="37">
        <v>0.0</v>
      </c>
      <c r="T53" s="38">
        <v>0.0</v>
      </c>
      <c r="U53" s="37">
        <v>0.0</v>
      </c>
      <c r="V53" s="4">
        <v>0.0</v>
      </c>
      <c r="W53" s="4">
        <v>0.0</v>
      </c>
      <c r="X53" s="4">
        <v>0.0</v>
      </c>
      <c r="Y53" s="66">
        <v>0.0</v>
      </c>
      <c r="Z53" s="66">
        <v>0.0</v>
      </c>
      <c r="AA53" s="38">
        <v>0.0</v>
      </c>
      <c r="AB53" s="37">
        <v>147.0</v>
      </c>
      <c r="AC53" s="37">
        <v>0.0</v>
      </c>
      <c r="AD53" s="38">
        <v>0.0</v>
      </c>
      <c r="AE53" s="37">
        <v>391.0</v>
      </c>
      <c r="AF53" s="4">
        <v>2.0</v>
      </c>
      <c r="AG53" s="4">
        <v>5.0</v>
      </c>
      <c r="AH53" s="4">
        <v>1.0</v>
      </c>
      <c r="AI53" s="4">
        <v>1.0</v>
      </c>
      <c r="AJ53" s="4">
        <v>2.0</v>
      </c>
    </row>
    <row r="54" ht="15.75" customHeight="1">
      <c r="A54" s="4" t="s">
        <v>78</v>
      </c>
      <c r="B54" s="36">
        <v>4.99</v>
      </c>
      <c r="C54" s="36">
        <v>6.49</v>
      </c>
      <c r="D54" s="36">
        <v>2.99</v>
      </c>
      <c r="E54" s="36">
        <v>5.6</v>
      </c>
      <c r="F54" s="36">
        <v>3.48</v>
      </c>
      <c r="G54" s="37">
        <v>697.0</v>
      </c>
      <c r="H54" s="37">
        <v>734.0</v>
      </c>
      <c r="I54" s="37">
        <v>797.0</v>
      </c>
      <c r="J54" s="38">
        <v>917.0</v>
      </c>
      <c r="K54" s="37">
        <v>895.0</v>
      </c>
      <c r="L54" s="66">
        <v>3075.0</v>
      </c>
      <c r="M54" s="66">
        <v>9380.0</v>
      </c>
      <c r="N54" s="66">
        <v>2905.0</v>
      </c>
      <c r="O54" s="66">
        <v>2982.0</v>
      </c>
      <c r="P54" s="66">
        <v>6843.0</v>
      </c>
      <c r="Q54" s="37">
        <v>0.0</v>
      </c>
      <c r="R54" s="38">
        <v>0.0</v>
      </c>
      <c r="S54" s="38">
        <v>0.0</v>
      </c>
      <c r="T54" s="38">
        <v>0.0</v>
      </c>
      <c r="U54" s="37">
        <v>0.0</v>
      </c>
      <c r="V54" s="66">
        <v>0.0</v>
      </c>
      <c r="W54" s="66">
        <v>0.0</v>
      </c>
      <c r="X54" s="66">
        <v>0.0</v>
      </c>
      <c r="Y54" s="66">
        <v>0.0</v>
      </c>
      <c r="Z54" s="4">
        <v>0.0</v>
      </c>
      <c r="AA54" s="38">
        <v>0.0</v>
      </c>
      <c r="AB54" s="37">
        <v>249.0</v>
      </c>
      <c r="AC54" s="37">
        <v>0.0</v>
      </c>
      <c r="AD54" s="38">
        <v>0.0</v>
      </c>
      <c r="AE54" s="37">
        <v>310.0</v>
      </c>
      <c r="AF54" s="4">
        <v>2.0</v>
      </c>
      <c r="AG54" s="4">
        <v>5.0</v>
      </c>
      <c r="AH54" s="4">
        <v>1.0</v>
      </c>
      <c r="AI54" s="4">
        <v>1.0</v>
      </c>
      <c r="AJ54" s="4">
        <v>2.0</v>
      </c>
    </row>
    <row r="55" ht="15.75" customHeight="1">
      <c r="A55" s="4" t="s">
        <v>79</v>
      </c>
      <c r="B55" s="36">
        <v>4.99</v>
      </c>
      <c r="C55" s="36">
        <v>6.49</v>
      </c>
      <c r="D55" s="36">
        <v>2.99</v>
      </c>
      <c r="E55" s="36">
        <v>5.6</v>
      </c>
      <c r="F55" s="36">
        <v>3.48</v>
      </c>
      <c r="G55" s="37">
        <v>671.0</v>
      </c>
      <c r="H55" s="37">
        <v>699.0</v>
      </c>
      <c r="I55" s="37">
        <v>770.0</v>
      </c>
      <c r="J55" s="38">
        <v>909.0</v>
      </c>
      <c r="K55" s="37">
        <v>883.0</v>
      </c>
      <c r="L55" s="66">
        <v>2829.0</v>
      </c>
      <c r="M55" s="66">
        <v>8489.0</v>
      </c>
      <c r="N55" s="66">
        <v>2684.0</v>
      </c>
      <c r="O55" s="66">
        <v>2880.0</v>
      </c>
      <c r="P55" s="66">
        <v>6282.0</v>
      </c>
      <c r="Q55" s="37">
        <v>0.0</v>
      </c>
      <c r="R55" s="37">
        <v>0.0</v>
      </c>
      <c r="S55" s="38">
        <v>0.0</v>
      </c>
      <c r="T55" s="37">
        <v>0.0</v>
      </c>
      <c r="U55" s="38">
        <v>0.0</v>
      </c>
      <c r="V55" s="4">
        <v>0.0</v>
      </c>
      <c r="W55" s="4">
        <v>0.0</v>
      </c>
      <c r="X55" s="66">
        <v>0.0</v>
      </c>
      <c r="Y55" s="66">
        <v>0.0</v>
      </c>
      <c r="Z55" s="66">
        <v>0.0</v>
      </c>
      <c r="AA55" s="38">
        <v>0.0</v>
      </c>
      <c r="AB55" s="37">
        <v>132.0</v>
      </c>
      <c r="AC55" s="38">
        <v>0.0</v>
      </c>
      <c r="AD55" s="38">
        <v>0.0</v>
      </c>
      <c r="AE55" s="37">
        <v>177.0</v>
      </c>
      <c r="AF55" s="4">
        <v>2.0</v>
      </c>
      <c r="AG55" s="4">
        <v>5.0</v>
      </c>
      <c r="AH55" s="4">
        <v>1.0</v>
      </c>
      <c r="AI55" s="4">
        <v>1.0</v>
      </c>
      <c r="AJ55" s="4">
        <v>2.0</v>
      </c>
    </row>
    <row r="56" ht="15.75" customHeight="1">
      <c r="A56" s="4" t="s">
        <v>80</v>
      </c>
      <c r="B56" s="36">
        <v>4.99</v>
      </c>
      <c r="C56" s="36">
        <v>6.49</v>
      </c>
      <c r="D56" s="36">
        <v>2.99</v>
      </c>
      <c r="E56" s="36">
        <v>5.6</v>
      </c>
      <c r="F56" s="36">
        <v>3.49</v>
      </c>
      <c r="G56" s="37">
        <v>614.0</v>
      </c>
      <c r="H56" s="37">
        <v>659.0</v>
      </c>
      <c r="I56" s="37">
        <v>738.0</v>
      </c>
      <c r="J56" s="38">
        <v>867.0</v>
      </c>
      <c r="K56" s="37">
        <v>824.0</v>
      </c>
      <c r="L56" s="66">
        <v>2371.0</v>
      </c>
      <c r="M56" s="66">
        <v>7232.0</v>
      </c>
      <c r="N56" s="66">
        <v>2212.0</v>
      </c>
      <c r="O56" s="66">
        <v>2349.0</v>
      </c>
      <c r="P56" s="66">
        <v>4917.0</v>
      </c>
      <c r="Q56" s="37">
        <v>0.0</v>
      </c>
      <c r="R56" s="37">
        <v>0.0</v>
      </c>
      <c r="S56" s="38">
        <v>0.0</v>
      </c>
      <c r="T56" s="38">
        <v>0.0</v>
      </c>
      <c r="U56" s="37">
        <v>0.0</v>
      </c>
      <c r="V56" s="4">
        <v>0.0</v>
      </c>
      <c r="W56" s="4">
        <v>0.0</v>
      </c>
      <c r="X56" s="66">
        <v>0.0</v>
      </c>
      <c r="Y56" s="66">
        <v>0.0</v>
      </c>
      <c r="Z56" s="66">
        <v>0.0</v>
      </c>
      <c r="AA56" s="38">
        <v>0.0</v>
      </c>
      <c r="AB56" s="38">
        <v>17.0</v>
      </c>
      <c r="AC56" s="37">
        <v>0.0</v>
      </c>
      <c r="AD56" s="38">
        <v>0.0</v>
      </c>
      <c r="AE56" s="38">
        <v>71.0</v>
      </c>
      <c r="AF56" s="4">
        <v>2.0</v>
      </c>
      <c r="AG56" s="4">
        <v>5.0</v>
      </c>
      <c r="AH56" s="4">
        <v>1.0</v>
      </c>
      <c r="AI56" s="4">
        <v>1.0</v>
      </c>
      <c r="AJ56" s="4">
        <v>2.0</v>
      </c>
    </row>
    <row r="57" ht="15.75" customHeight="1">
      <c r="A57" s="4" t="s">
        <v>81</v>
      </c>
      <c r="B57" s="36">
        <v>4.99</v>
      </c>
      <c r="C57" s="36">
        <v>6.49</v>
      </c>
      <c r="D57" s="36">
        <v>2.99</v>
      </c>
      <c r="E57" s="36">
        <v>5.6</v>
      </c>
      <c r="F57" s="36">
        <v>3.48</v>
      </c>
      <c r="G57" s="37">
        <v>694.0</v>
      </c>
      <c r="H57" s="37">
        <v>714.0</v>
      </c>
      <c r="I57" s="37">
        <v>786.0</v>
      </c>
      <c r="J57" s="38">
        <v>925.0</v>
      </c>
      <c r="K57" s="37">
        <v>896.0</v>
      </c>
      <c r="L57" s="66">
        <v>3067.0</v>
      </c>
      <c r="M57" s="66">
        <v>9135.0</v>
      </c>
      <c r="N57" s="66">
        <v>3006.0</v>
      </c>
      <c r="O57" s="66">
        <v>3020.0</v>
      </c>
      <c r="P57" s="66">
        <v>6903.0</v>
      </c>
      <c r="Q57" s="37">
        <v>0.0</v>
      </c>
      <c r="R57" s="37">
        <v>0.0</v>
      </c>
      <c r="S57" s="38">
        <v>0.0</v>
      </c>
      <c r="T57" s="38">
        <v>0.0</v>
      </c>
      <c r="U57" s="38">
        <v>0.0</v>
      </c>
      <c r="V57" s="4">
        <v>0.0</v>
      </c>
      <c r="W57" s="4">
        <v>0.0</v>
      </c>
      <c r="X57" s="66">
        <v>0.0</v>
      </c>
      <c r="Y57" s="66">
        <v>0.0</v>
      </c>
      <c r="Z57" s="66">
        <v>0.0</v>
      </c>
      <c r="AA57" s="38">
        <v>0.0</v>
      </c>
      <c r="AB57" s="37">
        <v>50.0</v>
      </c>
      <c r="AC57" s="37">
        <v>0.0</v>
      </c>
      <c r="AD57" s="38">
        <v>0.0</v>
      </c>
      <c r="AE57" s="37">
        <v>324.0</v>
      </c>
      <c r="AF57" s="4">
        <v>2.0</v>
      </c>
      <c r="AG57" s="4">
        <v>5.0</v>
      </c>
      <c r="AH57" s="4">
        <v>1.0</v>
      </c>
      <c r="AI57" s="4">
        <v>1.0</v>
      </c>
      <c r="AJ57" s="4">
        <v>2.0</v>
      </c>
    </row>
    <row r="58" ht="15.75" customHeight="1">
      <c r="A58" s="4" t="s">
        <v>82</v>
      </c>
      <c r="B58" s="36">
        <v>4.99</v>
      </c>
      <c r="C58" s="36">
        <v>6.53</v>
      </c>
      <c r="D58" s="36">
        <v>2.99</v>
      </c>
      <c r="E58" s="36">
        <v>5.61</v>
      </c>
      <c r="F58" s="36">
        <v>3.48</v>
      </c>
      <c r="G58" s="37">
        <v>726.0</v>
      </c>
      <c r="H58" s="37">
        <v>764.0</v>
      </c>
      <c r="I58" s="37">
        <v>782.0</v>
      </c>
      <c r="J58" s="38">
        <v>957.0</v>
      </c>
      <c r="K58" s="37">
        <v>932.0</v>
      </c>
      <c r="L58" s="66">
        <v>3393.0</v>
      </c>
      <c r="M58" s="66">
        <v>10759.0</v>
      </c>
      <c r="N58" s="66">
        <v>3417.0</v>
      </c>
      <c r="O58" s="66">
        <v>3723.0</v>
      </c>
      <c r="P58" s="66">
        <v>8453.0</v>
      </c>
      <c r="Q58" s="37">
        <v>0.0</v>
      </c>
      <c r="R58" s="37">
        <v>0.0</v>
      </c>
      <c r="S58" s="37">
        <v>0.0</v>
      </c>
      <c r="T58" s="38">
        <v>0.0</v>
      </c>
      <c r="U58" s="37">
        <v>0.0</v>
      </c>
      <c r="V58" s="4">
        <v>0.0</v>
      </c>
      <c r="W58" s="4">
        <v>0.0</v>
      </c>
      <c r="X58" s="66">
        <v>0.0</v>
      </c>
      <c r="Y58" s="66">
        <v>0.0</v>
      </c>
      <c r="Z58" s="66">
        <v>0.0</v>
      </c>
      <c r="AA58" s="38">
        <v>0.0</v>
      </c>
      <c r="AB58" s="37">
        <v>57.0</v>
      </c>
      <c r="AC58" s="37">
        <v>0.0</v>
      </c>
      <c r="AD58" s="38">
        <v>0.0</v>
      </c>
      <c r="AE58" s="37">
        <v>401.0</v>
      </c>
      <c r="AF58" s="4">
        <v>2.0</v>
      </c>
      <c r="AG58" s="4">
        <v>5.0</v>
      </c>
      <c r="AH58" s="4">
        <v>1.0</v>
      </c>
      <c r="AI58" s="4">
        <v>1.0</v>
      </c>
      <c r="AJ58" s="4">
        <v>2.0</v>
      </c>
    </row>
    <row r="59" ht="15.75" customHeight="1">
      <c r="A59" s="4" t="s">
        <v>83</v>
      </c>
      <c r="B59" s="36">
        <v>4.99</v>
      </c>
      <c r="C59" s="36">
        <v>6.97</v>
      </c>
      <c r="D59" s="36">
        <v>2.99</v>
      </c>
      <c r="E59" s="36">
        <v>5.61</v>
      </c>
      <c r="F59" s="36">
        <v>3.5</v>
      </c>
      <c r="G59" s="37">
        <v>737.0</v>
      </c>
      <c r="H59" s="38">
        <v>743.0</v>
      </c>
      <c r="I59" s="37">
        <v>775.0</v>
      </c>
      <c r="J59" s="38">
        <v>946.0</v>
      </c>
      <c r="K59" s="37">
        <v>919.0</v>
      </c>
      <c r="L59" s="66">
        <v>3634.0</v>
      </c>
      <c r="M59" s="66">
        <v>10259.0</v>
      </c>
      <c r="N59" s="66">
        <v>3351.0</v>
      </c>
      <c r="O59" s="66">
        <v>3531.0</v>
      </c>
      <c r="P59" s="66">
        <v>8102.0</v>
      </c>
      <c r="Q59" s="37">
        <v>0.0</v>
      </c>
      <c r="R59" s="38">
        <v>0.0</v>
      </c>
      <c r="S59" s="37">
        <v>0.0</v>
      </c>
      <c r="T59" s="38">
        <v>0.0</v>
      </c>
      <c r="U59" s="38">
        <v>0.0</v>
      </c>
      <c r="V59" s="4">
        <v>0.0</v>
      </c>
      <c r="W59" s="66">
        <v>0.0</v>
      </c>
      <c r="X59" s="66">
        <v>0.0</v>
      </c>
      <c r="Y59" s="66">
        <v>0.0</v>
      </c>
      <c r="Z59" s="66">
        <v>0.0</v>
      </c>
      <c r="AA59" s="37">
        <v>0.0</v>
      </c>
      <c r="AB59" s="37">
        <v>54.0</v>
      </c>
      <c r="AC59" s="37">
        <v>0.0</v>
      </c>
      <c r="AD59" s="38">
        <v>0.0</v>
      </c>
      <c r="AE59" s="37">
        <v>453.0</v>
      </c>
      <c r="AF59" s="4">
        <v>2.0</v>
      </c>
      <c r="AG59" s="4">
        <v>5.0</v>
      </c>
      <c r="AH59" s="4">
        <v>1.0</v>
      </c>
      <c r="AI59" s="4">
        <v>1.0</v>
      </c>
      <c r="AJ59" s="4">
        <v>2.0</v>
      </c>
    </row>
    <row r="60" ht="15.75" customHeight="1">
      <c r="A60" s="4" t="s">
        <v>84</v>
      </c>
      <c r="B60" s="36">
        <v>4.99</v>
      </c>
      <c r="C60" s="36">
        <v>6.98</v>
      </c>
      <c r="D60" s="36">
        <v>2.99</v>
      </c>
      <c r="E60" s="36">
        <v>5.6</v>
      </c>
      <c r="F60" s="36">
        <v>3.49</v>
      </c>
      <c r="G60" s="37">
        <v>738.0</v>
      </c>
      <c r="H60" s="38">
        <v>741.0</v>
      </c>
      <c r="I60" s="37">
        <v>796.0</v>
      </c>
      <c r="J60" s="38">
        <v>950.0</v>
      </c>
      <c r="K60" s="37">
        <v>923.0</v>
      </c>
      <c r="L60" s="66">
        <v>3671.0</v>
      </c>
      <c r="M60" s="66">
        <v>9989.0</v>
      </c>
      <c r="N60" s="66">
        <v>3460.0</v>
      </c>
      <c r="O60" s="66">
        <v>3440.0</v>
      </c>
      <c r="P60" s="66">
        <v>8017.0</v>
      </c>
      <c r="Q60" s="37">
        <v>0.0</v>
      </c>
      <c r="R60" s="37">
        <v>0.0</v>
      </c>
      <c r="S60" s="38">
        <v>0.0</v>
      </c>
      <c r="T60" s="38">
        <v>0.0</v>
      </c>
      <c r="U60" s="38">
        <v>0.0</v>
      </c>
      <c r="V60" s="4">
        <v>0.0</v>
      </c>
      <c r="W60" s="4">
        <v>0.0</v>
      </c>
      <c r="X60" s="66">
        <v>0.0</v>
      </c>
      <c r="Y60" s="66">
        <v>0.0</v>
      </c>
      <c r="Z60" s="66">
        <v>0.0</v>
      </c>
      <c r="AA60" s="37">
        <v>0.0</v>
      </c>
      <c r="AB60" s="37">
        <v>146.0</v>
      </c>
      <c r="AC60" s="38">
        <v>0.0</v>
      </c>
      <c r="AD60" s="38">
        <v>0.0</v>
      </c>
      <c r="AE60" s="37">
        <v>642.0</v>
      </c>
      <c r="AF60" s="4">
        <v>2.0</v>
      </c>
      <c r="AG60" s="4">
        <v>5.0</v>
      </c>
      <c r="AH60" s="4">
        <v>1.0</v>
      </c>
      <c r="AI60" s="4">
        <v>1.0</v>
      </c>
      <c r="AJ60" s="4">
        <v>2.0</v>
      </c>
    </row>
    <row r="61" ht="15.75" customHeight="1">
      <c r="A61" s="4" t="s">
        <v>85</v>
      </c>
      <c r="B61" s="36">
        <v>4.99</v>
      </c>
      <c r="C61" s="36">
        <v>6.98</v>
      </c>
      <c r="D61" s="36">
        <v>2.99</v>
      </c>
      <c r="E61" s="36">
        <v>5.6</v>
      </c>
      <c r="F61" s="36">
        <v>3.5</v>
      </c>
      <c r="G61" s="37">
        <v>732.0</v>
      </c>
      <c r="H61" s="37">
        <v>711.0</v>
      </c>
      <c r="I61" s="37">
        <v>791.0</v>
      </c>
      <c r="J61" s="38">
        <v>923.0</v>
      </c>
      <c r="K61" s="37">
        <v>904.0</v>
      </c>
      <c r="L61" s="66">
        <v>3416.0</v>
      </c>
      <c r="M61" s="66">
        <v>9165.0</v>
      </c>
      <c r="N61" s="66">
        <v>3159.0</v>
      </c>
      <c r="O61" s="66">
        <v>3130.0</v>
      </c>
      <c r="P61" s="66">
        <v>7346.0</v>
      </c>
      <c r="Q61" s="37">
        <v>0.0</v>
      </c>
      <c r="R61" s="38">
        <v>0.0</v>
      </c>
      <c r="S61" s="38">
        <v>0.0</v>
      </c>
      <c r="T61" s="37">
        <v>0.0</v>
      </c>
      <c r="U61" s="38">
        <v>0.0</v>
      </c>
      <c r="V61" s="66">
        <v>0.0</v>
      </c>
      <c r="W61" s="66">
        <v>0.0</v>
      </c>
      <c r="X61" s="66">
        <v>0.0</v>
      </c>
      <c r="Y61" s="66">
        <v>0.0</v>
      </c>
      <c r="Z61" s="66">
        <v>0.0</v>
      </c>
      <c r="AA61" s="37">
        <v>0.0</v>
      </c>
      <c r="AB61" s="37">
        <v>180.0</v>
      </c>
      <c r="AC61" s="38">
        <v>0.0</v>
      </c>
      <c r="AD61" s="37">
        <v>0.0</v>
      </c>
      <c r="AE61" s="37">
        <v>509.0</v>
      </c>
      <c r="AF61" s="4">
        <v>2.0</v>
      </c>
      <c r="AG61" s="4">
        <v>5.0</v>
      </c>
      <c r="AH61" s="4">
        <v>1.0</v>
      </c>
      <c r="AI61" s="4">
        <v>1.0</v>
      </c>
      <c r="AJ61" s="4">
        <v>2.0</v>
      </c>
    </row>
    <row r="62" ht="15.75" customHeight="1">
      <c r="A62" s="4" t="s">
        <v>86</v>
      </c>
      <c r="B62" s="36">
        <v>4.99</v>
      </c>
      <c r="C62" s="36">
        <v>6.98</v>
      </c>
      <c r="D62" s="36">
        <v>2.99</v>
      </c>
      <c r="E62" s="36">
        <v>5.6</v>
      </c>
      <c r="F62" s="36">
        <v>3.49</v>
      </c>
      <c r="G62" s="37">
        <v>745.0</v>
      </c>
      <c r="H62" s="37">
        <v>743.0</v>
      </c>
      <c r="I62" s="37">
        <v>811.0</v>
      </c>
      <c r="J62" s="38">
        <v>973.0</v>
      </c>
      <c r="K62" s="37">
        <v>933.0</v>
      </c>
      <c r="L62" s="66">
        <v>3679.0</v>
      </c>
      <c r="M62" s="66">
        <v>10530.0</v>
      </c>
      <c r="N62" s="66">
        <v>3737.0</v>
      </c>
      <c r="O62" s="66">
        <v>3759.0</v>
      </c>
      <c r="P62" s="66">
        <v>8671.0</v>
      </c>
      <c r="Q62" s="37">
        <v>0.0</v>
      </c>
      <c r="R62" s="37">
        <v>0.0</v>
      </c>
      <c r="S62" s="38">
        <v>0.0</v>
      </c>
      <c r="T62" s="38">
        <v>0.0</v>
      </c>
      <c r="U62" s="37">
        <v>0.0</v>
      </c>
      <c r="V62" s="4">
        <v>0.0</v>
      </c>
      <c r="W62" s="4">
        <v>0.0</v>
      </c>
      <c r="X62" s="66">
        <v>0.0</v>
      </c>
      <c r="Y62" s="66">
        <v>0.0</v>
      </c>
      <c r="Z62" s="66">
        <v>0.0</v>
      </c>
      <c r="AA62" s="37">
        <v>0.0</v>
      </c>
      <c r="AB62" s="37">
        <v>130.0</v>
      </c>
      <c r="AC62" s="38">
        <v>0.0</v>
      </c>
      <c r="AD62" s="38">
        <v>0.0</v>
      </c>
      <c r="AE62" s="38">
        <v>586.0</v>
      </c>
      <c r="AF62" s="4">
        <v>2.0</v>
      </c>
      <c r="AG62" s="4">
        <v>5.0</v>
      </c>
      <c r="AH62" s="4">
        <v>1.0</v>
      </c>
      <c r="AI62" s="4">
        <v>1.0</v>
      </c>
      <c r="AJ62" s="4">
        <v>2.0</v>
      </c>
    </row>
    <row r="63" ht="15.75" customHeight="1">
      <c r="A63" s="4" t="s">
        <v>87</v>
      </c>
      <c r="B63" s="36">
        <v>4.99</v>
      </c>
      <c r="C63" s="36">
        <v>6.98</v>
      </c>
      <c r="D63" s="36">
        <v>2.99</v>
      </c>
      <c r="E63" s="36">
        <v>5.6</v>
      </c>
      <c r="F63" s="36">
        <v>3.5</v>
      </c>
      <c r="G63" s="37">
        <v>742.0</v>
      </c>
      <c r="H63" s="37">
        <v>735.0</v>
      </c>
      <c r="I63" s="37">
        <v>797.0</v>
      </c>
      <c r="J63" s="38">
        <v>953.0</v>
      </c>
      <c r="K63" s="37">
        <v>931.0</v>
      </c>
      <c r="L63" s="66">
        <v>3425.0</v>
      </c>
      <c r="M63" s="66">
        <v>10360.0</v>
      </c>
      <c r="N63" s="66">
        <v>3645.0</v>
      </c>
      <c r="O63" s="66">
        <v>3638.0</v>
      </c>
      <c r="P63" s="66">
        <v>8189.0</v>
      </c>
      <c r="Q63" s="37">
        <v>0.0</v>
      </c>
      <c r="R63" s="38">
        <v>0.0</v>
      </c>
      <c r="S63" s="38">
        <v>0.0</v>
      </c>
      <c r="T63" s="38">
        <v>0.0</v>
      </c>
      <c r="U63" s="38">
        <v>0.0</v>
      </c>
      <c r="V63" s="66">
        <v>0.0</v>
      </c>
      <c r="W63" s="66">
        <v>0.0</v>
      </c>
      <c r="X63" s="66">
        <v>0.0</v>
      </c>
      <c r="Y63" s="66">
        <v>0.0</v>
      </c>
      <c r="Z63" s="66">
        <v>0.0</v>
      </c>
      <c r="AA63" s="37">
        <v>0.0</v>
      </c>
      <c r="AB63" s="37">
        <v>66.0</v>
      </c>
      <c r="AC63" s="37">
        <v>0.0</v>
      </c>
      <c r="AD63" s="38">
        <v>0.0</v>
      </c>
      <c r="AE63" s="37">
        <v>494.0</v>
      </c>
      <c r="AF63" s="4">
        <v>2.0</v>
      </c>
      <c r="AG63" s="4">
        <v>5.0</v>
      </c>
      <c r="AH63" s="4">
        <v>1.0</v>
      </c>
      <c r="AI63" s="4">
        <v>1.0</v>
      </c>
      <c r="AJ63" s="4">
        <v>2.0</v>
      </c>
    </row>
    <row r="64" ht="15.75" customHeight="1">
      <c r="A64" s="4" t="s">
        <v>88</v>
      </c>
      <c r="B64" s="36">
        <v>4.99</v>
      </c>
      <c r="C64" s="36">
        <v>6.98</v>
      </c>
      <c r="D64" s="36">
        <v>2.99</v>
      </c>
      <c r="E64" s="36">
        <v>5.6</v>
      </c>
      <c r="F64" s="36">
        <v>3.51</v>
      </c>
      <c r="G64" s="37">
        <v>745.0</v>
      </c>
      <c r="H64" s="38">
        <v>737.0</v>
      </c>
      <c r="I64" s="37">
        <v>794.0</v>
      </c>
      <c r="J64" s="38">
        <v>952.0</v>
      </c>
      <c r="K64" s="37">
        <v>934.0</v>
      </c>
      <c r="L64" s="66">
        <v>3648.0</v>
      </c>
      <c r="M64" s="66">
        <v>10322.0</v>
      </c>
      <c r="N64" s="66">
        <v>3620.0</v>
      </c>
      <c r="O64" s="66">
        <v>3651.0</v>
      </c>
      <c r="P64" s="66">
        <v>8330.0</v>
      </c>
      <c r="Q64" s="37">
        <v>0.0</v>
      </c>
      <c r="R64" s="37">
        <v>0.0</v>
      </c>
      <c r="S64" s="38">
        <v>0.0</v>
      </c>
      <c r="T64" s="38">
        <v>0.0</v>
      </c>
      <c r="U64" s="38">
        <v>0.0</v>
      </c>
      <c r="V64" s="4">
        <v>0.0</v>
      </c>
      <c r="W64" s="4">
        <v>0.0</v>
      </c>
      <c r="X64" s="66">
        <v>0.0</v>
      </c>
      <c r="Y64" s="66">
        <v>0.0</v>
      </c>
      <c r="Z64" s="66">
        <v>0.0</v>
      </c>
      <c r="AA64" s="37">
        <v>0.0</v>
      </c>
      <c r="AB64" s="37">
        <v>78.0</v>
      </c>
      <c r="AC64" s="37">
        <v>0.0</v>
      </c>
      <c r="AD64" s="38">
        <v>0.0</v>
      </c>
      <c r="AE64" s="37">
        <v>483.0</v>
      </c>
      <c r="AF64" s="4">
        <v>2.0</v>
      </c>
      <c r="AG64" s="4">
        <v>5.0</v>
      </c>
      <c r="AH64" s="4">
        <v>1.0</v>
      </c>
      <c r="AI64" s="4">
        <v>1.0</v>
      </c>
      <c r="AJ64" s="4">
        <v>2.0</v>
      </c>
    </row>
    <row r="65" ht="15.75" customHeight="1">
      <c r="A65" s="4" t="s">
        <v>89</v>
      </c>
      <c r="B65" s="36">
        <v>4.99</v>
      </c>
      <c r="C65" s="36">
        <v>6.97</v>
      </c>
      <c r="D65" s="36">
        <v>2.99</v>
      </c>
      <c r="E65" s="36">
        <v>5.6</v>
      </c>
      <c r="F65" s="36">
        <v>3.51</v>
      </c>
      <c r="G65" s="37">
        <v>764.0</v>
      </c>
      <c r="H65" s="38">
        <v>749.0</v>
      </c>
      <c r="I65" s="37">
        <v>808.0</v>
      </c>
      <c r="J65" s="38">
        <v>961.0</v>
      </c>
      <c r="K65" s="37">
        <v>938.0</v>
      </c>
      <c r="L65" s="66">
        <v>3890.0</v>
      </c>
      <c r="M65" s="66">
        <v>10872.0</v>
      </c>
      <c r="N65" s="66">
        <v>3989.0</v>
      </c>
      <c r="O65" s="66">
        <v>3937.0</v>
      </c>
      <c r="P65" s="66">
        <v>8932.0</v>
      </c>
      <c r="Q65" s="38">
        <v>0.0</v>
      </c>
      <c r="R65" s="38">
        <v>0.0</v>
      </c>
      <c r="S65" s="38">
        <v>0.0</v>
      </c>
      <c r="T65" s="38">
        <v>0.0</v>
      </c>
      <c r="U65" s="38">
        <v>0.0</v>
      </c>
      <c r="V65" s="66">
        <v>0.0</v>
      </c>
      <c r="W65" s="66">
        <v>0.0</v>
      </c>
      <c r="X65" s="66">
        <v>0.0</v>
      </c>
      <c r="Y65" s="66">
        <v>0.0</v>
      </c>
      <c r="Z65" s="66">
        <v>0.0</v>
      </c>
      <c r="AA65" s="37">
        <v>0.0</v>
      </c>
      <c r="AB65" s="37">
        <v>130.0</v>
      </c>
      <c r="AC65" s="37">
        <v>0.0</v>
      </c>
      <c r="AD65" s="37">
        <v>0.0</v>
      </c>
      <c r="AE65" s="37">
        <v>516.0</v>
      </c>
      <c r="AF65" s="4">
        <v>2.0</v>
      </c>
      <c r="AG65" s="4">
        <v>5.0</v>
      </c>
      <c r="AH65" s="4">
        <v>1.0</v>
      </c>
      <c r="AI65" s="4">
        <v>1.0</v>
      </c>
      <c r="AJ65" s="4">
        <v>2.0</v>
      </c>
    </row>
    <row r="66" ht="15.75" customHeight="1">
      <c r="A66" s="4" t="s">
        <v>90</v>
      </c>
      <c r="B66" s="36">
        <v>3.89</v>
      </c>
      <c r="C66" s="36">
        <v>6.96</v>
      </c>
      <c r="D66" s="36">
        <v>2.99</v>
      </c>
      <c r="E66" s="36">
        <v>5.6</v>
      </c>
      <c r="F66" s="36">
        <v>3.5</v>
      </c>
      <c r="G66" s="37">
        <v>920.0</v>
      </c>
      <c r="H66" s="38">
        <v>761.0</v>
      </c>
      <c r="I66" s="37">
        <v>810.0</v>
      </c>
      <c r="J66" s="38">
        <v>980.0</v>
      </c>
      <c r="K66" s="37">
        <v>955.0</v>
      </c>
      <c r="L66" s="66">
        <v>8676.0</v>
      </c>
      <c r="M66" s="66">
        <v>11705.0</v>
      </c>
      <c r="N66" s="66">
        <v>4033.0</v>
      </c>
      <c r="O66" s="66">
        <v>4337.0</v>
      </c>
      <c r="P66" s="66">
        <v>9885.0</v>
      </c>
      <c r="Q66" s="38">
        <v>1725.0</v>
      </c>
      <c r="R66" s="37">
        <v>0.0</v>
      </c>
      <c r="S66" s="38">
        <v>0.0</v>
      </c>
      <c r="T66" s="38">
        <v>0.0</v>
      </c>
      <c r="U66" s="38">
        <v>0.0</v>
      </c>
      <c r="V66" s="66">
        <v>6951.0</v>
      </c>
      <c r="W66" s="66">
        <v>0.0</v>
      </c>
      <c r="X66" s="66">
        <v>0.0</v>
      </c>
      <c r="Y66" s="66">
        <v>0.0</v>
      </c>
      <c r="Z66" s="66">
        <v>0.0</v>
      </c>
      <c r="AA66" s="37">
        <v>0.0</v>
      </c>
      <c r="AB66" s="37">
        <v>141.0</v>
      </c>
      <c r="AC66" s="37">
        <v>0.0</v>
      </c>
      <c r="AD66" s="38">
        <v>0.0</v>
      </c>
      <c r="AE66" s="37">
        <v>501.0</v>
      </c>
      <c r="AF66" s="4">
        <v>2.0</v>
      </c>
      <c r="AG66" s="4">
        <v>5.0</v>
      </c>
      <c r="AH66" s="4">
        <v>1.0</v>
      </c>
      <c r="AI66" s="4">
        <v>1.0</v>
      </c>
      <c r="AJ66" s="4">
        <v>2.0</v>
      </c>
    </row>
    <row r="67" ht="15.75" customHeight="1">
      <c r="A67" s="4" t="s">
        <v>91</v>
      </c>
      <c r="B67" s="36">
        <v>4.87</v>
      </c>
      <c r="C67" s="36">
        <v>6.97</v>
      </c>
      <c r="D67" s="36">
        <v>2.99</v>
      </c>
      <c r="E67" s="36">
        <v>5.6</v>
      </c>
      <c r="F67" s="36">
        <v>3.5</v>
      </c>
      <c r="G67" s="37">
        <v>822.0</v>
      </c>
      <c r="H67" s="38">
        <v>775.0</v>
      </c>
      <c r="I67" s="37">
        <v>829.0</v>
      </c>
      <c r="J67" s="38">
        <v>988.0</v>
      </c>
      <c r="K67" s="37">
        <v>962.0</v>
      </c>
      <c r="L67" s="66">
        <v>4849.0</v>
      </c>
      <c r="M67" s="66">
        <v>12203.0</v>
      </c>
      <c r="N67" s="66">
        <v>4343.0</v>
      </c>
      <c r="O67" s="66">
        <v>4507.0</v>
      </c>
      <c r="P67" s="66">
        <v>10033.0</v>
      </c>
      <c r="Q67" s="37">
        <v>0.0</v>
      </c>
      <c r="R67" s="37">
        <v>0.0</v>
      </c>
      <c r="S67" s="38">
        <v>0.0</v>
      </c>
      <c r="T67" s="38">
        <v>0.0</v>
      </c>
      <c r="U67" s="38">
        <v>0.0</v>
      </c>
      <c r="V67" s="4">
        <v>0.0</v>
      </c>
      <c r="W67" s="66">
        <v>0.0</v>
      </c>
      <c r="X67" s="66">
        <v>0.0</v>
      </c>
      <c r="Y67" s="66">
        <v>0.0</v>
      </c>
      <c r="Z67" s="66">
        <v>0.0</v>
      </c>
      <c r="AA67" s="37">
        <v>103.0</v>
      </c>
      <c r="AB67" s="37">
        <v>343.0</v>
      </c>
      <c r="AC67" s="37">
        <v>0.0</v>
      </c>
      <c r="AD67" s="38">
        <v>0.0</v>
      </c>
      <c r="AE67" s="37">
        <v>720.0</v>
      </c>
      <c r="AF67" s="4">
        <v>2.0</v>
      </c>
      <c r="AG67" s="4">
        <v>5.0</v>
      </c>
      <c r="AH67" s="4">
        <v>1.0</v>
      </c>
      <c r="AI67" s="4">
        <v>1.0</v>
      </c>
      <c r="AJ67" s="4">
        <v>2.0</v>
      </c>
    </row>
    <row r="68" ht="15.75" customHeight="1">
      <c r="A68" s="4" t="s">
        <v>92</v>
      </c>
      <c r="B68" s="36">
        <v>4.91</v>
      </c>
      <c r="C68" s="36">
        <v>6.98</v>
      </c>
      <c r="D68" s="36">
        <v>2.99</v>
      </c>
      <c r="E68" s="36">
        <v>5.6</v>
      </c>
      <c r="F68" s="36">
        <v>3.5</v>
      </c>
      <c r="G68" s="37">
        <v>786.0</v>
      </c>
      <c r="H68" s="38">
        <v>753.0</v>
      </c>
      <c r="I68" s="37">
        <v>841.0</v>
      </c>
      <c r="J68" s="38">
        <v>950.0</v>
      </c>
      <c r="K68" s="37">
        <v>948.0</v>
      </c>
      <c r="L68" s="66">
        <v>4062.0</v>
      </c>
      <c r="M68" s="66">
        <v>11036.0</v>
      </c>
      <c r="N68" s="66">
        <v>4117.0</v>
      </c>
      <c r="O68" s="66">
        <v>3755.0</v>
      </c>
      <c r="P68" s="66">
        <v>8698.0</v>
      </c>
      <c r="Q68" s="37">
        <v>0.0</v>
      </c>
      <c r="R68" s="38">
        <v>0.0</v>
      </c>
      <c r="S68" s="38">
        <v>0.0</v>
      </c>
      <c r="T68" s="38">
        <v>0.0</v>
      </c>
      <c r="U68" s="37">
        <v>0.0</v>
      </c>
      <c r="V68" s="4">
        <v>0.0</v>
      </c>
      <c r="W68" s="66">
        <v>0.0</v>
      </c>
      <c r="X68" s="66">
        <v>0.0</v>
      </c>
      <c r="Y68" s="66">
        <v>0.0</v>
      </c>
      <c r="Z68" s="66">
        <v>0.0</v>
      </c>
      <c r="AA68" s="37">
        <v>8.0</v>
      </c>
      <c r="AB68" s="37">
        <v>162.0</v>
      </c>
      <c r="AC68" s="37">
        <v>0.0</v>
      </c>
      <c r="AD68" s="38">
        <v>0.0</v>
      </c>
      <c r="AE68" s="37">
        <v>679.0</v>
      </c>
      <c r="AF68" s="4">
        <v>2.0</v>
      </c>
      <c r="AG68" s="4">
        <v>5.0</v>
      </c>
      <c r="AH68" s="4">
        <v>1.0</v>
      </c>
      <c r="AI68" s="4">
        <v>1.0</v>
      </c>
      <c r="AJ68" s="4">
        <v>2.0</v>
      </c>
    </row>
    <row r="69" ht="15.75" customHeight="1">
      <c r="A69" s="4" t="s">
        <v>93</v>
      </c>
      <c r="B69" s="36">
        <v>4.93</v>
      </c>
      <c r="C69" s="36">
        <v>6.0</v>
      </c>
      <c r="D69" s="36">
        <v>2.99</v>
      </c>
      <c r="E69" s="36">
        <v>5.62</v>
      </c>
      <c r="F69" s="36">
        <v>3.51</v>
      </c>
      <c r="G69" s="37">
        <v>782.0</v>
      </c>
      <c r="H69" s="38">
        <v>882.0</v>
      </c>
      <c r="I69" s="37">
        <v>852.0</v>
      </c>
      <c r="J69" s="38">
        <v>963.0</v>
      </c>
      <c r="K69" s="37">
        <v>946.0</v>
      </c>
      <c r="L69" s="66">
        <v>4089.0</v>
      </c>
      <c r="M69" s="66">
        <v>23019.0</v>
      </c>
      <c r="N69" s="66">
        <v>4219.0</v>
      </c>
      <c r="O69" s="66">
        <v>3790.0</v>
      </c>
      <c r="P69" s="66">
        <v>9299.0</v>
      </c>
      <c r="Q69" s="37">
        <v>0.0</v>
      </c>
      <c r="R69" s="37">
        <v>0.0</v>
      </c>
      <c r="S69" s="38">
        <v>0.0</v>
      </c>
      <c r="T69" s="38">
        <v>0.0</v>
      </c>
      <c r="U69" s="38">
        <v>0.0</v>
      </c>
      <c r="V69" s="4">
        <v>0.0</v>
      </c>
      <c r="W69" s="66">
        <v>0.0</v>
      </c>
      <c r="X69" s="66">
        <v>0.0</v>
      </c>
      <c r="Y69" s="66">
        <v>0.0</v>
      </c>
      <c r="Z69" s="66">
        <v>0.0</v>
      </c>
      <c r="AA69" s="37">
        <v>0.0</v>
      </c>
      <c r="AB69" s="38">
        <v>6129.0</v>
      </c>
      <c r="AC69" s="37">
        <v>0.0</v>
      </c>
      <c r="AD69" s="38">
        <v>53.0</v>
      </c>
      <c r="AE69" s="37">
        <v>618.0</v>
      </c>
      <c r="AF69" s="4">
        <v>2.0</v>
      </c>
      <c r="AG69" s="4">
        <v>5.0</v>
      </c>
      <c r="AH69" s="4">
        <v>1.0</v>
      </c>
      <c r="AI69" s="4">
        <v>1.0</v>
      </c>
      <c r="AJ69" s="4">
        <v>2.0</v>
      </c>
    </row>
    <row r="70" ht="15.75" customHeight="1">
      <c r="A70" s="4" t="s">
        <v>94</v>
      </c>
      <c r="B70" s="36">
        <v>4.92</v>
      </c>
      <c r="C70" s="36">
        <v>6.82</v>
      </c>
      <c r="D70" s="36">
        <v>2.99</v>
      </c>
      <c r="E70" s="36">
        <v>5.25</v>
      </c>
      <c r="F70" s="36">
        <v>3.5</v>
      </c>
      <c r="G70" s="37">
        <v>786.0</v>
      </c>
      <c r="H70" s="38">
        <v>803.0</v>
      </c>
      <c r="I70" s="37">
        <v>860.0</v>
      </c>
      <c r="J70" s="38">
        <v>988.0</v>
      </c>
      <c r="K70" s="37">
        <v>957.0</v>
      </c>
      <c r="L70" s="66">
        <v>4115.0</v>
      </c>
      <c r="M70" s="66">
        <v>13512.0</v>
      </c>
      <c r="N70" s="66">
        <v>4767.0</v>
      </c>
      <c r="O70" s="66">
        <v>4935.0</v>
      </c>
      <c r="P70" s="66">
        <v>9898.0</v>
      </c>
      <c r="Q70" s="37">
        <v>0.0</v>
      </c>
      <c r="R70" s="37">
        <v>0.0</v>
      </c>
      <c r="S70" s="38">
        <v>0.0</v>
      </c>
      <c r="T70" s="38">
        <v>0.0</v>
      </c>
      <c r="U70" s="37">
        <v>0.0</v>
      </c>
      <c r="V70" s="66">
        <v>0.0</v>
      </c>
      <c r="W70" s="66">
        <v>0.0</v>
      </c>
      <c r="X70" s="66">
        <v>0.0</v>
      </c>
      <c r="Y70" s="66">
        <v>0.0</v>
      </c>
      <c r="Z70" s="66">
        <v>0.0</v>
      </c>
      <c r="AA70" s="37">
        <v>0.0</v>
      </c>
      <c r="AB70" s="37">
        <v>712.0</v>
      </c>
      <c r="AC70" s="37">
        <v>0.0</v>
      </c>
      <c r="AD70" s="38">
        <v>109.0</v>
      </c>
      <c r="AE70" s="38">
        <v>636.0</v>
      </c>
      <c r="AF70" s="4">
        <v>2.0</v>
      </c>
      <c r="AG70" s="4">
        <v>5.0</v>
      </c>
      <c r="AH70" s="4">
        <v>1.0</v>
      </c>
      <c r="AI70" s="4">
        <v>1.0</v>
      </c>
      <c r="AJ70" s="4">
        <v>2.0</v>
      </c>
    </row>
    <row r="71" ht="15.75" customHeight="1">
      <c r="A71" s="4" t="s">
        <v>95</v>
      </c>
      <c r="B71" s="36">
        <v>4.95</v>
      </c>
      <c r="C71" s="36">
        <v>6.02</v>
      </c>
      <c r="D71" s="36">
        <v>2.99</v>
      </c>
      <c r="E71" s="36">
        <v>4.03</v>
      </c>
      <c r="F71" s="36">
        <v>3.49</v>
      </c>
      <c r="G71" s="37">
        <v>777.0</v>
      </c>
      <c r="H71" s="38">
        <v>882.0</v>
      </c>
      <c r="I71" s="37">
        <v>863.0</v>
      </c>
      <c r="J71" s="38">
        <v>1019.0</v>
      </c>
      <c r="K71" s="37">
        <v>959.0</v>
      </c>
      <c r="L71" s="66">
        <v>4000.0</v>
      </c>
      <c r="M71" s="66">
        <v>19487.0</v>
      </c>
      <c r="N71" s="66">
        <v>4680.0</v>
      </c>
      <c r="O71" s="66">
        <v>9802.0</v>
      </c>
      <c r="P71" s="66">
        <v>9409.0</v>
      </c>
      <c r="Q71" s="37">
        <v>0.0</v>
      </c>
      <c r="R71" s="38">
        <v>0.0</v>
      </c>
      <c r="S71" s="38">
        <v>0.0</v>
      </c>
      <c r="T71" s="37">
        <v>0.0</v>
      </c>
      <c r="U71" s="38">
        <v>0.0</v>
      </c>
      <c r="V71" s="4">
        <v>0.0</v>
      </c>
      <c r="W71" s="66">
        <v>0.0</v>
      </c>
      <c r="X71" s="66">
        <v>0.0</v>
      </c>
      <c r="Y71" s="66">
        <v>0.0</v>
      </c>
      <c r="Z71" s="66">
        <v>0.0</v>
      </c>
      <c r="AA71" s="37">
        <v>0.0</v>
      </c>
      <c r="AB71" s="37">
        <v>831.0</v>
      </c>
      <c r="AC71" s="38">
        <v>0.0</v>
      </c>
      <c r="AD71" s="38">
        <v>305.0</v>
      </c>
      <c r="AE71" s="37">
        <v>768.0</v>
      </c>
      <c r="AF71" s="4">
        <v>2.0</v>
      </c>
      <c r="AG71" s="4">
        <v>5.0</v>
      </c>
      <c r="AH71" s="4">
        <v>1.0</v>
      </c>
      <c r="AI71" s="4">
        <v>1.0</v>
      </c>
      <c r="AJ71" s="4">
        <v>2.0</v>
      </c>
    </row>
    <row r="72" ht="15.75" customHeight="1">
      <c r="A72" s="4" t="s">
        <v>96</v>
      </c>
      <c r="B72" s="36">
        <v>4.94</v>
      </c>
      <c r="C72" s="36">
        <v>6.07</v>
      </c>
      <c r="D72" s="36">
        <v>2.99</v>
      </c>
      <c r="E72" s="36">
        <v>4.07</v>
      </c>
      <c r="F72" s="36">
        <v>3.49</v>
      </c>
      <c r="G72" s="37">
        <v>780.0</v>
      </c>
      <c r="H72" s="38">
        <v>869.0</v>
      </c>
      <c r="I72" s="37">
        <v>856.0</v>
      </c>
      <c r="J72" s="38">
        <v>1014.0</v>
      </c>
      <c r="K72" s="37">
        <v>957.0</v>
      </c>
      <c r="L72" s="66">
        <v>3863.0</v>
      </c>
      <c r="M72" s="66">
        <v>18461.0</v>
      </c>
      <c r="N72" s="66">
        <v>4526.0</v>
      </c>
      <c r="O72" s="66">
        <v>8958.0</v>
      </c>
      <c r="P72" s="66">
        <v>9340.0</v>
      </c>
      <c r="Q72" s="37">
        <v>0.0</v>
      </c>
      <c r="R72" s="38">
        <v>0.0</v>
      </c>
      <c r="S72" s="38">
        <v>0.0</v>
      </c>
      <c r="T72" s="38">
        <v>0.0</v>
      </c>
      <c r="U72" s="38">
        <v>0.0</v>
      </c>
      <c r="V72" s="4">
        <v>0.0</v>
      </c>
      <c r="W72" s="66">
        <v>0.0</v>
      </c>
      <c r="X72" s="66">
        <v>0.0</v>
      </c>
      <c r="Y72" s="66">
        <v>0.0</v>
      </c>
      <c r="Z72" s="66">
        <v>0.0</v>
      </c>
      <c r="AA72" s="37">
        <v>0.0</v>
      </c>
      <c r="AB72" s="37">
        <v>558.0</v>
      </c>
      <c r="AC72" s="38">
        <v>0.0</v>
      </c>
      <c r="AD72" s="38">
        <v>298.0</v>
      </c>
      <c r="AE72" s="37">
        <v>623.0</v>
      </c>
      <c r="AF72" s="4">
        <v>2.0</v>
      </c>
      <c r="AG72" s="4">
        <v>5.0</v>
      </c>
      <c r="AH72" s="4">
        <v>1.0</v>
      </c>
      <c r="AI72" s="4">
        <v>1.0</v>
      </c>
      <c r="AJ72" s="4">
        <v>2.0</v>
      </c>
    </row>
    <row r="73" ht="15.75" customHeight="1">
      <c r="A73" s="4" t="s">
        <v>97</v>
      </c>
      <c r="B73" s="36">
        <v>4.94</v>
      </c>
      <c r="C73" s="36">
        <v>6.93</v>
      </c>
      <c r="D73" s="36">
        <v>2.99</v>
      </c>
      <c r="E73" s="36">
        <v>5.5</v>
      </c>
      <c r="F73" s="36">
        <v>3.5</v>
      </c>
      <c r="G73" s="37">
        <v>775.0</v>
      </c>
      <c r="H73" s="38">
        <v>796.0</v>
      </c>
      <c r="I73" s="37">
        <v>866.0</v>
      </c>
      <c r="J73" s="38">
        <v>982.0</v>
      </c>
      <c r="K73" s="37">
        <v>972.0</v>
      </c>
      <c r="L73" s="66">
        <v>3884.0</v>
      </c>
      <c r="M73" s="66">
        <v>13375.0</v>
      </c>
      <c r="N73" s="66">
        <v>5268.0</v>
      </c>
      <c r="O73" s="66">
        <v>4608.0</v>
      </c>
      <c r="P73" s="66">
        <v>10147.0</v>
      </c>
      <c r="Q73" s="37">
        <v>0.0</v>
      </c>
      <c r="R73" s="38">
        <v>0.0</v>
      </c>
      <c r="S73" s="38">
        <v>0.0</v>
      </c>
      <c r="T73" s="38">
        <v>0.0</v>
      </c>
      <c r="U73" s="38">
        <v>0.0</v>
      </c>
      <c r="V73" s="4">
        <v>0.0</v>
      </c>
      <c r="W73" s="66">
        <v>0.0</v>
      </c>
      <c r="X73" s="66">
        <v>0.0</v>
      </c>
      <c r="Y73" s="66">
        <v>0.0</v>
      </c>
      <c r="Z73" s="66">
        <v>0.0</v>
      </c>
      <c r="AA73" s="37">
        <v>0.0</v>
      </c>
      <c r="AB73" s="37">
        <v>439.0</v>
      </c>
      <c r="AC73" s="38">
        <v>0.0</v>
      </c>
      <c r="AD73" s="38">
        <v>106.0</v>
      </c>
      <c r="AE73" s="37">
        <v>856.0</v>
      </c>
      <c r="AF73" s="4">
        <v>2.0</v>
      </c>
      <c r="AG73" s="4">
        <v>5.0</v>
      </c>
      <c r="AH73" s="4">
        <v>1.0</v>
      </c>
      <c r="AI73" s="4">
        <v>1.0</v>
      </c>
      <c r="AJ73" s="4">
        <v>2.0</v>
      </c>
    </row>
    <row r="74" ht="15.75" customHeight="1">
      <c r="A74" s="4" t="s">
        <v>98</v>
      </c>
      <c r="B74" s="36">
        <v>4.99</v>
      </c>
      <c r="C74" s="36">
        <v>6.98</v>
      </c>
      <c r="D74" s="36">
        <v>2.99</v>
      </c>
      <c r="E74" s="36">
        <v>5.61</v>
      </c>
      <c r="F74" s="36">
        <v>3.51</v>
      </c>
      <c r="G74" s="37">
        <v>757.0</v>
      </c>
      <c r="H74" s="38">
        <v>811.0</v>
      </c>
      <c r="I74" s="37">
        <v>866.0</v>
      </c>
      <c r="J74" s="38">
        <v>985.0</v>
      </c>
      <c r="K74" s="37">
        <v>966.0</v>
      </c>
      <c r="L74" s="66">
        <v>3820.0</v>
      </c>
      <c r="M74" s="66">
        <v>14052.0</v>
      </c>
      <c r="N74" s="66">
        <v>4999.0</v>
      </c>
      <c r="O74" s="66">
        <v>4648.0</v>
      </c>
      <c r="P74" s="66">
        <v>10211.0</v>
      </c>
      <c r="Q74" s="37">
        <v>0.0</v>
      </c>
      <c r="R74" s="37">
        <v>0.0</v>
      </c>
      <c r="S74" s="37">
        <v>0.0</v>
      </c>
      <c r="T74" s="38">
        <v>0.0</v>
      </c>
      <c r="U74" s="38">
        <v>0.0</v>
      </c>
      <c r="V74" s="4">
        <v>0.0</v>
      </c>
      <c r="W74" s="66">
        <v>0.0</v>
      </c>
      <c r="X74" s="66">
        <v>0.0</v>
      </c>
      <c r="Y74" s="66">
        <v>0.0</v>
      </c>
      <c r="Z74" s="66">
        <v>0.0</v>
      </c>
      <c r="AA74" s="37">
        <v>0.0</v>
      </c>
      <c r="AB74" s="37">
        <v>297.0</v>
      </c>
      <c r="AC74" s="38">
        <v>0.0</v>
      </c>
      <c r="AD74" s="38">
        <v>88.0</v>
      </c>
      <c r="AE74" s="37">
        <v>875.0</v>
      </c>
      <c r="AF74" s="4">
        <v>2.0</v>
      </c>
      <c r="AG74" s="4">
        <v>5.0</v>
      </c>
      <c r="AH74" s="4">
        <v>1.0</v>
      </c>
      <c r="AI74" s="4">
        <v>1.0</v>
      </c>
      <c r="AJ74" s="4">
        <v>2.0</v>
      </c>
    </row>
    <row r="75" ht="15.75" customHeight="1">
      <c r="A75" s="4" t="s">
        <v>99</v>
      </c>
      <c r="B75" s="36">
        <v>4.88</v>
      </c>
      <c r="C75" s="36">
        <v>3.92</v>
      </c>
      <c r="D75" s="36">
        <v>2.99</v>
      </c>
      <c r="E75" s="36">
        <v>5.61</v>
      </c>
      <c r="F75" s="36">
        <v>3.51</v>
      </c>
      <c r="G75" s="37">
        <v>774.0</v>
      </c>
      <c r="H75" s="38">
        <v>1008.0</v>
      </c>
      <c r="I75" s="37">
        <v>867.0</v>
      </c>
      <c r="J75" s="38">
        <v>977.0</v>
      </c>
      <c r="K75" s="37">
        <v>971.0</v>
      </c>
      <c r="L75" s="66">
        <v>4067.0</v>
      </c>
      <c r="M75" s="66">
        <v>83499.0</v>
      </c>
      <c r="N75" s="66">
        <v>5131.0</v>
      </c>
      <c r="O75" s="66">
        <v>4693.0</v>
      </c>
      <c r="P75" s="66">
        <v>10615.0</v>
      </c>
      <c r="Q75" s="38">
        <v>0.0</v>
      </c>
      <c r="R75" s="38">
        <v>0.0</v>
      </c>
      <c r="S75" s="37">
        <v>0.0</v>
      </c>
      <c r="T75" s="38">
        <v>0.0</v>
      </c>
      <c r="U75" s="38">
        <v>0.0</v>
      </c>
      <c r="V75" s="66">
        <v>0.0</v>
      </c>
      <c r="W75" s="66">
        <v>0.0</v>
      </c>
      <c r="X75" s="66">
        <v>0.0</v>
      </c>
      <c r="Y75" s="66">
        <v>0.0</v>
      </c>
      <c r="Z75" s="66">
        <v>0.0</v>
      </c>
      <c r="AA75" s="37">
        <v>0.0</v>
      </c>
      <c r="AB75" s="38">
        <v>26683.0</v>
      </c>
      <c r="AC75" s="38">
        <v>0.0</v>
      </c>
      <c r="AD75" s="38">
        <v>134.0</v>
      </c>
      <c r="AE75" s="37">
        <v>810.0</v>
      </c>
      <c r="AF75" s="4">
        <v>2.0</v>
      </c>
      <c r="AG75" s="4">
        <v>5.0</v>
      </c>
      <c r="AH75" s="4">
        <v>1.0</v>
      </c>
      <c r="AI75" s="4">
        <v>1.0</v>
      </c>
      <c r="AJ75" s="4">
        <v>2.0</v>
      </c>
    </row>
    <row r="76" ht="15.75" customHeight="1">
      <c r="A76" s="4" t="s">
        <v>100</v>
      </c>
      <c r="B76" s="36">
        <v>3.49</v>
      </c>
      <c r="C76" s="36">
        <v>6.93</v>
      </c>
      <c r="D76" s="36">
        <v>2.99</v>
      </c>
      <c r="E76" s="36">
        <v>5.61</v>
      </c>
      <c r="F76" s="36">
        <v>3.51</v>
      </c>
      <c r="G76" s="37">
        <v>937.0</v>
      </c>
      <c r="H76" s="38">
        <v>842.0</v>
      </c>
      <c r="I76" s="37">
        <v>855.0</v>
      </c>
      <c r="J76" s="38">
        <v>988.0</v>
      </c>
      <c r="K76" s="37">
        <v>973.0</v>
      </c>
      <c r="L76" s="66">
        <v>10144.0</v>
      </c>
      <c r="M76" s="66">
        <v>15384.0</v>
      </c>
      <c r="N76" s="66">
        <v>5194.0</v>
      </c>
      <c r="O76" s="66">
        <v>4632.0</v>
      </c>
      <c r="P76" s="66">
        <v>11072.0</v>
      </c>
      <c r="Q76" s="38">
        <v>2433.0</v>
      </c>
      <c r="R76" s="38">
        <v>0.0</v>
      </c>
      <c r="S76" s="37">
        <v>0.0</v>
      </c>
      <c r="T76" s="38">
        <v>0.0</v>
      </c>
      <c r="U76" s="38">
        <v>0.0</v>
      </c>
      <c r="V76" s="66">
        <v>7711.0</v>
      </c>
      <c r="W76" s="66">
        <v>0.0</v>
      </c>
      <c r="X76" s="66">
        <v>0.0</v>
      </c>
      <c r="Y76" s="66">
        <v>0.0</v>
      </c>
      <c r="Z76" s="66">
        <v>0.0</v>
      </c>
      <c r="AA76" s="37">
        <v>0.0</v>
      </c>
      <c r="AB76" s="38">
        <v>1354.0</v>
      </c>
      <c r="AC76" s="38">
        <v>0.0</v>
      </c>
      <c r="AD76" s="38">
        <v>110.0</v>
      </c>
      <c r="AE76" s="37">
        <v>608.0</v>
      </c>
      <c r="AF76" s="4">
        <v>2.0</v>
      </c>
      <c r="AG76" s="4">
        <v>5.0</v>
      </c>
      <c r="AH76" s="4">
        <v>1.0</v>
      </c>
      <c r="AI76" s="4">
        <v>1.0</v>
      </c>
      <c r="AJ76" s="4">
        <v>2.0</v>
      </c>
    </row>
    <row r="77" ht="15.75" customHeight="1">
      <c r="A77" s="4" t="s">
        <v>101</v>
      </c>
      <c r="B77" s="36">
        <v>3.5</v>
      </c>
      <c r="C77" s="36">
        <v>6.95</v>
      </c>
      <c r="D77" s="36">
        <v>2.99</v>
      </c>
      <c r="E77" s="36">
        <v>5.61</v>
      </c>
      <c r="F77" s="36">
        <v>3.54</v>
      </c>
      <c r="G77" s="37">
        <v>910.0</v>
      </c>
      <c r="H77" s="38">
        <v>842.0</v>
      </c>
      <c r="I77" s="37">
        <v>856.0</v>
      </c>
      <c r="J77" s="38">
        <v>988.0</v>
      </c>
      <c r="K77" s="37">
        <v>978.0</v>
      </c>
      <c r="L77" s="66">
        <v>7644.0</v>
      </c>
      <c r="M77" s="66">
        <v>15242.0</v>
      </c>
      <c r="N77" s="66">
        <v>5383.0</v>
      </c>
      <c r="O77" s="66">
        <v>4873.0</v>
      </c>
      <c r="P77" s="66">
        <v>11442.0</v>
      </c>
      <c r="Q77" s="37">
        <v>0.0</v>
      </c>
      <c r="R77" s="37">
        <v>0.0</v>
      </c>
      <c r="S77" s="38">
        <v>0.0</v>
      </c>
      <c r="T77" s="38">
        <v>0.0</v>
      </c>
      <c r="U77" s="38">
        <v>0.0</v>
      </c>
      <c r="V77" s="66">
        <v>0.0</v>
      </c>
      <c r="W77" s="66">
        <v>0.0</v>
      </c>
      <c r="X77" s="66">
        <v>0.0</v>
      </c>
      <c r="Y77" s="66">
        <v>0.0</v>
      </c>
      <c r="Z77" s="66">
        <v>0.0</v>
      </c>
      <c r="AA77" s="37">
        <v>161.0</v>
      </c>
      <c r="AB77" s="37">
        <v>601.0</v>
      </c>
      <c r="AC77" s="38">
        <v>0.0</v>
      </c>
      <c r="AD77" s="38">
        <v>81.0</v>
      </c>
      <c r="AE77" s="38">
        <v>439.0</v>
      </c>
      <c r="AF77" s="4">
        <v>2.0</v>
      </c>
      <c r="AG77" s="4">
        <v>5.0</v>
      </c>
      <c r="AH77" s="4">
        <v>1.0</v>
      </c>
      <c r="AI77" s="4">
        <v>1.0</v>
      </c>
      <c r="AJ77" s="4">
        <v>2.0</v>
      </c>
    </row>
    <row r="78" ht="15.75" customHeight="1">
      <c r="A78" s="4" t="s">
        <v>102</v>
      </c>
      <c r="B78" s="36">
        <v>3.56</v>
      </c>
      <c r="C78" s="36">
        <v>6.97</v>
      </c>
      <c r="D78" s="36">
        <v>2.99</v>
      </c>
      <c r="E78" s="36">
        <v>5.61</v>
      </c>
      <c r="F78" s="36">
        <v>3.55</v>
      </c>
      <c r="G78" s="37">
        <v>900.0</v>
      </c>
      <c r="H78" s="38">
        <v>841.0</v>
      </c>
      <c r="I78" s="37">
        <v>865.0</v>
      </c>
      <c r="J78" s="38">
        <v>991.0</v>
      </c>
      <c r="K78" s="37">
        <v>963.0</v>
      </c>
      <c r="L78" s="66">
        <v>7937.0</v>
      </c>
      <c r="M78" s="66">
        <v>15479.0</v>
      </c>
      <c r="N78" s="66">
        <v>5491.0</v>
      </c>
      <c r="O78" s="66">
        <v>4711.0</v>
      </c>
      <c r="P78" s="66">
        <v>10472.0</v>
      </c>
      <c r="Q78" s="37">
        <v>0.0</v>
      </c>
      <c r="R78" s="38">
        <v>0.0</v>
      </c>
      <c r="S78" s="38">
        <v>0.0</v>
      </c>
      <c r="T78" s="38">
        <v>0.0</v>
      </c>
      <c r="U78" s="38">
        <v>0.0</v>
      </c>
      <c r="V78" s="66">
        <v>0.0</v>
      </c>
      <c r="W78" s="66">
        <v>0.0</v>
      </c>
      <c r="X78" s="66">
        <v>0.0</v>
      </c>
      <c r="Y78" s="66">
        <v>0.0</v>
      </c>
      <c r="Z78" s="66">
        <v>0.0</v>
      </c>
      <c r="AA78" s="37">
        <v>0.0</v>
      </c>
      <c r="AB78" s="37">
        <v>819.0</v>
      </c>
      <c r="AC78" s="38">
        <v>0.0</v>
      </c>
      <c r="AD78" s="38">
        <v>244.0</v>
      </c>
      <c r="AE78" s="38">
        <v>447.0</v>
      </c>
      <c r="AF78" s="4">
        <v>2.0</v>
      </c>
      <c r="AG78" s="4">
        <v>5.0</v>
      </c>
      <c r="AH78" s="4">
        <v>1.0</v>
      </c>
      <c r="AI78" s="4">
        <v>1.0</v>
      </c>
      <c r="AJ78" s="4">
        <v>2.0</v>
      </c>
    </row>
    <row r="79" ht="15.75" customHeight="1">
      <c r="A79" s="4" t="s">
        <v>103</v>
      </c>
      <c r="B79" s="36">
        <v>4.83</v>
      </c>
      <c r="C79" s="36">
        <v>5.01</v>
      </c>
      <c r="D79" s="36">
        <v>2.99</v>
      </c>
      <c r="E79" s="36">
        <v>5.61</v>
      </c>
      <c r="F79" s="36">
        <v>3.55</v>
      </c>
      <c r="G79" s="37">
        <v>785.0</v>
      </c>
      <c r="H79" s="38">
        <v>983.0</v>
      </c>
      <c r="I79" s="37">
        <v>866.0</v>
      </c>
      <c r="J79" s="38">
        <v>981.0</v>
      </c>
      <c r="K79" s="37">
        <v>962.0</v>
      </c>
      <c r="L79" s="66">
        <v>4460.0</v>
      </c>
      <c r="M79" s="66">
        <v>42817.0</v>
      </c>
      <c r="N79" s="66">
        <v>5601.0</v>
      </c>
      <c r="O79" s="66">
        <v>4574.0</v>
      </c>
      <c r="P79" s="66">
        <v>10558.0</v>
      </c>
      <c r="Q79" s="37">
        <v>0.0</v>
      </c>
      <c r="R79" s="38">
        <v>0.0</v>
      </c>
      <c r="S79" s="38">
        <v>0.0</v>
      </c>
      <c r="T79" s="38">
        <v>0.0</v>
      </c>
      <c r="U79" s="38">
        <v>0.0</v>
      </c>
      <c r="V79" s="4">
        <v>0.0</v>
      </c>
      <c r="W79" s="66">
        <v>0.0</v>
      </c>
      <c r="X79" s="66">
        <v>0.0</v>
      </c>
      <c r="Y79" s="66">
        <v>0.0</v>
      </c>
      <c r="Z79" s="66">
        <v>0.0</v>
      </c>
      <c r="AA79" s="37">
        <v>0.0</v>
      </c>
      <c r="AB79" s="38">
        <v>11045.0</v>
      </c>
      <c r="AC79" s="37">
        <v>0.0</v>
      </c>
      <c r="AD79" s="38">
        <v>178.0</v>
      </c>
      <c r="AE79" s="38">
        <v>581.0</v>
      </c>
      <c r="AF79" s="4">
        <v>2.0</v>
      </c>
      <c r="AG79" s="4">
        <v>5.0</v>
      </c>
      <c r="AH79" s="4">
        <v>1.0</v>
      </c>
      <c r="AI79" s="4">
        <v>1.0</v>
      </c>
      <c r="AJ79" s="4">
        <v>2.0</v>
      </c>
    </row>
    <row r="80" ht="15.75" customHeight="1">
      <c r="A80" s="4" t="s">
        <v>104</v>
      </c>
      <c r="B80" s="36">
        <v>4.91</v>
      </c>
      <c r="C80" s="36">
        <v>5.98</v>
      </c>
      <c r="D80" s="36">
        <v>2.99</v>
      </c>
      <c r="E80" s="36">
        <v>5.61</v>
      </c>
      <c r="F80" s="36">
        <v>3.54</v>
      </c>
      <c r="G80" s="37">
        <v>775.0</v>
      </c>
      <c r="H80" s="38">
        <v>928.0</v>
      </c>
      <c r="I80" s="37">
        <v>876.0</v>
      </c>
      <c r="J80" s="38">
        <v>985.0</v>
      </c>
      <c r="K80" s="37">
        <v>975.0</v>
      </c>
      <c r="L80" s="66">
        <v>4340.0</v>
      </c>
      <c r="M80" s="66">
        <v>23997.0</v>
      </c>
      <c r="N80" s="66">
        <v>5862.0</v>
      </c>
      <c r="O80" s="66">
        <v>5007.0</v>
      </c>
      <c r="P80" s="66">
        <v>10925.0</v>
      </c>
      <c r="Q80" s="37">
        <v>0.0</v>
      </c>
      <c r="R80" s="37">
        <v>0.0</v>
      </c>
      <c r="S80" s="38">
        <v>0.0</v>
      </c>
      <c r="T80" s="38">
        <v>0.0</v>
      </c>
      <c r="U80" s="38">
        <v>0.0</v>
      </c>
      <c r="V80" s="66">
        <v>0.0</v>
      </c>
      <c r="W80" s="66">
        <v>0.0</v>
      </c>
      <c r="X80" s="66">
        <v>0.0</v>
      </c>
      <c r="Y80" s="66">
        <v>0.0</v>
      </c>
      <c r="Z80" s="66">
        <v>0.0</v>
      </c>
      <c r="AA80" s="37">
        <v>0.0</v>
      </c>
      <c r="AB80" s="38">
        <v>2446.0</v>
      </c>
      <c r="AC80" s="38">
        <v>0.0</v>
      </c>
      <c r="AD80" s="38">
        <v>185.0</v>
      </c>
      <c r="AE80" s="38">
        <v>646.0</v>
      </c>
      <c r="AF80" s="4">
        <v>2.0</v>
      </c>
      <c r="AG80" s="4">
        <v>5.0</v>
      </c>
      <c r="AH80" s="4">
        <v>1.0</v>
      </c>
      <c r="AI80" s="4">
        <v>1.0</v>
      </c>
      <c r="AJ80" s="4">
        <v>2.0</v>
      </c>
    </row>
    <row r="81" ht="15.75" customHeight="1">
      <c r="A81" s="4" t="s">
        <v>105</v>
      </c>
      <c r="B81" s="36">
        <v>4.91</v>
      </c>
      <c r="C81" s="36">
        <v>6.0</v>
      </c>
      <c r="D81" s="36">
        <v>2.99</v>
      </c>
      <c r="E81" s="36">
        <v>5.21</v>
      </c>
      <c r="F81" s="36">
        <v>3.54</v>
      </c>
      <c r="G81" s="37">
        <v>783.0</v>
      </c>
      <c r="H81" s="38">
        <v>929.0</v>
      </c>
      <c r="I81" s="37">
        <v>869.0</v>
      </c>
      <c r="J81" s="38">
        <v>1005.0</v>
      </c>
      <c r="K81" s="37">
        <v>974.0</v>
      </c>
      <c r="L81" s="66">
        <v>4252.0</v>
      </c>
      <c r="M81" s="66">
        <v>23121.0</v>
      </c>
      <c r="N81" s="66">
        <v>5537.0</v>
      </c>
      <c r="O81" s="66">
        <v>5794.0</v>
      </c>
      <c r="P81" s="66">
        <v>10754.0</v>
      </c>
      <c r="Q81" s="37">
        <v>0.0</v>
      </c>
      <c r="R81" s="38">
        <v>0.0</v>
      </c>
      <c r="S81" s="38">
        <v>0.0</v>
      </c>
      <c r="T81" s="37">
        <v>0.0</v>
      </c>
      <c r="U81" s="38">
        <v>0.0</v>
      </c>
      <c r="V81" s="4">
        <v>0.0</v>
      </c>
      <c r="W81" s="66">
        <v>0.0</v>
      </c>
      <c r="X81" s="66">
        <v>0.0</v>
      </c>
      <c r="Y81" s="66">
        <v>0.0</v>
      </c>
      <c r="Z81" s="66">
        <v>0.0</v>
      </c>
      <c r="AA81" s="37">
        <v>0.0</v>
      </c>
      <c r="AB81" s="37">
        <v>846.0</v>
      </c>
      <c r="AC81" s="38">
        <v>0.0</v>
      </c>
      <c r="AD81" s="38">
        <v>251.0</v>
      </c>
      <c r="AE81" s="38">
        <v>572.0</v>
      </c>
      <c r="AF81" s="4">
        <v>2.0</v>
      </c>
      <c r="AG81" s="4">
        <v>5.0</v>
      </c>
      <c r="AH81" s="4">
        <v>1.0</v>
      </c>
      <c r="AI81" s="4">
        <v>1.0</v>
      </c>
      <c r="AJ81" s="4">
        <v>2.0</v>
      </c>
    </row>
    <row r="82" ht="15.75" customHeight="1">
      <c r="A82" s="4" t="s">
        <v>106</v>
      </c>
      <c r="B82" s="36">
        <v>4.92</v>
      </c>
      <c r="C82" s="36">
        <v>5.01</v>
      </c>
      <c r="D82" s="36">
        <v>2.99</v>
      </c>
      <c r="E82" s="36">
        <v>4.02</v>
      </c>
      <c r="F82" s="36">
        <v>3.53</v>
      </c>
      <c r="G82" s="37">
        <v>778.0</v>
      </c>
      <c r="H82" s="38">
        <v>979.0</v>
      </c>
      <c r="I82" s="37">
        <v>867.0</v>
      </c>
      <c r="J82" s="38">
        <v>1020.0</v>
      </c>
      <c r="K82" s="37">
        <v>950.0</v>
      </c>
      <c r="L82" s="66">
        <v>4239.0</v>
      </c>
      <c r="M82" s="66">
        <v>38737.0</v>
      </c>
      <c r="N82" s="66">
        <v>4887.0</v>
      </c>
      <c r="O82" s="66">
        <v>10289.0</v>
      </c>
      <c r="P82" s="66">
        <v>9027.0</v>
      </c>
      <c r="Q82" s="37">
        <v>0.0</v>
      </c>
      <c r="R82" s="37">
        <v>0.0</v>
      </c>
      <c r="S82" s="38">
        <v>0.0</v>
      </c>
      <c r="T82" s="38">
        <v>0.0</v>
      </c>
      <c r="U82" s="38">
        <v>0.0</v>
      </c>
      <c r="V82" s="66">
        <v>0.0</v>
      </c>
      <c r="W82" s="66">
        <v>0.0</v>
      </c>
      <c r="X82" s="66">
        <v>0.0</v>
      </c>
      <c r="Y82" s="66">
        <v>0.0</v>
      </c>
      <c r="Z82" s="66">
        <v>0.0</v>
      </c>
      <c r="AA82" s="37">
        <v>0.0</v>
      </c>
      <c r="AB82" s="38">
        <v>10113.0</v>
      </c>
      <c r="AC82" s="38">
        <v>0.0</v>
      </c>
      <c r="AD82" s="38">
        <v>442.0</v>
      </c>
      <c r="AE82" s="37">
        <v>581.0</v>
      </c>
      <c r="AF82" s="4">
        <v>2.0</v>
      </c>
      <c r="AG82" s="4">
        <v>5.0</v>
      </c>
      <c r="AH82" s="4">
        <v>1.0</v>
      </c>
      <c r="AI82" s="4">
        <v>1.0</v>
      </c>
      <c r="AJ82" s="4">
        <v>2.0</v>
      </c>
    </row>
    <row r="83" ht="15.75" customHeight="1">
      <c r="A83" s="4" t="s">
        <v>107</v>
      </c>
      <c r="B83" s="36">
        <v>4.94</v>
      </c>
      <c r="C83" s="36">
        <v>6.0</v>
      </c>
      <c r="D83" s="36">
        <v>2.99</v>
      </c>
      <c r="E83" s="36">
        <v>4.07</v>
      </c>
      <c r="F83" s="36">
        <v>3.54</v>
      </c>
      <c r="G83" s="37">
        <v>771.0</v>
      </c>
      <c r="H83" s="38">
        <v>946.0</v>
      </c>
      <c r="I83" s="37">
        <v>893.0</v>
      </c>
      <c r="J83" s="38">
        <v>1024.0</v>
      </c>
      <c r="K83" s="37">
        <v>966.0</v>
      </c>
      <c r="L83" s="66">
        <v>4470.0</v>
      </c>
      <c r="M83" s="66">
        <v>27644.0</v>
      </c>
      <c r="N83" s="66">
        <v>5843.0</v>
      </c>
      <c r="O83" s="66">
        <v>10424.0</v>
      </c>
      <c r="P83" s="66">
        <v>10161.0</v>
      </c>
      <c r="Q83" s="37">
        <v>0.0</v>
      </c>
      <c r="R83" s="38">
        <v>2201.0</v>
      </c>
      <c r="S83" s="38">
        <v>0.0</v>
      </c>
      <c r="T83" s="38">
        <v>0.0</v>
      </c>
      <c r="U83" s="38">
        <v>0.0</v>
      </c>
      <c r="V83" s="66">
        <v>0.0</v>
      </c>
      <c r="W83" s="66">
        <v>25443.0</v>
      </c>
      <c r="X83" s="66">
        <v>0.0</v>
      </c>
      <c r="Y83" s="66">
        <v>0.0</v>
      </c>
      <c r="Z83" s="66">
        <v>0.0</v>
      </c>
      <c r="AA83" s="37">
        <v>0.0</v>
      </c>
      <c r="AB83" s="37">
        <v>0.0</v>
      </c>
      <c r="AC83" s="38">
        <v>0.0</v>
      </c>
      <c r="AD83" s="38">
        <v>379.0</v>
      </c>
      <c r="AE83" s="38">
        <v>470.0</v>
      </c>
      <c r="AF83" s="4">
        <v>2.0</v>
      </c>
      <c r="AG83" s="4">
        <v>5.0</v>
      </c>
      <c r="AH83" s="4">
        <v>1.0</v>
      </c>
      <c r="AI83" s="4">
        <v>1.0</v>
      </c>
      <c r="AJ83" s="4">
        <v>2.0</v>
      </c>
    </row>
    <row r="84" ht="15.75" customHeight="1">
      <c r="A84" s="4" t="s">
        <v>108</v>
      </c>
      <c r="B84" s="36">
        <v>4.94</v>
      </c>
      <c r="C84" s="36">
        <v>5.01</v>
      </c>
      <c r="D84" s="36">
        <v>2.99</v>
      </c>
      <c r="E84" s="36">
        <v>5.52</v>
      </c>
      <c r="F84" s="36">
        <v>3.54</v>
      </c>
      <c r="G84" s="37">
        <v>755.0</v>
      </c>
      <c r="H84" s="38">
        <v>986.0</v>
      </c>
      <c r="I84" s="37">
        <v>900.0</v>
      </c>
      <c r="J84" s="38">
        <v>979.0</v>
      </c>
      <c r="K84" s="37">
        <v>968.0</v>
      </c>
      <c r="L84" s="66">
        <v>4225.0</v>
      </c>
      <c r="M84" s="66">
        <v>41494.0</v>
      </c>
      <c r="N84" s="66">
        <v>5689.0</v>
      </c>
      <c r="O84" s="66">
        <v>4608.0</v>
      </c>
      <c r="P84" s="66">
        <v>10694.0</v>
      </c>
      <c r="Q84" s="37">
        <v>0.0</v>
      </c>
      <c r="R84" s="37">
        <v>0.0</v>
      </c>
      <c r="S84" s="38">
        <v>0.0</v>
      </c>
      <c r="T84" s="38">
        <v>0.0</v>
      </c>
      <c r="U84" s="38">
        <v>0.0</v>
      </c>
      <c r="V84" s="66">
        <v>0.0</v>
      </c>
      <c r="W84" s="66">
        <v>0.0</v>
      </c>
      <c r="X84" s="66">
        <v>0.0</v>
      </c>
      <c r="Y84" s="66">
        <v>0.0</v>
      </c>
      <c r="Z84" s="66">
        <v>0.0</v>
      </c>
      <c r="AA84" s="37">
        <v>0.0</v>
      </c>
      <c r="AB84" s="38">
        <v>11119.0</v>
      </c>
      <c r="AC84" s="38">
        <v>41.0</v>
      </c>
      <c r="AD84" s="38">
        <v>273.0</v>
      </c>
      <c r="AE84" s="38">
        <v>757.0</v>
      </c>
      <c r="AF84" s="4">
        <v>2.0</v>
      </c>
      <c r="AG84" s="4">
        <v>5.0</v>
      </c>
      <c r="AH84" s="4">
        <v>1.0</v>
      </c>
      <c r="AI84" s="4">
        <v>1.0</v>
      </c>
      <c r="AJ84" s="4">
        <v>2.0</v>
      </c>
    </row>
    <row r="85" ht="15.75" customHeight="1">
      <c r="A85" s="4" t="s">
        <v>109</v>
      </c>
      <c r="B85" s="36">
        <v>3.39</v>
      </c>
      <c r="C85" s="36">
        <v>6.93</v>
      </c>
      <c r="D85" s="36">
        <v>2.99</v>
      </c>
      <c r="E85" s="36">
        <v>5.61</v>
      </c>
      <c r="F85" s="36">
        <v>3.55</v>
      </c>
      <c r="G85" s="37">
        <v>950.0</v>
      </c>
      <c r="H85" s="38">
        <v>874.0</v>
      </c>
      <c r="I85" s="37">
        <v>894.0</v>
      </c>
      <c r="J85" s="38">
        <v>988.0</v>
      </c>
      <c r="K85" s="37">
        <v>977.0</v>
      </c>
      <c r="L85" s="66">
        <v>13239.0</v>
      </c>
      <c r="M85" s="66">
        <v>17678.0</v>
      </c>
      <c r="N85" s="66">
        <v>6258.0</v>
      </c>
      <c r="O85" s="66">
        <v>5351.0</v>
      </c>
      <c r="P85" s="66">
        <v>11776.0</v>
      </c>
      <c r="Q85" s="38">
        <v>2446.0</v>
      </c>
      <c r="R85" s="38">
        <v>0.0</v>
      </c>
      <c r="S85" s="38">
        <v>0.0</v>
      </c>
      <c r="T85" s="38">
        <v>0.0</v>
      </c>
      <c r="U85" s="38">
        <v>0.0</v>
      </c>
      <c r="V85" s="66">
        <v>10793.0</v>
      </c>
      <c r="W85" s="66">
        <v>0.0</v>
      </c>
      <c r="X85" s="66">
        <v>0.0</v>
      </c>
      <c r="Y85" s="66">
        <v>0.0</v>
      </c>
      <c r="Z85" s="66">
        <v>0.0</v>
      </c>
      <c r="AA85" s="37">
        <v>0.0</v>
      </c>
      <c r="AB85" s="38">
        <v>2885.0</v>
      </c>
      <c r="AC85" s="38">
        <v>150.0</v>
      </c>
      <c r="AD85" s="38">
        <v>199.0</v>
      </c>
      <c r="AE85" s="37">
        <v>607.0</v>
      </c>
      <c r="AF85" s="4">
        <v>2.0</v>
      </c>
      <c r="AG85" s="4">
        <v>5.0</v>
      </c>
      <c r="AH85" s="4">
        <v>1.0</v>
      </c>
      <c r="AI85" s="4">
        <v>1.0</v>
      </c>
      <c r="AJ85" s="4">
        <v>2.0</v>
      </c>
    </row>
    <row r="86" ht="15.75" customHeight="1">
      <c r="A86" s="4" t="s">
        <v>110</v>
      </c>
      <c r="B86" s="36">
        <v>3.55</v>
      </c>
      <c r="C86" s="36">
        <v>6.98</v>
      </c>
      <c r="D86" s="36">
        <v>2.99</v>
      </c>
      <c r="E86" s="36">
        <v>5.61</v>
      </c>
      <c r="F86" s="36">
        <v>3.55</v>
      </c>
      <c r="G86" s="37">
        <v>907.0</v>
      </c>
      <c r="H86" s="38">
        <v>858.0</v>
      </c>
      <c r="I86" s="37">
        <v>899.0</v>
      </c>
      <c r="J86" s="38">
        <v>991.0</v>
      </c>
      <c r="K86" s="37">
        <v>967.0</v>
      </c>
      <c r="L86" s="66">
        <v>8206.0</v>
      </c>
      <c r="M86" s="66">
        <v>16653.0</v>
      </c>
      <c r="N86" s="66">
        <v>6308.0</v>
      </c>
      <c r="O86" s="66">
        <v>4969.0</v>
      </c>
      <c r="P86" s="66">
        <v>10756.0</v>
      </c>
      <c r="Q86" s="37">
        <v>0.0</v>
      </c>
      <c r="R86" s="38">
        <v>0.0</v>
      </c>
      <c r="S86" s="38">
        <v>0.0</v>
      </c>
      <c r="T86" s="38">
        <v>0.0</v>
      </c>
      <c r="U86" s="37">
        <v>0.0</v>
      </c>
      <c r="V86" s="66">
        <v>0.0</v>
      </c>
      <c r="W86" s="66">
        <v>0.0</v>
      </c>
      <c r="X86" s="66">
        <v>0.0</v>
      </c>
      <c r="Y86" s="66">
        <v>0.0</v>
      </c>
      <c r="Z86" s="66">
        <v>0.0</v>
      </c>
      <c r="AA86" s="37">
        <v>422.0</v>
      </c>
      <c r="AB86" s="38">
        <v>781.0</v>
      </c>
      <c r="AC86" s="38">
        <v>83.0</v>
      </c>
      <c r="AD86" s="38">
        <v>218.0</v>
      </c>
      <c r="AE86" s="38">
        <v>558.0</v>
      </c>
      <c r="AF86" s="4">
        <v>2.0</v>
      </c>
      <c r="AG86" s="4">
        <v>5.0</v>
      </c>
      <c r="AH86" s="4">
        <v>1.0</v>
      </c>
      <c r="AI86" s="4">
        <v>1.0</v>
      </c>
      <c r="AJ86" s="4">
        <v>2.0</v>
      </c>
    </row>
    <row r="87" ht="15.75" customHeight="1">
      <c r="A87" s="4" t="s">
        <v>111</v>
      </c>
      <c r="B87" s="36">
        <v>3.98</v>
      </c>
      <c r="C87" s="36">
        <v>5.01</v>
      </c>
      <c r="D87" s="36">
        <v>2.99</v>
      </c>
      <c r="E87" s="36">
        <v>5.61</v>
      </c>
      <c r="F87" s="36">
        <v>3.54</v>
      </c>
      <c r="G87" s="37">
        <v>866.0</v>
      </c>
      <c r="H87" s="38">
        <v>981.0</v>
      </c>
      <c r="I87" s="37">
        <v>893.0</v>
      </c>
      <c r="J87" s="38">
        <v>961.0</v>
      </c>
      <c r="K87" s="37">
        <v>944.0</v>
      </c>
      <c r="L87" s="66">
        <v>6558.0</v>
      </c>
      <c r="M87" s="66">
        <v>38559.0</v>
      </c>
      <c r="N87" s="66">
        <v>5414.0</v>
      </c>
      <c r="O87" s="66">
        <v>4162.0</v>
      </c>
      <c r="P87" s="66">
        <v>9272.0</v>
      </c>
      <c r="Q87" s="37">
        <v>0.0</v>
      </c>
      <c r="R87" s="37">
        <v>0.0</v>
      </c>
      <c r="S87" s="38">
        <v>0.0</v>
      </c>
      <c r="T87" s="38">
        <v>0.0</v>
      </c>
      <c r="U87" s="38">
        <v>0.0</v>
      </c>
      <c r="V87" s="66">
        <v>0.0</v>
      </c>
      <c r="W87" s="4">
        <v>0.0</v>
      </c>
      <c r="X87" s="66">
        <v>0.0</v>
      </c>
      <c r="Y87" s="66">
        <v>0.0</v>
      </c>
      <c r="Z87" s="66">
        <v>0.0</v>
      </c>
      <c r="AA87" s="37">
        <v>69.0</v>
      </c>
      <c r="AB87" s="38">
        <v>11847.0</v>
      </c>
      <c r="AC87" s="38">
        <v>0.0</v>
      </c>
      <c r="AD87" s="38">
        <v>286.0</v>
      </c>
      <c r="AE87" s="38">
        <v>533.0</v>
      </c>
      <c r="AF87" s="4">
        <v>2.0</v>
      </c>
      <c r="AG87" s="4">
        <v>5.0</v>
      </c>
      <c r="AH87" s="4">
        <v>1.0</v>
      </c>
      <c r="AI87" s="4">
        <v>1.0</v>
      </c>
      <c r="AJ87" s="4">
        <v>2.0</v>
      </c>
    </row>
    <row r="88" ht="15.75" customHeight="1">
      <c r="A88" s="4" t="s">
        <v>112</v>
      </c>
      <c r="B88" s="36">
        <v>4.06</v>
      </c>
      <c r="C88" s="36">
        <v>6.93</v>
      </c>
      <c r="D88" s="36">
        <v>2.99</v>
      </c>
      <c r="E88" s="36">
        <v>5.61</v>
      </c>
      <c r="F88" s="36">
        <v>3.54</v>
      </c>
      <c r="G88" s="37">
        <v>902.0</v>
      </c>
      <c r="H88" s="38">
        <v>899.0</v>
      </c>
      <c r="I88" s="37">
        <v>899.0</v>
      </c>
      <c r="J88" s="38">
        <v>993.0</v>
      </c>
      <c r="K88" s="37">
        <v>963.0</v>
      </c>
      <c r="L88" s="66">
        <v>7306.0</v>
      </c>
      <c r="M88" s="66">
        <v>20389.0</v>
      </c>
      <c r="N88" s="66">
        <v>6510.0</v>
      </c>
      <c r="O88" s="66">
        <v>4879.0</v>
      </c>
      <c r="P88" s="66">
        <v>10999.0</v>
      </c>
      <c r="Q88" s="37">
        <v>0.0</v>
      </c>
      <c r="R88" s="38">
        <v>0.0</v>
      </c>
      <c r="S88" s="37">
        <v>0.0</v>
      </c>
      <c r="T88" s="38">
        <v>0.0</v>
      </c>
      <c r="U88" s="38">
        <v>0.0</v>
      </c>
      <c r="V88" s="4">
        <v>0.0</v>
      </c>
      <c r="W88" s="66">
        <v>0.0</v>
      </c>
      <c r="X88" s="66">
        <v>0.0</v>
      </c>
      <c r="Y88" s="66">
        <v>0.0</v>
      </c>
      <c r="Z88" s="66">
        <v>0.0</v>
      </c>
      <c r="AA88" s="37">
        <v>55.0</v>
      </c>
      <c r="AB88" s="38">
        <v>7219.0</v>
      </c>
      <c r="AC88" s="38">
        <v>0.0</v>
      </c>
      <c r="AD88" s="37">
        <v>246.0</v>
      </c>
      <c r="AE88" s="37">
        <v>451.0</v>
      </c>
      <c r="AF88" s="4">
        <v>2.0</v>
      </c>
      <c r="AG88" s="4">
        <v>5.0</v>
      </c>
      <c r="AH88" s="4">
        <v>1.0</v>
      </c>
      <c r="AI88" s="4">
        <v>1.0</v>
      </c>
      <c r="AJ88" s="4">
        <v>2.0</v>
      </c>
    </row>
    <row r="89" ht="15.75" customHeight="1">
      <c r="A89" s="4" t="s">
        <v>113</v>
      </c>
      <c r="B89" s="36">
        <v>4.91</v>
      </c>
      <c r="C89" s="36">
        <v>6.98</v>
      </c>
      <c r="D89" s="36">
        <v>2.99</v>
      </c>
      <c r="E89" s="36">
        <v>5.61</v>
      </c>
      <c r="F89" s="36">
        <v>3.53</v>
      </c>
      <c r="G89" s="37">
        <v>800.0</v>
      </c>
      <c r="H89" s="38">
        <v>844.0</v>
      </c>
      <c r="I89" s="37">
        <v>894.0</v>
      </c>
      <c r="J89" s="38">
        <v>984.0</v>
      </c>
      <c r="K89" s="37">
        <v>964.0</v>
      </c>
      <c r="L89" s="66">
        <v>4698.0</v>
      </c>
      <c r="M89" s="66">
        <v>15379.0</v>
      </c>
      <c r="N89" s="66">
        <v>6011.0</v>
      </c>
      <c r="O89" s="66">
        <v>4721.0</v>
      </c>
      <c r="P89" s="66">
        <v>10411.0</v>
      </c>
      <c r="Q89" s="37">
        <v>0.0</v>
      </c>
      <c r="R89" s="37">
        <v>0.0</v>
      </c>
      <c r="S89" s="38">
        <v>0.0</v>
      </c>
      <c r="T89" s="38">
        <v>0.0</v>
      </c>
      <c r="U89" s="38">
        <v>0.0</v>
      </c>
      <c r="V89" s="4">
        <v>0.0</v>
      </c>
      <c r="W89" s="4">
        <v>0.0</v>
      </c>
      <c r="X89" s="66">
        <v>0.0</v>
      </c>
      <c r="Y89" s="66">
        <v>0.0</v>
      </c>
      <c r="Z89" s="66">
        <v>0.0</v>
      </c>
      <c r="AA89" s="37">
        <v>0.0</v>
      </c>
      <c r="AB89" s="38">
        <v>1561.0</v>
      </c>
      <c r="AC89" s="38">
        <v>0.0</v>
      </c>
      <c r="AD89" s="38">
        <v>263.0</v>
      </c>
      <c r="AE89" s="38">
        <v>754.0</v>
      </c>
      <c r="AF89" s="4">
        <v>2.0</v>
      </c>
      <c r="AG89" s="4">
        <v>5.0</v>
      </c>
      <c r="AH89" s="4">
        <v>1.0</v>
      </c>
      <c r="AI89" s="4">
        <v>1.0</v>
      </c>
      <c r="AJ89" s="4">
        <v>2.0</v>
      </c>
    </row>
    <row r="90" ht="15.75" customHeight="1">
      <c r="A90" s="4" t="s">
        <v>114</v>
      </c>
      <c r="B90" s="36">
        <v>4.94</v>
      </c>
      <c r="C90" s="36">
        <v>6.99</v>
      </c>
      <c r="D90" s="36">
        <v>2.99</v>
      </c>
      <c r="E90" s="36">
        <v>5.2</v>
      </c>
      <c r="F90" s="36">
        <v>3.54</v>
      </c>
      <c r="G90" s="37">
        <v>804.0</v>
      </c>
      <c r="H90" s="38">
        <v>842.0</v>
      </c>
      <c r="I90" s="37">
        <v>899.0</v>
      </c>
      <c r="J90" s="38">
        <v>999.0</v>
      </c>
      <c r="K90" s="37">
        <v>966.0</v>
      </c>
      <c r="L90" s="66">
        <v>4841.0</v>
      </c>
      <c r="M90" s="66">
        <v>15089.0</v>
      </c>
      <c r="N90" s="66">
        <v>6137.0</v>
      </c>
      <c r="O90" s="66">
        <v>5634.0</v>
      </c>
      <c r="P90" s="66">
        <v>10591.0</v>
      </c>
      <c r="Q90" s="37">
        <v>0.0</v>
      </c>
      <c r="R90" s="38">
        <v>0.0</v>
      </c>
      <c r="S90" s="38">
        <v>0.0</v>
      </c>
      <c r="T90" s="38">
        <v>0.0</v>
      </c>
      <c r="U90" s="38">
        <v>0.0</v>
      </c>
      <c r="V90" s="66">
        <v>0.0</v>
      </c>
      <c r="W90" s="66">
        <v>0.0</v>
      </c>
      <c r="X90" s="66">
        <v>0.0</v>
      </c>
      <c r="Y90" s="66">
        <v>0.0</v>
      </c>
      <c r="Z90" s="66">
        <v>0.0</v>
      </c>
      <c r="AA90" s="37">
        <v>0.0</v>
      </c>
      <c r="AB90" s="38">
        <v>698.0</v>
      </c>
      <c r="AC90" s="37">
        <v>0.0</v>
      </c>
      <c r="AD90" s="37">
        <v>205.0</v>
      </c>
      <c r="AE90" s="37">
        <v>587.0</v>
      </c>
      <c r="AF90" s="4">
        <v>2.0</v>
      </c>
      <c r="AG90" s="4">
        <v>5.0</v>
      </c>
      <c r="AH90" s="4">
        <v>1.0</v>
      </c>
      <c r="AI90" s="4">
        <v>1.0</v>
      </c>
      <c r="AJ90" s="4">
        <v>2.0</v>
      </c>
    </row>
    <row r="91" ht="15.75" customHeight="1">
      <c r="A91" s="4" t="s">
        <v>115</v>
      </c>
      <c r="B91" s="36">
        <v>4.94</v>
      </c>
      <c r="C91" s="36">
        <v>5.01</v>
      </c>
      <c r="D91" s="36">
        <v>2.99</v>
      </c>
      <c r="E91" s="36">
        <v>4.01</v>
      </c>
      <c r="F91" s="36">
        <v>3.51</v>
      </c>
      <c r="G91" s="37">
        <v>753.0</v>
      </c>
      <c r="H91" s="38">
        <v>959.0</v>
      </c>
      <c r="I91" s="37">
        <v>867.0</v>
      </c>
      <c r="J91" s="38">
        <v>1016.0</v>
      </c>
      <c r="K91" s="37">
        <v>925.0</v>
      </c>
      <c r="L91" s="66">
        <v>3929.0</v>
      </c>
      <c r="M91" s="66">
        <v>32251.0</v>
      </c>
      <c r="N91" s="66">
        <v>4282.0</v>
      </c>
      <c r="O91" s="66">
        <v>7926.0</v>
      </c>
      <c r="P91" s="66">
        <v>7861.0</v>
      </c>
      <c r="Q91" s="37">
        <v>0.0</v>
      </c>
      <c r="R91" s="38">
        <v>0.0</v>
      </c>
      <c r="S91" s="38">
        <v>0.0</v>
      </c>
      <c r="T91" s="37">
        <v>0.0</v>
      </c>
      <c r="U91" s="38">
        <v>0.0</v>
      </c>
      <c r="V91" s="66">
        <v>0.0</v>
      </c>
      <c r="W91" s="66">
        <v>0.0</v>
      </c>
      <c r="X91" s="66">
        <v>0.0</v>
      </c>
      <c r="Y91" s="66">
        <v>0.0</v>
      </c>
      <c r="Z91" s="66">
        <v>0.0</v>
      </c>
      <c r="AA91" s="37">
        <v>0.0</v>
      </c>
      <c r="AB91" s="38">
        <v>8671.0</v>
      </c>
      <c r="AC91" s="38">
        <v>0.0</v>
      </c>
      <c r="AD91" s="37">
        <v>187.0</v>
      </c>
      <c r="AE91" s="38">
        <v>355.0</v>
      </c>
      <c r="AF91" s="4">
        <v>2.0</v>
      </c>
      <c r="AG91" s="4">
        <v>5.0</v>
      </c>
      <c r="AH91" s="4">
        <v>1.0</v>
      </c>
      <c r="AI91" s="4">
        <v>1.0</v>
      </c>
      <c r="AJ91" s="4">
        <v>2.0</v>
      </c>
    </row>
    <row r="92" ht="15.75" customHeight="1">
      <c r="A92" s="4" t="s">
        <v>116</v>
      </c>
      <c r="B92" s="36">
        <v>4.93</v>
      </c>
      <c r="C92" s="36">
        <v>6.94</v>
      </c>
      <c r="D92" s="36">
        <v>2.99</v>
      </c>
      <c r="E92" s="36">
        <v>4.06</v>
      </c>
      <c r="F92" s="36">
        <v>3.53</v>
      </c>
      <c r="G92" s="37">
        <v>770.0</v>
      </c>
      <c r="H92" s="38">
        <v>810.0</v>
      </c>
      <c r="I92" s="37">
        <v>899.0</v>
      </c>
      <c r="J92" s="38">
        <v>867.0</v>
      </c>
      <c r="K92" s="37">
        <v>948.0</v>
      </c>
      <c r="L92" s="66">
        <v>4267.0</v>
      </c>
      <c r="M92" s="66">
        <v>14020.0</v>
      </c>
      <c r="N92" s="66">
        <v>5694.0</v>
      </c>
      <c r="O92" s="66">
        <v>5480.0</v>
      </c>
      <c r="P92" s="66">
        <v>9301.0</v>
      </c>
      <c r="Q92" s="37">
        <v>0.0</v>
      </c>
      <c r="R92" s="37">
        <v>0.0</v>
      </c>
      <c r="S92" s="38">
        <v>0.0</v>
      </c>
      <c r="T92" s="38">
        <v>0.0</v>
      </c>
      <c r="U92" s="38">
        <v>0.0</v>
      </c>
      <c r="V92" s="4">
        <v>0.0</v>
      </c>
      <c r="W92" s="66">
        <v>0.0</v>
      </c>
      <c r="X92" s="66">
        <v>0.0</v>
      </c>
      <c r="Y92" s="66">
        <v>0.0</v>
      </c>
      <c r="Z92" s="66">
        <v>0.0</v>
      </c>
      <c r="AA92" s="37">
        <v>0.0</v>
      </c>
      <c r="AB92" s="38">
        <v>1448.0</v>
      </c>
      <c r="AC92" s="37">
        <v>0.0</v>
      </c>
      <c r="AD92" s="38">
        <v>215.0</v>
      </c>
      <c r="AE92" s="38">
        <v>612.0</v>
      </c>
      <c r="AF92" s="4">
        <v>2.0</v>
      </c>
      <c r="AG92" s="4">
        <v>5.0</v>
      </c>
      <c r="AH92" s="4">
        <v>1.0</v>
      </c>
      <c r="AI92" s="4">
        <v>1.0</v>
      </c>
      <c r="AJ92" s="4">
        <v>2.0</v>
      </c>
    </row>
    <row r="93" ht="15.75" customHeight="1">
      <c r="A93" s="4" t="s">
        <v>117</v>
      </c>
      <c r="B93" s="36">
        <v>4.71</v>
      </c>
      <c r="C93" s="36">
        <v>6.99</v>
      </c>
      <c r="D93" s="36">
        <v>2.99</v>
      </c>
      <c r="E93" s="36">
        <v>5.54</v>
      </c>
      <c r="F93" s="36">
        <v>3.53</v>
      </c>
      <c r="G93" s="37">
        <v>793.0</v>
      </c>
      <c r="H93" s="37">
        <v>791.0</v>
      </c>
      <c r="I93" s="37">
        <v>893.0</v>
      </c>
      <c r="J93" s="38">
        <v>926.0</v>
      </c>
      <c r="K93" s="37">
        <v>953.0</v>
      </c>
      <c r="L93" s="66">
        <v>4203.0</v>
      </c>
      <c r="M93" s="66">
        <v>12154.0</v>
      </c>
      <c r="N93" s="66">
        <v>5352.0</v>
      </c>
      <c r="O93" s="66">
        <v>3565.0</v>
      </c>
      <c r="P93" s="66">
        <v>9399.0</v>
      </c>
      <c r="Q93" s="37">
        <v>0.0</v>
      </c>
      <c r="R93" s="37">
        <v>0.0</v>
      </c>
      <c r="S93" s="37">
        <v>0.0</v>
      </c>
      <c r="T93" s="38">
        <v>0.0</v>
      </c>
      <c r="U93" s="38">
        <v>0.0</v>
      </c>
      <c r="V93" s="66">
        <v>0.0</v>
      </c>
      <c r="W93" s="66">
        <v>0.0</v>
      </c>
      <c r="X93" s="66">
        <v>0.0</v>
      </c>
      <c r="Y93" s="66">
        <v>0.0</v>
      </c>
      <c r="Z93" s="66">
        <v>0.0</v>
      </c>
      <c r="AA93" s="37">
        <v>0.0</v>
      </c>
      <c r="AB93" s="37">
        <v>290.0</v>
      </c>
      <c r="AC93" s="38">
        <v>0.0</v>
      </c>
      <c r="AD93" s="38">
        <v>106.0</v>
      </c>
      <c r="AE93" s="38">
        <v>363.0</v>
      </c>
      <c r="AF93" s="4">
        <v>2.0</v>
      </c>
      <c r="AG93" s="4">
        <v>5.0</v>
      </c>
      <c r="AH93" s="4">
        <v>1.0</v>
      </c>
      <c r="AI93" s="4">
        <v>1.0</v>
      </c>
      <c r="AJ93" s="4">
        <v>2.0</v>
      </c>
    </row>
    <row r="94" ht="15.75" customHeight="1">
      <c r="A94" s="4" t="s">
        <v>118</v>
      </c>
      <c r="B94" s="36">
        <v>3.53</v>
      </c>
      <c r="C94" s="36">
        <v>6.99</v>
      </c>
      <c r="D94" s="36">
        <v>2.99</v>
      </c>
      <c r="E94" s="36">
        <v>5.61</v>
      </c>
      <c r="F94" s="36">
        <v>3.52</v>
      </c>
      <c r="G94" s="37">
        <v>900.0</v>
      </c>
      <c r="H94" s="38">
        <v>783.0</v>
      </c>
      <c r="I94" s="37">
        <v>899.0</v>
      </c>
      <c r="J94" s="38">
        <v>956.0</v>
      </c>
      <c r="K94" s="37">
        <v>946.0</v>
      </c>
      <c r="L94" s="66">
        <v>7232.0</v>
      </c>
      <c r="M94" s="66">
        <v>11709.0</v>
      </c>
      <c r="N94" s="66">
        <v>5137.0</v>
      </c>
      <c r="O94" s="66">
        <v>3737.0</v>
      </c>
      <c r="P94" s="66">
        <v>8777.0</v>
      </c>
      <c r="Q94" s="37">
        <v>0.0</v>
      </c>
      <c r="R94" s="38">
        <v>0.0</v>
      </c>
      <c r="S94" s="38">
        <v>0.0</v>
      </c>
      <c r="T94" s="38">
        <v>0.0</v>
      </c>
      <c r="U94" s="38">
        <v>0.0</v>
      </c>
      <c r="V94" s="4">
        <v>0.0</v>
      </c>
      <c r="W94" s="66">
        <v>0.0</v>
      </c>
      <c r="X94" s="66">
        <v>0.0</v>
      </c>
      <c r="Y94" s="66">
        <v>0.0</v>
      </c>
      <c r="Z94" s="66">
        <v>0.0</v>
      </c>
      <c r="AA94" s="37">
        <v>0.0</v>
      </c>
      <c r="AB94" s="38">
        <v>217.0</v>
      </c>
      <c r="AC94" s="38">
        <v>0.0</v>
      </c>
      <c r="AD94" s="38">
        <v>0.0</v>
      </c>
      <c r="AE94" s="38">
        <v>251.0</v>
      </c>
      <c r="AF94" s="4">
        <v>2.0</v>
      </c>
      <c r="AG94" s="4">
        <v>5.0</v>
      </c>
      <c r="AH94" s="4">
        <v>1.0</v>
      </c>
      <c r="AI94" s="4">
        <v>1.0</v>
      </c>
      <c r="AJ94" s="4">
        <v>2.0</v>
      </c>
    </row>
    <row r="95" ht="15.75" customHeight="1">
      <c r="A95" s="4" t="s">
        <v>119</v>
      </c>
      <c r="B95" s="36">
        <v>3.5</v>
      </c>
      <c r="C95" s="36">
        <v>6.99</v>
      </c>
      <c r="D95" s="36">
        <v>2.99</v>
      </c>
      <c r="E95" s="36">
        <v>5.62</v>
      </c>
      <c r="F95" s="36">
        <v>3.53</v>
      </c>
      <c r="G95" s="37">
        <v>882.0</v>
      </c>
      <c r="H95" s="37">
        <v>785.0</v>
      </c>
      <c r="I95" s="37">
        <v>895.0</v>
      </c>
      <c r="J95" s="38">
        <v>885.0</v>
      </c>
      <c r="K95" s="37">
        <v>949.0</v>
      </c>
      <c r="L95" s="66">
        <v>6861.0</v>
      </c>
      <c r="M95" s="66">
        <v>12047.0</v>
      </c>
      <c r="N95" s="66">
        <v>5500.0</v>
      </c>
      <c r="O95" s="66">
        <v>2910.0</v>
      </c>
      <c r="P95" s="66">
        <v>9163.0</v>
      </c>
      <c r="Q95" s="37">
        <v>0.0</v>
      </c>
      <c r="R95" s="37">
        <v>0.0</v>
      </c>
      <c r="S95" s="38">
        <v>0.0</v>
      </c>
      <c r="T95" s="38">
        <v>0.0</v>
      </c>
      <c r="U95" s="38">
        <v>0.0</v>
      </c>
      <c r="V95" s="4">
        <v>0.0</v>
      </c>
      <c r="W95" s="4">
        <v>0.0</v>
      </c>
      <c r="X95" s="66">
        <v>0.0</v>
      </c>
      <c r="Y95" s="66">
        <v>0.0</v>
      </c>
      <c r="Z95" s="66">
        <v>0.0</v>
      </c>
      <c r="AA95" s="37">
        <v>0.0</v>
      </c>
      <c r="AB95" s="38">
        <v>386.0</v>
      </c>
      <c r="AC95" s="38">
        <v>0.0</v>
      </c>
      <c r="AD95" s="38">
        <v>0.0</v>
      </c>
      <c r="AE95" s="37">
        <v>238.0</v>
      </c>
      <c r="AF95" s="4">
        <v>2.0</v>
      </c>
      <c r="AG95" s="4">
        <v>5.0</v>
      </c>
      <c r="AH95" s="4">
        <v>1.0</v>
      </c>
      <c r="AI95" s="4">
        <v>1.0</v>
      </c>
      <c r="AJ95" s="4">
        <v>2.0</v>
      </c>
    </row>
    <row r="96" ht="15.75" customHeight="1">
      <c r="A96" s="4" t="s">
        <v>120</v>
      </c>
      <c r="B96" s="36">
        <v>3.5</v>
      </c>
      <c r="C96" s="36">
        <v>6.99</v>
      </c>
      <c r="D96" s="36">
        <v>2.99</v>
      </c>
      <c r="E96" s="36">
        <v>5.62</v>
      </c>
      <c r="F96" s="36">
        <v>3.53</v>
      </c>
      <c r="G96" s="37">
        <v>884.0</v>
      </c>
      <c r="H96" s="38">
        <v>777.0</v>
      </c>
      <c r="I96" s="37">
        <v>898.0</v>
      </c>
      <c r="J96" s="38">
        <v>792.0</v>
      </c>
      <c r="K96" s="37">
        <v>937.0</v>
      </c>
      <c r="L96" s="66">
        <v>6592.0</v>
      </c>
      <c r="M96" s="66">
        <v>11686.0</v>
      </c>
      <c r="N96" s="66">
        <v>5710.0</v>
      </c>
      <c r="O96" s="66">
        <v>2501.0</v>
      </c>
      <c r="P96" s="66">
        <v>8897.0</v>
      </c>
      <c r="Q96" s="37">
        <v>0.0</v>
      </c>
      <c r="R96" s="37">
        <v>0.0</v>
      </c>
      <c r="S96" s="38">
        <v>0.0</v>
      </c>
      <c r="T96" s="38">
        <v>0.0</v>
      </c>
      <c r="U96" s="37">
        <v>0.0</v>
      </c>
      <c r="V96" s="4">
        <v>0.0</v>
      </c>
      <c r="W96" s="4">
        <v>0.0</v>
      </c>
      <c r="X96" s="66">
        <v>0.0</v>
      </c>
      <c r="Y96" s="66">
        <v>0.0</v>
      </c>
      <c r="Z96" s="66">
        <v>0.0</v>
      </c>
      <c r="AA96" s="37">
        <v>0.0</v>
      </c>
      <c r="AB96" s="37">
        <v>138.0</v>
      </c>
      <c r="AC96" s="37">
        <v>0.0</v>
      </c>
      <c r="AD96" s="38">
        <v>0.0</v>
      </c>
      <c r="AE96" s="38">
        <v>298.0</v>
      </c>
      <c r="AF96" s="4">
        <v>2.0</v>
      </c>
      <c r="AG96" s="4">
        <v>5.0</v>
      </c>
      <c r="AH96" s="4">
        <v>1.0</v>
      </c>
      <c r="AI96" s="4">
        <v>1.0</v>
      </c>
      <c r="AJ96" s="4">
        <v>2.0</v>
      </c>
    </row>
    <row r="97" ht="15.75" customHeight="1">
      <c r="A97" s="4" t="s">
        <v>121</v>
      </c>
      <c r="B97" s="36">
        <v>3.5</v>
      </c>
      <c r="C97" s="36">
        <v>6.99</v>
      </c>
      <c r="D97" s="36">
        <v>2.99</v>
      </c>
      <c r="E97" s="36">
        <v>5.62</v>
      </c>
      <c r="F97" s="36">
        <v>3.52</v>
      </c>
      <c r="G97" s="37">
        <v>937.0</v>
      </c>
      <c r="H97" s="38">
        <v>789.0</v>
      </c>
      <c r="I97" s="37">
        <v>904.0</v>
      </c>
      <c r="J97" s="38">
        <v>920.0</v>
      </c>
      <c r="K97" s="37">
        <v>954.0</v>
      </c>
      <c r="L97" s="66">
        <v>11812.0</v>
      </c>
      <c r="M97" s="66">
        <v>11923.0</v>
      </c>
      <c r="N97" s="66">
        <v>5638.0</v>
      </c>
      <c r="O97" s="66">
        <v>3510.0</v>
      </c>
      <c r="P97" s="66">
        <v>9174.0</v>
      </c>
      <c r="Q97" s="38">
        <v>1162.0</v>
      </c>
      <c r="R97" s="38">
        <v>0.0</v>
      </c>
      <c r="S97" s="37">
        <v>0.0</v>
      </c>
      <c r="T97" s="38">
        <v>0.0</v>
      </c>
      <c r="U97" s="38">
        <v>0.0</v>
      </c>
      <c r="V97" s="66">
        <v>10650.0</v>
      </c>
      <c r="W97" s="66">
        <v>0.0</v>
      </c>
      <c r="X97" s="4">
        <v>0.0</v>
      </c>
      <c r="Y97" s="66">
        <v>0.0</v>
      </c>
      <c r="Z97" s="66">
        <v>0.0</v>
      </c>
      <c r="AA97" s="37">
        <v>0.0</v>
      </c>
      <c r="AB97" s="37">
        <v>66.0</v>
      </c>
      <c r="AC97" s="37">
        <v>0.0</v>
      </c>
      <c r="AD97" s="38">
        <v>0.0</v>
      </c>
      <c r="AE97" s="38">
        <v>380.0</v>
      </c>
      <c r="AF97" s="4">
        <v>2.0</v>
      </c>
      <c r="AG97" s="4">
        <v>5.0</v>
      </c>
      <c r="AH97" s="4">
        <v>1.0</v>
      </c>
      <c r="AI97" s="4">
        <v>1.0</v>
      </c>
      <c r="AJ97" s="4">
        <v>2.0</v>
      </c>
    </row>
    <row r="98" ht="15.75" customHeight="1">
      <c r="A98" s="4" t="s">
        <v>122</v>
      </c>
      <c r="B98" s="36">
        <v>3.5</v>
      </c>
      <c r="C98" s="36">
        <v>6.99</v>
      </c>
      <c r="D98" s="36">
        <v>2.99</v>
      </c>
      <c r="E98" s="36">
        <v>5.61</v>
      </c>
      <c r="F98" s="36">
        <v>3.51</v>
      </c>
      <c r="G98" s="37">
        <v>846.0</v>
      </c>
      <c r="H98" s="38">
        <v>769.0</v>
      </c>
      <c r="I98" s="37">
        <v>898.0</v>
      </c>
      <c r="J98" s="38">
        <v>955.0</v>
      </c>
      <c r="K98" s="37">
        <v>961.0</v>
      </c>
      <c r="L98" s="66">
        <v>6905.0</v>
      </c>
      <c r="M98" s="66">
        <v>11110.0</v>
      </c>
      <c r="N98" s="66">
        <v>5471.0</v>
      </c>
      <c r="O98" s="66">
        <v>3667.0</v>
      </c>
      <c r="P98" s="66">
        <v>9364.0</v>
      </c>
      <c r="Q98" s="37">
        <v>0.0</v>
      </c>
      <c r="R98" s="37">
        <v>0.0</v>
      </c>
      <c r="S98" s="38">
        <v>0.0</v>
      </c>
      <c r="T98" s="38">
        <v>0.0</v>
      </c>
      <c r="U98" s="38">
        <v>0.0</v>
      </c>
      <c r="V98" s="4">
        <v>0.0</v>
      </c>
      <c r="W98" s="4">
        <v>0.0</v>
      </c>
      <c r="X98" s="66">
        <v>0.0</v>
      </c>
      <c r="Y98" s="66">
        <v>0.0</v>
      </c>
      <c r="Z98" s="66">
        <v>0.0</v>
      </c>
      <c r="AA98" s="37">
        <v>390.0</v>
      </c>
      <c r="AB98" s="38">
        <v>144.0</v>
      </c>
      <c r="AC98" s="38">
        <v>0.0</v>
      </c>
      <c r="AD98" s="37">
        <v>0.0</v>
      </c>
      <c r="AE98" s="37">
        <v>466.0</v>
      </c>
      <c r="AF98" s="4">
        <v>2.0</v>
      </c>
      <c r="AG98" s="4">
        <v>5.0</v>
      </c>
      <c r="AH98" s="4">
        <v>1.0</v>
      </c>
      <c r="AI98" s="4">
        <v>1.0</v>
      </c>
      <c r="AJ98" s="4">
        <v>2.0</v>
      </c>
    </row>
    <row r="99" ht="15.75" customHeight="1">
      <c r="A99" s="4" t="s">
        <v>123</v>
      </c>
      <c r="B99" s="36">
        <v>4.48</v>
      </c>
      <c r="C99" s="36">
        <v>6.99</v>
      </c>
      <c r="D99" s="36">
        <v>2.99</v>
      </c>
      <c r="E99" s="36">
        <v>5.61</v>
      </c>
      <c r="F99" s="36">
        <v>3.52</v>
      </c>
      <c r="G99" s="37">
        <v>774.0</v>
      </c>
      <c r="H99" s="38">
        <v>751.0</v>
      </c>
      <c r="I99" s="37">
        <v>892.0</v>
      </c>
      <c r="J99" s="38">
        <v>936.0</v>
      </c>
      <c r="K99" s="37">
        <v>941.0</v>
      </c>
      <c r="L99" s="66">
        <v>4460.0</v>
      </c>
      <c r="M99" s="66">
        <v>10375.0</v>
      </c>
      <c r="N99" s="66">
        <v>5085.0</v>
      </c>
      <c r="O99" s="66">
        <v>3331.0</v>
      </c>
      <c r="P99" s="66">
        <v>8414.0</v>
      </c>
      <c r="Q99" s="37">
        <v>0.0</v>
      </c>
      <c r="R99" s="37">
        <v>0.0</v>
      </c>
      <c r="S99" s="38">
        <v>0.0</v>
      </c>
      <c r="T99" s="38">
        <v>0.0</v>
      </c>
      <c r="U99" s="38">
        <v>0.0</v>
      </c>
      <c r="V99" s="66">
        <v>1043.0</v>
      </c>
      <c r="W99" s="4">
        <v>0.0</v>
      </c>
      <c r="X99" s="66">
        <v>0.0</v>
      </c>
      <c r="Y99" s="66">
        <v>0.0</v>
      </c>
      <c r="Z99" s="66">
        <v>0.0</v>
      </c>
      <c r="AA99" s="37">
        <v>57.0</v>
      </c>
      <c r="AB99" s="38">
        <v>124.0</v>
      </c>
      <c r="AC99" s="38">
        <v>0.0</v>
      </c>
      <c r="AD99" s="38">
        <v>0.0</v>
      </c>
      <c r="AE99" s="38">
        <v>208.0</v>
      </c>
      <c r="AF99" s="4">
        <v>2.0</v>
      </c>
      <c r="AG99" s="4">
        <v>5.0</v>
      </c>
      <c r="AH99" s="4">
        <v>1.0</v>
      </c>
      <c r="AI99" s="4">
        <v>1.0</v>
      </c>
      <c r="AJ99" s="4">
        <v>2.0</v>
      </c>
    </row>
    <row r="100" ht="15.75" customHeight="1">
      <c r="A100" s="4" t="s">
        <v>124</v>
      </c>
      <c r="B100" s="36">
        <v>4.53</v>
      </c>
      <c r="C100" s="36">
        <v>6.99</v>
      </c>
      <c r="D100" s="36">
        <v>2.99</v>
      </c>
      <c r="E100" s="36">
        <v>5.62</v>
      </c>
      <c r="F100" s="36">
        <v>3.52</v>
      </c>
      <c r="G100" s="37">
        <v>725.0</v>
      </c>
      <c r="H100" s="37">
        <v>683.0</v>
      </c>
      <c r="I100" s="37">
        <v>894.0</v>
      </c>
      <c r="J100" s="38">
        <v>917.0</v>
      </c>
      <c r="K100" s="37">
        <v>910.0</v>
      </c>
      <c r="L100" s="66">
        <v>3739.0</v>
      </c>
      <c r="M100" s="66">
        <v>8557.0</v>
      </c>
      <c r="N100" s="66">
        <v>4311.0</v>
      </c>
      <c r="O100" s="66">
        <v>2874.0</v>
      </c>
      <c r="P100" s="66">
        <v>6882.0</v>
      </c>
      <c r="Q100" s="37">
        <v>0.0</v>
      </c>
      <c r="R100" s="37">
        <v>0.0</v>
      </c>
      <c r="S100" s="38">
        <v>0.0</v>
      </c>
      <c r="T100" s="38">
        <v>0.0</v>
      </c>
      <c r="U100" s="38">
        <v>0.0</v>
      </c>
      <c r="V100" s="4">
        <v>0.0</v>
      </c>
      <c r="W100" s="66">
        <v>0.0</v>
      </c>
      <c r="X100" s="66">
        <v>0.0</v>
      </c>
      <c r="Y100" s="66">
        <v>0.0</v>
      </c>
      <c r="Z100" s="66">
        <v>0.0</v>
      </c>
      <c r="AA100" s="37">
        <v>0.0</v>
      </c>
      <c r="AB100" s="38">
        <v>35.0</v>
      </c>
      <c r="AC100" s="37">
        <v>0.0</v>
      </c>
      <c r="AD100" s="37">
        <v>0.0</v>
      </c>
      <c r="AE100" s="38">
        <v>329.0</v>
      </c>
      <c r="AF100" s="4">
        <v>2.0</v>
      </c>
      <c r="AG100" s="4">
        <v>5.0</v>
      </c>
      <c r="AH100" s="4">
        <v>1.0</v>
      </c>
      <c r="AI100" s="4">
        <v>1.0</v>
      </c>
      <c r="AJ100" s="4">
        <v>2.0</v>
      </c>
    </row>
    <row r="101" ht="15.75" customHeight="1">
      <c r="A101" s="4" t="s">
        <v>125</v>
      </c>
      <c r="B101" s="36">
        <v>4.92</v>
      </c>
      <c r="C101" s="36">
        <v>6.99</v>
      </c>
      <c r="D101" s="36">
        <v>2.99</v>
      </c>
      <c r="E101" s="36">
        <v>5.61</v>
      </c>
      <c r="F101" s="36">
        <v>3.51</v>
      </c>
      <c r="G101" s="37">
        <v>734.0</v>
      </c>
      <c r="H101" s="37">
        <v>719.0</v>
      </c>
      <c r="I101" s="37">
        <v>901.0</v>
      </c>
      <c r="J101" s="38">
        <v>936.0</v>
      </c>
      <c r="K101" s="37">
        <v>928.0</v>
      </c>
      <c r="L101" s="66">
        <v>3426.0</v>
      </c>
      <c r="M101" s="66">
        <v>9391.0</v>
      </c>
      <c r="N101" s="66">
        <v>4867.0</v>
      </c>
      <c r="O101" s="66">
        <v>3297.0</v>
      </c>
      <c r="P101" s="66">
        <v>7760.0</v>
      </c>
      <c r="Q101" s="37">
        <v>0.0</v>
      </c>
      <c r="R101" s="37">
        <v>0.0</v>
      </c>
      <c r="S101" s="38">
        <v>0.0</v>
      </c>
      <c r="T101" s="38">
        <v>0.0</v>
      </c>
      <c r="U101" s="38">
        <v>0.0</v>
      </c>
      <c r="V101" s="4">
        <v>0.0</v>
      </c>
      <c r="W101" s="4">
        <v>0.0</v>
      </c>
      <c r="X101" s="66">
        <v>0.0</v>
      </c>
      <c r="Y101" s="66">
        <v>0.0</v>
      </c>
      <c r="Z101" s="66">
        <v>0.0</v>
      </c>
      <c r="AA101" s="37">
        <v>0.0</v>
      </c>
      <c r="AB101" s="38">
        <v>97.0</v>
      </c>
      <c r="AC101" s="37">
        <v>0.0</v>
      </c>
      <c r="AD101" s="37">
        <v>0.0</v>
      </c>
      <c r="AE101" s="37">
        <v>414.0</v>
      </c>
      <c r="AF101" s="4">
        <v>2.0</v>
      </c>
      <c r="AG101" s="4">
        <v>5.0</v>
      </c>
      <c r="AH101" s="4">
        <v>1.0</v>
      </c>
      <c r="AI101" s="4">
        <v>1.0</v>
      </c>
      <c r="AJ101" s="4">
        <v>2.0</v>
      </c>
    </row>
    <row r="102" ht="15.75" customHeight="1">
      <c r="A102" s="4" t="s">
        <v>126</v>
      </c>
      <c r="B102" s="36">
        <v>4.94</v>
      </c>
      <c r="C102" s="36">
        <v>6.99</v>
      </c>
      <c r="D102" s="36">
        <v>2.99</v>
      </c>
      <c r="E102" s="36">
        <v>5.62</v>
      </c>
      <c r="F102" s="36">
        <v>3.53</v>
      </c>
      <c r="G102" s="37">
        <v>722.0</v>
      </c>
      <c r="H102" s="37">
        <v>719.0</v>
      </c>
      <c r="I102" s="37">
        <v>889.0</v>
      </c>
      <c r="J102" s="38">
        <v>911.0</v>
      </c>
      <c r="K102" s="37">
        <v>917.0</v>
      </c>
      <c r="L102" s="66">
        <v>3360.0</v>
      </c>
      <c r="M102" s="66">
        <v>9243.0</v>
      </c>
      <c r="N102" s="66">
        <v>4496.0</v>
      </c>
      <c r="O102" s="66">
        <v>3041.0</v>
      </c>
      <c r="P102" s="66">
        <v>7387.0</v>
      </c>
      <c r="Q102" s="37">
        <v>0.0</v>
      </c>
      <c r="R102" s="38">
        <v>0.0</v>
      </c>
      <c r="S102" s="38">
        <v>0.0</v>
      </c>
      <c r="T102" s="38">
        <v>0.0</v>
      </c>
      <c r="U102" s="38">
        <v>0.0</v>
      </c>
      <c r="V102" s="66">
        <v>0.0</v>
      </c>
      <c r="W102" s="66">
        <v>0.0</v>
      </c>
      <c r="X102" s="66">
        <v>0.0</v>
      </c>
      <c r="Y102" s="66">
        <v>0.0</v>
      </c>
      <c r="Z102" s="66">
        <v>0.0</v>
      </c>
      <c r="AA102" s="37">
        <v>0.0</v>
      </c>
      <c r="AB102" s="37">
        <v>144.0</v>
      </c>
      <c r="AC102" s="37">
        <v>0.0</v>
      </c>
      <c r="AD102" s="38">
        <v>0.0</v>
      </c>
      <c r="AE102" s="38">
        <v>342.0</v>
      </c>
      <c r="AF102" s="4">
        <v>2.0</v>
      </c>
      <c r="AG102" s="4">
        <v>5.0</v>
      </c>
      <c r="AH102" s="4">
        <v>1.0</v>
      </c>
      <c r="AI102" s="4">
        <v>1.0</v>
      </c>
      <c r="AJ102" s="4">
        <v>2.0</v>
      </c>
    </row>
    <row r="103" ht="15.75" customHeight="1">
      <c r="A103" s="4" t="s">
        <v>127</v>
      </c>
      <c r="B103" s="36">
        <v>4.94</v>
      </c>
      <c r="C103" s="36">
        <v>6.99</v>
      </c>
      <c r="D103" s="36">
        <v>2.99</v>
      </c>
      <c r="E103" s="36">
        <v>5.62</v>
      </c>
      <c r="F103" s="36">
        <v>3.5</v>
      </c>
      <c r="G103" s="37">
        <v>738.0</v>
      </c>
      <c r="H103" s="37">
        <v>714.0</v>
      </c>
      <c r="I103" s="37">
        <v>893.0</v>
      </c>
      <c r="J103" s="38">
        <v>924.0</v>
      </c>
      <c r="K103" s="37">
        <v>915.0</v>
      </c>
      <c r="L103" s="66">
        <v>3538.0</v>
      </c>
      <c r="M103" s="66">
        <v>9300.0</v>
      </c>
      <c r="N103" s="66">
        <v>4413.0</v>
      </c>
      <c r="O103" s="66">
        <v>3102.0</v>
      </c>
      <c r="P103" s="66">
        <v>7027.0</v>
      </c>
      <c r="Q103" s="37">
        <v>0.0</v>
      </c>
      <c r="R103" s="37">
        <v>0.0</v>
      </c>
      <c r="S103" s="38">
        <v>0.0</v>
      </c>
      <c r="T103" s="38">
        <v>0.0</v>
      </c>
      <c r="U103" s="37">
        <v>0.0</v>
      </c>
      <c r="V103" s="4">
        <v>0.0</v>
      </c>
      <c r="W103" s="4">
        <v>0.0</v>
      </c>
      <c r="X103" s="66">
        <v>0.0</v>
      </c>
      <c r="Y103" s="66">
        <v>0.0</v>
      </c>
      <c r="Z103" s="66">
        <v>0.0</v>
      </c>
      <c r="AA103" s="37">
        <v>0.0</v>
      </c>
      <c r="AB103" s="38">
        <v>105.0</v>
      </c>
      <c r="AC103" s="38">
        <v>0.0</v>
      </c>
      <c r="AD103" s="38">
        <v>0.0</v>
      </c>
      <c r="AE103" s="38">
        <v>241.0</v>
      </c>
      <c r="AF103" s="4">
        <v>2.0</v>
      </c>
      <c r="AG103" s="4">
        <v>5.0</v>
      </c>
      <c r="AH103" s="4">
        <v>1.0</v>
      </c>
      <c r="AI103" s="4">
        <v>1.0</v>
      </c>
      <c r="AJ103" s="4">
        <v>2.0</v>
      </c>
    </row>
    <row r="104" ht="15.75" customHeight="1">
      <c r="A104" s="4" t="s">
        <v>128</v>
      </c>
      <c r="B104" s="36">
        <v>4.94</v>
      </c>
      <c r="C104" s="36">
        <v>6.99</v>
      </c>
      <c r="D104" s="36">
        <v>2.99</v>
      </c>
      <c r="E104" s="36">
        <v>5.62</v>
      </c>
      <c r="F104" s="36">
        <v>3.52</v>
      </c>
      <c r="G104" s="37">
        <v>656.0</v>
      </c>
      <c r="H104" s="37">
        <v>660.0</v>
      </c>
      <c r="I104" s="37">
        <v>851.0</v>
      </c>
      <c r="J104" s="38">
        <v>891.0</v>
      </c>
      <c r="K104" s="37">
        <v>820.0</v>
      </c>
      <c r="L104" s="66">
        <v>2733.0</v>
      </c>
      <c r="M104" s="66">
        <v>7577.0</v>
      </c>
      <c r="N104" s="66">
        <v>3594.0</v>
      </c>
      <c r="O104" s="66">
        <v>2603.0</v>
      </c>
      <c r="P104" s="66">
        <v>5103.0</v>
      </c>
      <c r="Q104" s="37">
        <v>0.0</v>
      </c>
      <c r="R104" s="37">
        <v>0.0</v>
      </c>
      <c r="S104" s="38">
        <v>0.0</v>
      </c>
      <c r="T104" s="38">
        <v>0.0</v>
      </c>
      <c r="U104" s="37">
        <v>0.0</v>
      </c>
      <c r="V104" s="4">
        <v>0.0</v>
      </c>
      <c r="W104" s="4">
        <v>0.0</v>
      </c>
      <c r="X104" s="66">
        <v>0.0</v>
      </c>
      <c r="Y104" s="66">
        <v>0.0</v>
      </c>
      <c r="Z104" s="66">
        <v>0.0</v>
      </c>
      <c r="AA104" s="37">
        <v>0.0</v>
      </c>
      <c r="AB104" s="38">
        <v>38.0</v>
      </c>
      <c r="AC104" s="37">
        <v>0.0</v>
      </c>
      <c r="AD104" s="38">
        <v>0.0</v>
      </c>
      <c r="AE104" s="38">
        <v>137.0</v>
      </c>
      <c r="AF104" s="4">
        <v>2.0</v>
      </c>
      <c r="AG104" s="4">
        <v>5.0</v>
      </c>
      <c r="AH104" s="4">
        <v>1.0</v>
      </c>
      <c r="AI104" s="4">
        <v>1.0</v>
      </c>
      <c r="AJ104" s="4">
        <v>2.0</v>
      </c>
    </row>
    <row r="105" ht="15.75" customHeight="1">
      <c r="A105" s="4" t="s">
        <v>129</v>
      </c>
      <c r="B105" s="36">
        <v>4.93</v>
      </c>
      <c r="C105" s="36">
        <v>6.98</v>
      </c>
      <c r="D105" s="36">
        <v>2.99</v>
      </c>
      <c r="E105" s="36">
        <v>5.62</v>
      </c>
      <c r="F105" s="36">
        <v>3.54</v>
      </c>
      <c r="G105" s="37">
        <v>726.0</v>
      </c>
      <c r="H105" s="37">
        <v>714.0</v>
      </c>
      <c r="I105" s="37">
        <v>830.0</v>
      </c>
      <c r="J105" s="38">
        <v>921.0</v>
      </c>
      <c r="K105" s="37">
        <v>869.0</v>
      </c>
      <c r="L105" s="66">
        <v>3381.0</v>
      </c>
      <c r="M105" s="66">
        <v>9079.0</v>
      </c>
      <c r="N105" s="66">
        <v>4023.0</v>
      </c>
      <c r="O105" s="66">
        <v>3178.0</v>
      </c>
      <c r="P105" s="66">
        <v>6592.0</v>
      </c>
      <c r="Q105" s="37">
        <v>0.0</v>
      </c>
      <c r="R105" s="37">
        <v>0.0</v>
      </c>
      <c r="S105" s="38">
        <v>0.0</v>
      </c>
      <c r="T105" s="38">
        <v>0.0</v>
      </c>
      <c r="U105" s="37">
        <v>0.0</v>
      </c>
      <c r="V105" s="4">
        <v>0.0</v>
      </c>
      <c r="W105" s="66">
        <v>0.0</v>
      </c>
      <c r="X105" s="66">
        <v>0.0</v>
      </c>
      <c r="Y105" s="66">
        <v>0.0</v>
      </c>
      <c r="Z105" s="4">
        <v>0.0</v>
      </c>
      <c r="AA105" s="37">
        <v>0.0</v>
      </c>
      <c r="AB105" s="38">
        <v>192.0</v>
      </c>
      <c r="AC105" s="37">
        <v>0.0</v>
      </c>
      <c r="AD105" s="38">
        <v>0.0</v>
      </c>
      <c r="AE105" s="38">
        <v>225.0</v>
      </c>
      <c r="AF105" s="4">
        <v>2.0</v>
      </c>
      <c r="AG105" s="4">
        <v>5.0</v>
      </c>
      <c r="AH105" s="4">
        <v>1.0</v>
      </c>
      <c r="AI105" s="4">
        <v>1.0</v>
      </c>
      <c r="AJ105" s="4">
        <v>2.0</v>
      </c>
    </row>
    <row r="106" ht="15.75" customHeight="1">
      <c r="A106" s="4" t="s">
        <v>130</v>
      </c>
      <c r="B106" s="36">
        <v>4.93</v>
      </c>
      <c r="C106" s="36">
        <v>6.99</v>
      </c>
      <c r="D106" s="36">
        <v>2.99</v>
      </c>
      <c r="E106" s="36">
        <v>5.62</v>
      </c>
      <c r="F106" s="36">
        <v>3.52</v>
      </c>
      <c r="G106" s="37">
        <v>697.0</v>
      </c>
      <c r="H106" s="37">
        <v>699.0</v>
      </c>
      <c r="I106" s="37">
        <v>866.0</v>
      </c>
      <c r="J106" s="38">
        <v>914.0</v>
      </c>
      <c r="K106" s="37">
        <v>892.0</v>
      </c>
      <c r="L106" s="66">
        <v>3044.0</v>
      </c>
      <c r="M106" s="66">
        <v>8836.0</v>
      </c>
      <c r="N106" s="66">
        <v>4098.0</v>
      </c>
      <c r="O106" s="66">
        <v>3018.0</v>
      </c>
      <c r="P106" s="66">
        <v>7031.0</v>
      </c>
      <c r="Q106" s="37">
        <v>0.0</v>
      </c>
      <c r="R106" s="38">
        <v>0.0</v>
      </c>
      <c r="S106" s="38">
        <v>0.0</v>
      </c>
      <c r="T106" s="38">
        <v>0.0</v>
      </c>
      <c r="U106" s="38">
        <v>0.0</v>
      </c>
      <c r="V106" s="4">
        <v>0.0</v>
      </c>
      <c r="W106" s="66">
        <v>0.0</v>
      </c>
      <c r="X106" s="66">
        <v>0.0</v>
      </c>
      <c r="Y106" s="66">
        <v>0.0</v>
      </c>
      <c r="Z106" s="66">
        <v>0.0</v>
      </c>
      <c r="AA106" s="37">
        <v>0.0</v>
      </c>
      <c r="AB106" s="38">
        <v>108.0</v>
      </c>
      <c r="AC106" s="38">
        <v>0.0</v>
      </c>
      <c r="AD106" s="38">
        <v>0.0</v>
      </c>
      <c r="AE106" s="37">
        <v>181.0</v>
      </c>
      <c r="AF106" s="4">
        <v>2.0</v>
      </c>
      <c r="AG106" s="4">
        <v>5.0</v>
      </c>
      <c r="AH106" s="4">
        <v>1.0</v>
      </c>
      <c r="AI106" s="4">
        <v>1.0</v>
      </c>
      <c r="AJ106" s="4">
        <v>2.0</v>
      </c>
    </row>
    <row r="107" ht="15.75" customHeight="1">
      <c r="A107" s="4" t="s">
        <v>131</v>
      </c>
      <c r="B107" s="36">
        <v>4.94</v>
      </c>
      <c r="C107" s="36">
        <v>6.99</v>
      </c>
      <c r="D107" s="36">
        <v>2.99</v>
      </c>
      <c r="E107" s="36">
        <v>5.62</v>
      </c>
      <c r="F107" s="36">
        <v>3.53</v>
      </c>
      <c r="G107" s="37">
        <v>649.0</v>
      </c>
      <c r="H107" s="37">
        <v>676.0</v>
      </c>
      <c r="I107" s="37">
        <v>879.0</v>
      </c>
      <c r="J107" s="38">
        <v>891.0</v>
      </c>
      <c r="K107" s="37">
        <v>866.0</v>
      </c>
      <c r="L107" s="66">
        <v>2713.0</v>
      </c>
      <c r="M107" s="66">
        <v>7929.0</v>
      </c>
      <c r="N107" s="66">
        <v>3906.0</v>
      </c>
      <c r="O107" s="66">
        <v>2615.0</v>
      </c>
      <c r="P107" s="66">
        <v>6005.0</v>
      </c>
      <c r="Q107" s="37">
        <v>0.0</v>
      </c>
      <c r="R107" s="37">
        <v>0.0</v>
      </c>
      <c r="S107" s="38">
        <v>0.0</v>
      </c>
      <c r="T107" s="38">
        <v>0.0</v>
      </c>
      <c r="U107" s="38">
        <v>0.0</v>
      </c>
      <c r="V107" s="4">
        <v>0.0</v>
      </c>
      <c r="W107" s="4">
        <v>0.0</v>
      </c>
      <c r="X107" s="66">
        <v>0.0</v>
      </c>
      <c r="Y107" s="66">
        <v>0.0</v>
      </c>
      <c r="Z107" s="66">
        <v>0.0</v>
      </c>
      <c r="AA107" s="37">
        <v>0.0</v>
      </c>
      <c r="AB107" s="38">
        <v>129.0</v>
      </c>
      <c r="AC107" s="38">
        <v>0.0</v>
      </c>
      <c r="AD107" s="37">
        <v>0.0</v>
      </c>
      <c r="AE107" s="38">
        <v>48.0</v>
      </c>
      <c r="AF107" s="4">
        <v>2.0</v>
      </c>
      <c r="AG107" s="4">
        <v>5.0</v>
      </c>
      <c r="AH107" s="4">
        <v>1.0</v>
      </c>
      <c r="AI107" s="4">
        <v>1.0</v>
      </c>
      <c r="AJ107" s="4">
        <v>2.0</v>
      </c>
    </row>
    <row r="108" ht="15.75" customHeight="1">
      <c r="A108" s="4" t="s">
        <v>132</v>
      </c>
      <c r="B108" s="36">
        <v>4.93</v>
      </c>
      <c r="C108" s="36">
        <v>6.99</v>
      </c>
      <c r="D108" s="36">
        <v>2.99</v>
      </c>
      <c r="E108" s="36">
        <v>5.62</v>
      </c>
      <c r="F108" s="36">
        <v>3.55</v>
      </c>
      <c r="G108" s="37">
        <v>618.0</v>
      </c>
      <c r="H108" s="37">
        <v>626.0</v>
      </c>
      <c r="I108" s="37">
        <v>856.0</v>
      </c>
      <c r="J108" s="38">
        <v>853.0</v>
      </c>
      <c r="K108" s="37">
        <v>810.0</v>
      </c>
      <c r="L108" s="66">
        <v>2448.0</v>
      </c>
      <c r="M108" s="66">
        <v>6950.0</v>
      </c>
      <c r="N108" s="66">
        <v>3202.0</v>
      </c>
      <c r="O108" s="66">
        <v>2240.0</v>
      </c>
      <c r="P108" s="66">
        <v>4977.0</v>
      </c>
      <c r="Q108" s="37">
        <v>0.0</v>
      </c>
      <c r="R108" s="38">
        <v>0.0</v>
      </c>
      <c r="S108" s="38">
        <v>0.0</v>
      </c>
      <c r="T108" s="38">
        <v>0.0</v>
      </c>
      <c r="U108" s="38">
        <v>0.0</v>
      </c>
      <c r="V108" s="66">
        <v>0.0</v>
      </c>
      <c r="W108" s="66">
        <v>0.0</v>
      </c>
      <c r="X108" s="66">
        <v>0.0</v>
      </c>
      <c r="Y108" s="66">
        <v>0.0</v>
      </c>
      <c r="Z108" s="66">
        <v>0.0</v>
      </c>
      <c r="AA108" s="37">
        <v>0.0</v>
      </c>
      <c r="AB108" s="37">
        <v>138.0</v>
      </c>
      <c r="AC108" s="38">
        <v>0.0</v>
      </c>
      <c r="AD108" s="38">
        <v>0.0</v>
      </c>
      <c r="AE108" s="38">
        <v>182.0</v>
      </c>
      <c r="AF108" s="4">
        <v>2.0</v>
      </c>
      <c r="AG108" s="4">
        <v>5.0</v>
      </c>
      <c r="AH108" s="4">
        <v>1.0</v>
      </c>
      <c r="AI108" s="4">
        <v>1.0</v>
      </c>
      <c r="AJ108" s="4">
        <v>2.0</v>
      </c>
    </row>
    <row r="109" ht="15.75" customHeight="1">
      <c r="A109" s="4" t="s">
        <v>133</v>
      </c>
      <c r="B109" s="36">
        <v>4.94</v>
      </c>
      <c r="C109" s="36">
        <v>6.98</v>
      </c>
      <c r="D109" s="36">
        <v>2.99</v>
      </c>
      <c r="E109" s="36">
        <v>5.62</v>
      </c>
      <c r="F109" s="36">
        <v>3.54</v>
      </c>
      <c r="G109" s="37">
        <v>677.0</v>
      </c>
      <c r="H109" s="37">
        <v>659.0</v>
      </c>
      <c r="I109" s="37">
        <v>891.0</v>
      </c>
      <c r="J109" s="38">
        <v>893.0</v>
      </c>
      <c r="K109" s="37">
        <v>862.0</v>
      </c>
      <c r="L109" s="66">
        <v>2855.0</v>
      </c>
      <c r="M109" s="66">
        <v>7936.0</v>
      </c>
      <c r="N109" s="66">
        <v>4044.0</v>
      </c>
      <c r="O109" s="66">
        <v>2580.0</v>
      </c>
      <c r="P109" s="66">
        <v>5891.0</v>
      </c>
      <c r="Q109" s="37">
        <v>0.0</v>
      </c>
      <c r="R109" s="37">
        <v>0.0</v>
      </c>
      <c r="S109" s="38">
        <v>0.0</v>
      </c>
      <c r="T109" s="38">
        <v>0.0</v>
      </c>
      <c r="U109" s="38">
        <v>0.0</v>
      </c>
      <c r="V109" s="4">
        <v>0.0</v>
      </c>
      <c r="W109" s="4">
        <v>0.0</v>
      </c>
      <c r="X109" s="66">
        <v>0.0</v>
      </c>
      <c r="Y109" s="66">
        <v>0.0</v>
      </c>
      <c r="Z109" s="66">
        <v>0.0</v>
      </c>
      <c r="AA109" s="37">
        <v>0.0</v>
      </c>
      <c r="AB109" s="38">
        <v>168.0</v>
      </c>
      <c r="AC109" s="38">
        <v>0.0</v>
      </c>
      <c r="AD109" s="37">
        <v>0.0</v>
      </c>
      <c r="AE109" s="37">
        <v>118.0</v>
      </c>
      <c r="AF109" s="4">
        <v>2.0</v>
      </c>
      <c r="AG109" s="4">
        <v>5.0</v>
      </c>
      <c r="AH109" s="4">
        <v>1.0</v>
      </c>
      <c r="AI109" s="4">
        <v>1.0</v>
      </c>
      <c r="AJ109" s="4">
        <v>2.0</v>
      </c>
    </row>
    <row r="110" ht="15.75" customHeight="1">
      <c r="A110" s="4" t="s">
        <v>134</v>
      </c>
      <c r="B110" s="36">
        <v>4.93</v>
      </c>
      <c r="C110" s="36">
        <v>6.97</v>
      </c>
      <c r="D110" s="36">
        <v>2.99</v>
      </c>
      <c r="E110" s="36">
        <v>5.62</v>
      </c>
      <c r="F110" s="36">
        <v>3.54</v>
      </c>
      <c r="G110" s="37">
        <v>706.0</v>
      </c>
      <c r="H110" s="37">
        <v>682.0</v>
      </c>
      <c r="I110" s="37">
        <v>889.0</v>
      </c>
      <c r="J110" s="38">
        <v>913.0</v>
      </c>
      <c r="K110" s="37">
        <v>889.0</v>
      </c>
      <c r="L110" s="66">
        <v>3095.0</v>
      </c>
      <c r="M110" s="66">
        <v>8629.0</v>
      </c>
      <c r="N110" s="66">
        <v>4646.0</v>
      </c>
      <c r="O110" s="66">
        <v>2998.0</v>
      </c>
      <c r="P110" s="66">
        <v>6823.0</v>
      </c>
      <c r="Q110" s="38">
        <v>0.0</v>
      </c>
      <c r="R110" s="38">
        <v>0.0</v>
      </c>
      <c r="S110" s="38">
        <v>0.0</v>
      </c>
      <c r="T110" s="38">
        <v>0.0</v>
      </c>
      <c r="U110" s="38">
        <v>0.0</v>
      </c>
      <c r="V110" s="66">
        <v>0.0</v>
      </c>
      <c r="W110" s="66">
        <v>0.0</v>
      </c>
      <c r="X110" s="66">
        <v>0.0</v>
      </c>
      <c r="Y110" s="66">
        <v>0.0</v>
      </c>
      <c r="Z110" s="66">
        <v>0.0</v>
      </c>
      <c r="AA110" s="37">
        <v>0.0</v>
      </c>
      <c r="AB110" s="37">
        <v>37.0</v>
      </c>
      <c r="AC110" s="37">
        <v>0.0</v>
      </c>
      <c r="AD110" s="37">
        <v>0.0</v>
      </c>
      <c r="AE110" s="37">
        <v>161.0</v>
      </c>
      <c r="AF110" s="4">
        <v>2.0</v>
      </c>
      <c r="AG110" s="4">
        <v>5.0</v>
      </c>
      <c r="AH110" s="4">
        <v>1.0</v>
      </c>
      <c r="AI110" s="4">
        <v>1.0</v>
      </c>
      <c r="AJ110" s="4">
        <v>2.0</v>
      </c>
    </row>
    <row r="111" ht="15.75" customHeight="1">
      <c r="A111" s="4" t="s">
        <v>135</v>
      </c>
      <c r="B111" s="36">
        <v>4.93</v>
      </c>
      <c r="C111" s="36">
        <v>6.97</v>
      </c>
      <c r="D111" s="36">
        <v>2.99</v>
      </c>
      <c r="E111" s="36">
        <v>5.61</v>
      </c>
      <c r="F111" s="36">
        <v>3.54</v>
      </c>
      <c r="G111" s="37">
        <v>768.0</v>
      </c>
      <c r="H111" s="37">
        <v>714.0</v>
      </c>
      <c r="I111" s="37">
        <v>903.0</v>
      </c>
      <c r="J111" s="38">
        <v>936.0</v>
      </c>
      <c r="K111" s="37">
        <v>928.0</v>
      </c>
      <c r="L111" s="66">
        <v>3863.0</v>
      </c>
      <c r="M111" s="66">
        <v>9865.0</v>
      </c>
      <c r="N111" s="66">
        <v>5428.0</v>
      </c>
      <c r="O111" s="66">
        <v>3465.0</v>
      </c>
      <c r="P111" s="66">
        <v>7977.0</v>
      </c>
      <c r="Q111" s="38">
        <v>0.0</v>
      </c>
      <c r="R111" s="38">
        <v>0.0</v>
      </c>
      <c r="S111" s="37">
        <v>0.0</v>
      </c>
      <c r="T111" s="38">
        <v>0.0</v>
      </c>
      <c r="U111" s="38">
        <v>0.0</v>
      </c>
      <c r="V111" s="66">
        <v>0.0</v>
      </c>
      <c r="W111" s="66">
        <v>0.0</v>
      </c>
      <c r="X111" s="4">
        <v>0.0</v>
      </c>
      <c r="Y111" s="66">
        <v>0.0</v>
      </c>
      <c r="Z111" s="66">
        <v>0.0</v>
      </c>
      <c r="AA111" s="37">
        <v>0.0</v>
      </c>
      <c r="AB111" s="37">
        <v>34.0</v>
      </c>
      <c r="AC111" s="37">
        <v>0.0</v>
      </c>
      <c r="AD111" s="38">
        <v>0.0</v>
      </c>
      <c r="AE111" s="38">
        <v>320.0</v>
      </c>
      <c r="AF111" s="4">
        <v>2.0</v>
      </c>
      <c r="AG111" s="4">
        <v>5.0</v>
      </c>
      <c r="AH111" s="4">
        <v>1.0</v>
      </c>
      <c r="AI111" s="4">
        <v>1.0</v>
      </c>
      <c r="AJ111" s="4">
        <v>2.0</v>
      </c>
    </row>
    <row r="112" ht="15.75" customHeight="1">
      <c r="A112" s="4" t="s">
        <v>136</v>
      </c>
      <c r="B112" s="36">
        <v>4.71</v>
      </c>
      <c r="C112" s="36">
        <v>6.98</v>
      </c>
      <c r="D112" s="36">
        <v>2.99</v>
      </c>
      <c r="E112" s="36">
        <v>5.56</v>
      </c>
      <c r="F112" s="36">
        <v>3.53</v>
      </c>
      <c r="G112" s="37">
        <v>744.0</v>
      </c>
      <c r="H112" s="37">
        <v>696.0</v>
      </c>
      <c r="I112" s="37">
        <v>889.0</v>
      </c>
      <c r="J112" s="38">
        <v>913.0</v>
      </c>
      <c r="K112" s="37">
        <v>899.0</v>
      </c>
      <c r="L112" s="66">
        <v>3679.0</v>
      </c>
      <c r="M112" s="66">
        <v>9093.0</v>
      </c>
      <c r="N112" s="66">
        <v>4693.0</v>
      </c>
      <c r="O112" s="66">
        <v>3021.0</v>
      </c>
      <c r="P112" s="66">
        <v>7251.0</v>
      </c>
      <c r="Q112" s="37">
        <v>0.0</v>
      </c>
      <c r="R112" s="38">
        <v>0.0</v>
      </c>
      <c r="S112" s="38">
        <v>0.0</v>
      </c>
      <c r="T112" s="38">
        <v>0.0</v>
      </c>
      <c r="U112" s="38">
        <v>0.0</v>
      </c>
      <c r="V112" s="4">
        <v>0.0</v>
      </c>
      <c r="W112" s="66">
        <v>0.0</v>
      </c>
      <c r="X112" s="66">
        <v>0.0</v>
      </c>
      <c r="Y112" s="66">
        <v>0.0</v>
      </c>
      <c r="Z112" s="66">
        <v>0.0</v>
      </c>
      <c r="AA112" s="37">
        <v>0.0</v>
      </c>
      <c r="AB112" s="37">
        <v>34.0</v>
      </c>
      <c r="AC112" s="38">
        <v>0.0</v>
      </c>
      <c r="AD112" s="37">
        <v>0.0</v>
      </c>
      <c r="AE112" s="38">
        <v>330.0</v>
      </c>
      <c r="AF112" s="4">
        <v>2.0</v>
      </c>
      <c r="AG112" s="4">
        <v>5.0</v>
      </c>
      <c r="AH112" s="4">
        <v>1.0</v>
      </c>
      <c r="AI112" s="4">
        <v>1.0</v>
      </c>
      <c r="AJ112" s="4">
        <v>2.0</v>
      </c>
    </row>
    <row r="113" ht="15.75" customHeight="1">
      <c r="A113" s="4" t="s">
        <v>137</v>
      </c>
      <c r="B113" s="36">
        <v>3.54</v>
      </c>
      <c r="C113" s="36">
        <v>6.97</v>
      </c>
      <c r="D113" s="36">
        <v>2.99</v>
      </c>
      <c r="E113" s="36">
        <v>5.54</v>
      </c>
      <c r="F113" s="36">
        <v>3.53</v>
      </c>
      <c r="G113" s="37">
        <v>856.0</v>
      </c>
      <c r="H113" s="37">
        <v>681.0</v>
      </c>
      <c r="I113" s="37">
        <v>895.0</v>
      </c>
      <c r="J113" s="38">
        <v>909.0</v>
      </c>
      <c r="K113" s="37">
        <v>910.0</v>
      </c>
      <c r="L113" s="66">
        <v>6322.0</v>
      </c>
      <c r="M113" s="66">
        <v>8868.0</v>
      </c>
      <c r="N113" s="66">
        <v>4752.0</v>
      </c>
      <c r="O113" s="66">
        <v>2867.0</v>
      </c>
      <c r="P113" s="66">
        <v>7617.0</v>
      </c>
      <c r="Q113" s="37">
        <v>0.0</v>
      </c>
      <c r="R113" s="38">
        <v>0.0</v>
      </c>
      <c r="S113" s="38">
        <v>0.0</v>
      </c>
      <c r="T113" s="37">
        <v>0.0</v>
      </c>
      <c r="U113" s="38">
        <v>0.0</v>
      </c>
      <c r="V113" s="4">
        <v>0.0</v>
      </c>
      <c r="W113" s="66">
        <v>0.0</v>
      </c>
      <c r="X113" s="66">
        <v>0.0</v>
      </c>
      <c r="Y113" s="66">
        <v>0.0</v>
      </c>
      <c r="Z113" s="66">
        <v>0.0</v>
      </c>
      <c r="AA113" s="37">
        <v>0.0</v>
      </c>
      <c r="AB113" s="37">
        <v>94.0</v>
      </c>
      <c r="AC113" s="38">
        <v>0.0</v>
      </c>
      <c r="AD113" s="37">
        <v>0.0</v>
      </c>
      <c r="AE113" s="38">
        <v>145.0</v>
      </c>
      <c r="AF113" s="4">
        <v>2.0</v>
      </c>
      <c r="AG113" s="4">
        <v>5.0</v>
      </c>
      <c r="AH113" s="4">
        <v>1.0</v>
      </c>
      <c r="AI113" s="4">
        <v>1.0</v>
      </c>
      <c r="AJ113" s="4">
        <v>2.0</v>
      </c>
    </row>
    <row r="114" ht="15.75" customHeight="1">
      <c r="A114" s="4" t="s">
        <v>138</v>
      </c>
      <c r="B114" s="36">
        <v>3.51</v>
      </c>
      <c r="C114" s="36">
        <v>6.98</v>
      </c>
      <c r="D114" s="36">
        <v>2.99</v>
      </c>
      <c r="E114" s="36">
        <v>5.54</v>
      </c>
      <c r="F114" s="36">
        <v>3.52</v>
      </c>
      <c r="G114" s="37">
        <v>900.0</v>
      </c>
      <c r="H114" s="37">
        <v>711.0</v>
      </c>
      <c r="I114" s="37">
        <v>896.0</v>
      </c>
      <c r="J114" s="37">
        <v>939.0</v>
      </c>
      <c r="K114" s="37">
        <v>927.0</v>
      </c>
      <c r="L114" s="66">
        <v>9199.0</v>
      </c>
      <c r="M114" s="66">
        <v>9956.0</v>
      </c>
      <c r="N114" s="66">
        <v>5138.0</v>
      </c>
      <c r="O114" s="66">
        <v>3540.0</v>
      </c>
      <c r="P114" s="66">
        <v>8164.0</v>
      </c>
      <c r="Q114" s="38">
        <v>1790.0</v>
      </c>
      <c r="R114" s="37">
        <v>0.0</v>
      </c>
      <c r="S114" s="38">
        <v>0.0</v>
      </c>
      <c r="T114" s="38">
        <v>0.0</v>
      </c>
      <c r="U114" s="38">
        <v>0.0</v>
      </c>
      <c r="V114" s="66">
        <v>7409.0</v>
      </c>
      <c r="W114" s="4">
        <v>0.0</v>
      </c>
      <c r="X114" s="66">
        <v>0.0</v>
      </c>
      <c r="Y114" s="66">
        <v>0.0</v>
      </c>
      <c r="Z114" s="66">
        <v>0.0</v>
      </c>
      <c r="AA114" s="37">
        <v>0.0</v>
      </c>
      <c r="AB114" s="37">
        <v>99.0</v>
      </c>
      <c r="AC114" s="37">
        <v>0.0</v>
      </c>
      <c r="AD114" s="38">
        <v>0.0</v>
      </c>
      <c r="AE114" s="37">
        <v>212.0</v>
      </c>
      <c r="AF114" s="4">
        <v>2.0</v>
      </c>
      <c r="AG114" s="4">
        <v>5.0</v>
      </c>
      <c r="AH114" s="4">
        <v>1.0</v>
      </c>
      <c r="AI114" s="4">
        <v>1.0</v>
      </c>
      <c r="AJ114" s="4">
        <v>2.0</v>
      </c>
    </row>
    <row r="115" ht="15.75" customHeight="1">
      <c r="A115" s="4" t="s">
        <v>139</v>
      </c>
      <c r="B115" s="36">
        <v>3.58</v>
      </c>
      <c r="C115" s="36">
        <v>6.97</v>
      </c>
      <c r="D115" s="36">
        <v>2.99</v>
      </c>
      <c r="E115" s="36">
        <v>5.54</v>
      </c>
      <c r="F115" s="36">
        <v>3.53</v>
      </c>
      <c r="G115" s="37">
        <v>828.0</v>
      </c>
      <c r="H115" s="38">
        <v>709.0</v>
      </c>
      <c r="I115" s="37">
        <v>885.0</v>
      </c>
      <c r="J115" s="37">
        <v>933.0</v>
      </c>
      <c r="K115" s="37">
        <v>928.0</v>
      </c>
      <c r="L115" s="66">
        <v>5411.0</v>
      </c>
      <c r="M115" s="66">
        <v>9677.0</v>
      </c>
      <c r="N115" s="66">
        <v>5000.0</v>
      </c>
      <c r="O115" s="66">
        <v>3309.0</v>
      </c>
      <c r="P115" s="66">
        <v>7990.0</v>
      </c>
      <c r="Q115" s="37">
        <v>0.0</v>
      </c>
      <c r="R115" s="38">
        <v>0.0</v>
      </c>
      <c r="S115" s="37">
        <v>0.0</v>
      </c>
      <c r="T115" s="38">
        <v>0.0</v>
      </c>
      <c r="U115" s="38">
        <v>0.0</v>
      </c>
      <c r="V115" s="4">
        <v>0.0</v>
      </c>
      <c r="W115" s="66">
        <v>0.0</v>
      </c>
      <c r="X115" s="4">
        <v>0.0</v>
      </c>
      <c r="Y115" s="66">
        <v>0.0</v>
      </c>
      <c r="Z115" s="66">
        <v>0.0</v>
      </c>
      <c r="AA115" s="37">
        <v>480.0</v>
      </c>
      <c r="AB115" s="37">
        <v>31.0</v>
      </c>
      <c r="AC115" s="38">
        <v>0.0</v>
      </c>
      <c r="AD115" s="37">
        <v>0.0</v>
      </c>
      <c r="AE115" s="38">
        <v>259.0</v>
      </c>
      <c r="AF115" s="4">
        <v>2.0</v>
      </c>
      <c r="AG115" s="4">
        <v>5.0</v>
      </c>
      <c r="AH115" s="4">
        <v>1.0</v>
      </c>
      <c r="AI115" s="4">
        <v>1.0</v>
      </c>
      <c r="AJ115" s="4">
        <v>2.0</v>
      </c>
    </row>
    <row r="116" ht="15.75" customHeight="1">
      <c r="A116" s="4" t="s">
        <v>140</v>
      </c>
      <c r="B116" s="36">
        <v>4.86</v>
      </c>
      <c r="C116" s="36">
        <v>6.97</v>
      </c>
      <c r="D116" s="36">
        <v>2.99</v>
      </c>
      <c r="E116" s="36">
        <v>5.54</v>
      </c>
      <c r="F116" s="36">
        <v>3.52</v>
      </c>
      <c r="G116" s="37">
        <v>732.0</v>
      </c>
      <c r="H116" s="38">
        <v>708.0</v>
      </c>
      <c r="I116" s="37">
        <v>900.0</v>
      </c>
      <c r="J116" s="37">
        <v>934.0</v>
      </c>
      <c r="K116" s="37">
        <v>909.0</v>
      </c>
      <c r="L116" s="66">
        <v>3554.0</v>
      </c>
      <c r="M116" s="66">
        <v>9732.0</v>
      </c>
      <c r="N116" s="66">
        <v>4979.0</v>
      </c>
      <c r="O116" s="66">
        <v>3256.0</v>
      </c>
      <c r="P116" s="66">
        <v>7599.0</v>
      </c>
      <c r="Q116" s="38">
        <v>0.0</v>
      </c>
      <c r="R116" s="38">
        <v>0.0</v>
      </c>
      <c r="S116" s="38">
        <v>0.0</v>
      </c>
      <c r="T116" s="38">
        <v>0.0</v>
      </c>
      <c r="U116" s="38">
        <v>0.0</v>
      </c>
      <c r="V116" s="66">
        <v>0.0</v>
      </c>
      <c r="W116" s="66">
        <v>0.0</v>
      </c>
      <c r="X116" s="66">
        <v>0.0</v>
      </c>
      <c r="Y116" s="66">
        <v>0.0</v>
      </c>
      <c r="Z116" s="66">
        <v>0.0</v>
      </c>
      <c r="AA116" s="37">
        <v>0.0</v>
      </c>
      <c r="AB116" s="37">
        <v>17.0</v>
      </c>
      <c r="AC116" s="37">
        <v>0.0</v>
      </c>
      <c r="AD116" s="38">
        <v>0.0</v>
      </c>
      <c r="AE116" s="37">
        <v>141.0</v>
      </c>
      <c r="AF116" s="4">
        <v>2.0</v>
      </c>
      <c r="AG116" s="4">
        <v>5.0</v>
      </c>
      <c r="AH116" s="4">
        <v>1.0</v>
      </c>
      <c r="AI116" s="4">
        <v>1.0</v>
      </c>
      <c r="AJ116" s="4">
        <v>2.0</v>
      </c>
    </row>
    <row r="117" ht="15.75" customHeight="1">
      <c r="A117" s="4" t="s">
        <v>141</v>
      </c>
      <c r="B117" s="36">
        <v>4.93</v>
      </c>
      <c r="C117" s="36">
        <v>6.98</v>
      </c>
      <c r="D117" s="36">
        <v>2.99</v>
      </c>
      <c r="E117" s="36">
        <v>5.54</v>
      </c>
      <c r="F117" s="36">
        <v>3.52</v>
      </c>
      <c r="G117" s="37">
        <v>756.0</v>
      </c>
      <c r="H117" s="38">
        <v>723.0</v>
      </c>
      <c r="I117" s="37">
        <v>902.0</v>
      </c>
      <c r="J117" s="37">
        <v>955.0</v>
      </c>
      <c r="K117" s="37">
        <v>932.0</v>
      </c>
      <c r="L117" s="66">
        <v>3874.0</v>
      </c>
      <c r="M117" s="66">
        <v>10643.0</v>
      </c>
      <c r="N117" s="66">
        <v>5378.0</v>
      </c>
      <c r="O117" s="66">
        <v>3574.0</v>
      </c>
      <c r="P117" s="66">
        <v>8494.0</v>
      </c>
      <c r="Q117" s="37">
        <v>0.0</v>
      </c>
      <c r="R117" s="37">
        <v>0.0</v>
      </c>
      <c r="S117" s="38">
        <v>0.0</v>
      </c>
      <c r="T117" s="38">
        <v>0.0</v>
      </c>
      <c r="U117" s="38">
        <v>0.0</v>
      </c>
      <c r="V117" s="4">
        <v>0.0</v>
      </c>
      <c r="W117" s="66">
        <v>0.0</v>
      </c>
      <c r="X117" s="66">
        <v>0.0</v>
      </c>
      <c r="Y117" s="66">
        <v>0.0</v>
      </c>
      <c r="Z117" s="66">
        <v>0.0</v>
      </c>
      <c r="AA117" s="37">
        <v>0.0</v>
      </c>
      <c r="AB117" s="37">
        <v>42.0</v>
      </c>
      <c r="AC117" s="37">
        <v>0.0</v>
      </c>
      <c r="AD117" s="37">
        <v>0.0</v>
      </c>
      <c r="AE117" s="37">
        <v>71.0</v>
      </c>
      <c r="AF117" s="4">
        <v>3.0</v>
      </c>
      <c r="AG117" s="4">
        <v>5.0</v>
      </c>
      <c r="AH117" s="4">
        <v>1.0</v>
      </c>
      <c r="AI117" s="4">
        <v>1.0</v>
      </c>
      <c r="AJ117" s="4">
        <v>2.0</v>
      </c>
    </row>
    <row r="118" ht="15.75" customHeight="1">
      <c r="A118" s="4" t="s">
        <v>142</v>
      </c>
      <c r="B118" s="36">
        <v>4.93</v>
      </c>
      <c r="C118" s="36">
        <v>6.98</v>
      </c>
      <c r="D118" s="36">
        <v>2.99</v>
      </c>
      <c r="E118" s="36">
        <v>5.54</v>
      </c>
      <c r="F118" s="36">
        <v>3.52</v>
      </c>
      <c r="G118" s="37">
        <v>523.0</v>
      </c>
      <c r="H118" s="38">
        <v>741.0</v>
      </c>
      <c r="I118" s="37">
        <v>897.0</v>
      </c>
      <c r="J118" s="37">
        <v>956.0</v>
      </c>
      <c r="K118" s="37">
        <v>942.0</v>
      </c>
      <c r="L118" s="66">
        <v>4049.0</v>
      </c>
      <c r="M118" s="66">
        <v>10972.0</v>
      </c>
      <c r="N118" s="66">
        <v>5278.0</v>
      </c>
      <c r="O118" s="66">
        <v>3668.0</v>
      </c>
      <c r="P118" s="66">
        <v>8937.0</v>
      </c>
      <c r="Q118" s="37">
        <v>0.0</v>
      </c>
      <c r="R118" s="37">
        <v>0.0</v>
      </c>
      <c r="S118" s="38">
        <v>0.0</v>
      </c>
      <c r="T118" s="38">
        <v>0.0</v>
      </c>
      <c r="U118" s="37">
        <v>0.0</v>
      </c>
      <c r="V118" s="4">
        <v>0.0</v>
      </c>
      <c r="W118" s="4">
        <v>0.0</v>
      </c>
      <c r="X118" s="66">
        <v>0.0</v>
      </c>
      <c r="Y118" s="66">
        <v>0.0</v>
      </c>
      <c r="Z118" s="66">
        <v>0.0</v>
      </c>
      <c r="AA118" s="37">
        <v>0.0</v>
      </c>
      <c r="AB118" s="37">
        <v>21.0</v>
      </c>
      <c r="AC118" s="38">
        <v>0.0</v>
      </c>
      <c r="AD118" s="38">
        <v>0.0</v>
      </c>
      <c r="AE118" s="38">
        <v>336.0</v>
      </c>
      <c r="AF118" s="4">
        <v>4.0</v>
      </c>
      <c r="AG118" s="4">
        <v>5.0</v>
      </c>
      <c r="AH118" s="4">
        <v>1.0</v>
      </c>
      <c r="AI118" s="4">
        <v>1.0</v>
      </c>
      <c r="AJ118" s="4">
        <v>2.0</v>
      </c>
    </row>
    <row r="119" ht="15.75" customHeight="1">
      <c r="A119" s="4" t="s">
        <v>143</v>
      </c>
      <c r="B119" s="36">
        <v>3.5</v>
      </c>
      <c r="C119" s="36">
        <v>6.98</v>
      </c>
      <c r="D119" s="36">
        <v>2.99</v>
      </c>
      <c r="E119" s="36">
        <v>5.55</v>
      </c>
      <c r="F119" s="36">
        <v>3.52</v>
      </c>
      <c r="G119" s="37">
        <v>484.0</v>
      </c>
      <c r="H119" s="37">
        <v>756.0</v>
      </c>
      <c r="I119" s="37">
        <v>894.0</v>
      </c>
      <c r="J119" s="37">
        <v>955.0</v>
      </c>
      <c r="K119" s="37">
        <v>943.0</v>
      </c>
      <c r="L119" s="66">
        <v>12896.0</v>
      </c>
      <c r="M119" s="66">
        <v>11601.0</v>
      </c>
      <c r="N119" s="66">
        <v>6023.0</v>
      </c>
      <c r="O119" s="66">
        <v>3965.0</v>
      </c>
      <c r="P119" s="66">
        <v>9268.0</v>
      </c>
      <c r="Q119" s="38">
        <v>2543.0</v>
      </c>
      <c r="R119" s="38">
        <v>0.0</v>
      </c>
      <c r="S119" s="37">
        <v>0.0</v>
      </c>
      <c r="T119" s="38">
        <v>0.0</v>
      </c>
      <c r="U119" s="37">
        <v>0.0</v>
      </c>
      <c r="V119" s="66">
        <v>10201.0</v>
      </c>
      <c r="W119" s="66">
        <v>0.0</v>
      </c>
      <c r="X119" s="66">
        <v>0.0</v>
      </c>
      <c r="Y119" s="66">
        <v>0.0</v>
      </c>
      <c r="Z119" s="66">
        <v>0.0</v>
      </c>
      <c r="AA119" s="37">
        <v>0.0</v>
      </c>
      <c r="AB119" s="37">
        <v>41.0</v>
      </c>
      <c r="AC119" s="37">
        <v>0.0</v>
      </c>
      <c r="AD119" s="38">
        <v>0.0</v>
      </c>
      <c r="AE119" s="37">
        <v>497.0</v>
      </c>
      <c r="AF119" s="4">
        <v>4.0</v>
      </c>
      <c r="AG119" s="4">
        <v>5.0</v>
      </c>
      <c r="AH119" s="4">
        <v>1.0</v>
      </c>
      <c r="AI119" s="4">
        <v>1.0</v>
      </c>
      <c r="AJ119" s="4">
        <v>2.0</v>
      </c>
    </row>
    <row r="120" ht="15.75" customHeight="1">
      <c r="A120" s="4" t="s">
        <v>144</v>
      </c>
      <c r="B120" s="36">
        <v>4.88</v>
      </c>
      <c r="C120" s="36">
        <v>6.0</v>
      </c>
      <c r="D120" s="36">
        <v>2.99</v>
      </c>
      <c r="E120" s="36">
        <v>5.54</v>
      </c>
      <c r="F120" s="36">
        <v>3.52</v>
      </c>
      <c r="G120" s="37">
        <v>513.0</v>
      </c>
      <c r="H120" s="37">
        <v>889.0</v>
      </c>
      <c r="I120" s="37">
        <v>893.0</v>
      </c>
      <c r="J120" s="37">
        <v>947.0</v>
      </c>
      <c r="K120" s="37">
        <v>938.0</v>
      </c>
      <c r="L120" s="66">
        <v>4918.0</v>
      </c>
      <c r="M120" s="66">
        <v>22732.0</v>
      </c>
      <c r="N120" s="66">
        <v>5209.0</v>
      </c>
      <c r="O120" s="66">
        <v>3772.0</v>
      </c>
      <c r="P120" s="66">
        <v>8947.0</v>
      </c>
      <c r="Q120" s="37">
        <v>0.0</v>
      </c>
      <c r="R120" s="37">
        <v>0.0</v>
      </c>
      <c r="S120" s="37">
        <v>0.0</v>
      </c>
      <c r="T120" s="38">
        <v>0.0</v>
      </c>
      <c r="U120" s="38">
        <v>0.0</v>
      </c>
      <c r="V120" s="4">
        <v>0.0</v>
      </c>
      <c r="W120" s="66">
        <v>0.0</v>
      </c>
      <c r="X120" s="4">
        <v>0.0</v>
      </c>
      <c r="Y120" s="66">
        <v>0.0</v>
      </c>
      <c r="Z120" s="66">
        <v>0.0</v>
      </c>
      <c r="AA120" s="37">
        <v>212.0</v>
      </c>
      <c r="AB120" s="38">
        <v>5462.0</v>
      </c>
      <c r="AC120" s="37">
        <v>0.0</v>
      </c>
      <c r="AD120" s="38">
        <v>0.0</v>
      </c>
      <c r="AE120" s="37">
        <v>649.0</v>
      </c>
      <c r="AF120" s="4">
        <v>4.0</v>
      </c>
      <c r="AG120" s="4">
        <v>5.0</v>
      </c>
      <c r="AH120" s="4">
        <v>1.0</v>
      </c>
      <c r="AI120" s="4">
        <v>1.0</v>
      </c>
      <c r="AJ120" s="4">
        <v>2.0</v>
      </c>
    </row>
    <row r="121" ht="15.75" customHeight="1">
      <c r="A121" s="4" t="s">
        <v>145</v>
      </c>
      <c r="B121" s="36">
        <v>4.93</v>
      </c>
      <c r="C121" s="36">
        <v>6.19</v>
      </c>
      <c r="D121" s="36">
        <v>2.99</v>
      </c>
      <c r="E121" s="36">
        <v>5.55</v>
      </c>
      <c r="F121" s="36">
        <v>3.51</v>
      </c>
      <c r="G121" s="37">
        <v>549.0</v>
      </c>
      <c r="H121" s="37">
        <v>827.0</v>
      </c>
      <c r="I121" s="37">
        <v>894.0</v>
      </c>
      <c r="J121" s="37">
        <v>942.0</v>
      </c>
      <c r="K121" s="37">
        <v>933.0</v>
      </c>
      <c r="L121" s="66">
        <v>4747.0</v>
      </c>
      <c r="M121" s="66">
        <v>15115.0</v>
      </c>
      <c r="N121" s="66">
        <v>4823.0</v>
      </c>
      <c r="O121" s="66">
        <v>3537.0</v>
      </c>
      <c r="P121" s="66">
        <v>8807.0</v>
      </c>
      <c r="Q121" s="37">
        <v>0.0</v>
      </c>
      <c r="R121" s="38">
        <v>0.0</v>
      </c>
      <c r="S121" s="38">
        <v>0.0</v>
      </c>
      <c r="T121" s="38">
        <v>0.0</v>
      </c>
      <c r="U121" s="38">
        <v>0.0</v>
      </c>
      <c r="V121" s="4">
        <v>0.0</v>
      </c>
      <c r="W121" s="66">
        <v>0.0</v>
      </c>
      <c r="X121" s="66">
        <v>0.0</v>
      </c>
      <c r="Y121" s="66">
        <v>0.0</v>
      </c>
      <c r="Z121" s="66">
        <v>0.0</v>
      </c>
      <c r="AA121" s="37">
        <v>138.0</v>
      </c>
      <c r="AB121" s="38">
        <v>2186.0</v>
      </c>
      <c r="AC121" s="37">
        <v>0.0</v>
      </c>
      <c r="AD121" s="38">
        <v>122.0</v>
      </c>
      <c r="AE121" s="38">
        <v>456.0</v>
      </c>
      <c r="AF121" s="4">
        <v>4.0</v>
      </c>
      <c r="AG121" s="4">
        <v>5.0</v>
      </c>
      <c r="AH121" s="4">
        <v>1.0</v>
      </c>
      <c r="AI121" s="4">
        <v>1.0</v>
      </c>
      <c r="AJ121" s="4">
        <v>2.0</v>
      </c>
    </row>
    <row r="122" ht="15.75" customHeight="1">
      <c r="A122" s="4" t="s">
        <v>146</v>
      </c>
      <c r="B122" s="36">
        <v>4.93</v>
      </c>
      <c r="C122" s="36">
        <v>6.19</v>
      </c>
      <c r="D122" s="36">
        <v>2.99</v>
      </c>
      <c r="E122" s="36">
        <v>5.55</v>
      </c>
      <c r="F122" s="36">
        <v>3.53</v>
      </c>
      <c r="G122" s="37">
        <v>566.0</v>
      </c>
      <c r="H122" s="37">
        <v>817.0</v>
      </c>
      <c r="I122" s="37">
        <v>886.0</v>
      </c>
      <c r="J122" s="37">
        <v>946.0</v>
      </c>
      <c r="K122" s="37">
        <v>934.0</v>
      </c>
      <c r="L122" s="66">
        <v>5025.0</v>
      </c>
      <c r="M122" s="66">
        <v>14753.0</v>
      </c>
      <c r="N122" s="66">
        <v>4707.0</v>
      </c>
      <c r="O122" s="66">
        <v>3813.0</v>
      </c>
      <c r="P122" s="66">
        <v>9082.0</v>
      </c>
      <c r="Q122" s="37">
        <v>0.0</v>
      </c>
      <c r="R122" s="37">
        <v>0.0</v>
      </c>
      <c r="S122" s="38">
        <v>0.0</v>
      </c>
      <c r="T122" s="38">
        <v>0.0</v>
      </c>
      <c r="U122" s="38">
        <v>0.0</v>
      </c>
      <c r="V122" s="4">
        <v>0.0</v>
      </c>
      <c r="W122" s="4">
        <v>0.0</v>
      </c>
      <c r="X122" s="66">
        <v>0.0</v>
      </c>
      <c r="Y122" s="66">
        <v>0.0</v>
      </c>
      <c r="Z122" s="66">
        <v>0.0</v>
      </c>
      <c r="AA122" s="37">
        <v>105.0</v>
      </c>
      <c r="AB122" s="38">
        <v>1455.0</v>
      </c>
      <c r="AC122" s="38">
        <v>0.0</v>
      </c>
      <c r="AD122" s="37">
        <v>116.0</v>
      </c>
      <c r="AE122" s="38">
        <v>541.0</v>
      </c>
      <c r="AF122" s="4">
        <v>4.0</v>
      </c>
      <c r="AG122" s="4">
        <v>5.0</v>
      </c>
      <c r="AH122" s="4">
        <v>1.0</v>
      </c>
      <c r="AI122" s="4">
        <v>1.0</v>
      </c>
      <c r="AJ122" s="4">
        <v>2.0</v>
      </c>
    </row>
    <row r="123" ht="15.75" customHeight="1">
      <c r="A123" s="4" t="s">
        <v>147</v>
      </c>
      <c r="B123" s="36">
        <v>4.93</v>
      </c>
      <c r="C123" s="36">
        <v>6.2</v>
      </c>
      <c r="D123" s="36">
        <v>2.99</v>
      </c>
      <c r="E123" s="36">
        <v>5.55</v>
      </c>
      <c r="F123" s="36">
        <v>3.52</v>
      </c>
      <c r="G123" s="37">
        <v>611.0</v>
      </c>
      <c r="H123" s="38">
        <v>827.0</v>
      </c>
      <c r="I123" s="37">
        <v>885.0</v>
      </c>
      <c r="J123" s="37">
        <v>962.0</v>
      </c>
      <c r="K123" s="37">
        <v>942.0</v>
      </c>
      <c r="L123" s="66">
        <v>5551.0</v>
      </c>
      <c r="M123" s="66">
        <v>15493.0</v>
      </c>
      <c r="N123" s="66">
        <v>4947.0</v>
      </c>
      <c r="O123" s="66">
        <v>4051.0</v>
      </c>
      <c r="P123" s="66">
        <v>9871.0</v>
      </c>
      <c r="Q123" s="37">
        <v>0.0</v>
      </c>
      <c r="R123" s="37">
        <v>0.0</v>
      </c>
      <c r="S123" s="38">
        <v>0.0</v>
      </c>
      <c r="T123" s="38">
        <v>0.0</v>
      </c>
      <c r="U123" s="38">
        <v>0.0</v>
      </c>
      <c r="V123" s="4">
        <v>0.0</v>
      </c>
      <c r="W123" s="4">
        <v>0.0</v>
      </c>
      <c r="X123" s="66">
        <v>0.0</v>
      </c>
      <c r="Y123" s="66">
        <v>0.0</v>
      </c>
      <c r="Z123" s="66">
        <v>0.0</v>
      </c>
      <c r="AA123" s="37">
        <v>0.0</v>
      </c>
      <c r="AB123" s="38">
        <v>807.0</v>
      </c>
      <c r="AC123" s="38">
        <v>0.0</v>
      </c>
      <c r="AD123" s="38">
        <v>173.0</v>
      </c>
      <c r="AE123" s="38">
        <v>494.0</v>
      </c>
      <c r="AF123" s="4">
        <v>4.0</v>
      </c>
      <c r="AG123" s="4">
        <v>5.0</v>
      </c>
      <c r="AH123" s="4">
        <v>1.0</v>
      </c>
      <c r="AI123" s="4">
        <v>1.0</v>
      </c>
      <c r="AJ123" s="4">
        <v>2.0</v>
      </c>
    </row>
    <row r="124" ht="15.75" customHeight="1">
      <c r="A124" s="4" t="s">
        <v>148</v>
      </c>
      <c r="B124" s="36">
        <v>4.92</v>
      </c>
      <c r="C124" s="36">
        <v>6.01</v>
      </c>
      <c r="D124" s="36">
        <v>2.99</v>
      </c>
      <c r="E124" s="36">
        <v>5.54</v>
      </c>
      <c r="F124" s="36">
        <v>3.52</v>
      </c>
      <c r="G124" s="37">
        <v>663.0</v>
      </c>
      <c r="H124" s="37">
        <v>882.0</v>
      </c>
      <c r="I124" s="37">
        <v>888.0</v>
      </c>
      <c r="J124" s="37">
        <v>956.0</v>
      </c>
      <c r="K124" s="37">
        <v>967.0</v>
      </c>
      <c r="L124" s="66">
        <v>6195.0</v>
      </c>
      <c r="M124" s="66">
        <v>20059.0</v>
      </c>
      <c r="N124" s="66">
        <v>5241.0</v>
      </c>
      <c r="O124" s="66">
        <v>4323.0</v>
      </c>
      <c r="P124" s="66">
        <v>10978.0</v>
      </c>
      <c r="Q124" s="37">
        <v>0.0</v>
      </c>
      <c r="R124" s="38">
        <v>1218.0</v>
      </c>
      <c r="S124" s="38">
        <v>0.0</v>
      </c>
      <c r="T124" s="38">
        <v>0.0</v>
      </c>
      <c r="U124" s="38">
        <v>0.0</v>
      </c>
      <c r="V124" s="66">
        <v>0.0</v>
      </c>
      <c r="W124" s="66">
        <v>18841.0</v>
      </c>
      <c r="X124" s="66">
        <v>0.0</v>
      </c>
      <c r="Y124" s="66">
        <v>0.0</v>
      </c>
      <c r="Z124" s="66">
        <v>0.0</v>
      </c>
      <c r="AA124" s="37">
        <v>0.0</v>
      </c>
      <c r="AB124" s="37">
        <v>0.0</v>
      </c>
      <c r="AC124" s="38">
        <v>0.0</v>
      </c>
      <c r="AD124" s="37">
        <v>109.0</v>
      </c>
      <c r="AE124" s="38">
        <v>784.0</v>
      </c>
      <c r="AF124" s="4">
        <v>4.0</v>
      </c>
      <c r="AG124" s="4">
        <v>5.0</v>
      </c>
      <c r="AH124" s="4">
        <v>1.0</v>
      </c>
      <c r="AI124" s="4">
        <v>1.0</v>
      </c>
      <c r="AJ124" s="4">
        <v>2.0</v>
      </c>
    </row>
    <row r="125" ht="15.75" customHeight="1">
      <c r="A125" s="4" t="s">
        <v>149</v>
      </c>
      <c r="B125" s="36">
        <v>3.51</v>
      </c>
      <c r="C125" s="36">
        <v>6.19</v>
      </c>
      <c r="D125" s="36">
        <v>2.99</v>
      </c>
      <c r="E125" s="36">
        <v>5.54</v>
      </c>
      <c r="F125" s="36">
        <v>3.56</v>
      </c>
      <c r="G125" s="37">
        <v>857.0</v>
      </c>
      <c r="H125" s="37">
        <v>851.0</v>
      </c>
      <c r="I125" s="37">
        <v>889.0</v>
      </c>
      <c r="J125" s="37">
        <v>972.0</v>
      </c>
      <c r="K125" s="37">
        <v>940.0</v>
      </c>
      <c r="L125" s="66">
        <v>16198.0</v>
      </c>
      <c r="M125" s="66">
        <v>16493.0</v>
      </c>
      <c r="N125" s="66">
        <v>5258.0</v>
      </c>
      <c r="O125" s="66">
        <v>4250.0</v>
      </c>
      <c r="P125" s="66">
        <v>10439.0</v>
      </c>
      <c r="Q125" s="38">
        <v>2860.0</v>
      </c>
      <c r="R125" s="37">
        <v>0.0</v>
      </c>
      <c r="S125" s="37">
        <v>0.0</v>
      </c>
      <c r="T125" s="38">
        <v>0.0</v>
      </c>
      <c r="U125" s="38">
        <v>0.0</v>
      </c>
      <c r="V125" s="66">
        <v>9394.0</v>
      </c>
      <c r="W125" s="66">
        <v>0.0</v>
      </c>
      <c r="X125" s="66">
        <v>0.0</v>
      </c>
      <c r="Y125" s="66">
        <v>0.0</v>
      </c>
      <c r="Z125" s="66">
        <v>0.0</v>
      </c>
      <c r="AA125" s="37">
        <v>379.0</v>
      </c>
      <c r="AB125" s="38">
        <v>1216.0</v>
      </c>
      <c r="AC125" s="38">
        <v>41.0</v>
      </c>
      <c r="AD125" s="38">
        <v>80.0</v>
      </c>
      <c r="AE125" s="37">
        <v>630.0</v>
      </c>
      <c r="AF125" s="4">
        <v>4.0</v>
      </c>
      <c r="AG125" s="4">
        <v>5.0</v>
      </c>
      <c r="AH125" s="4">
        <v>1.0</v>
      </c>
      <c r="AI125" s="4">
        <v>1.0</v>
      </c>
      <c r="AJ125" s="4">
        <v>2.0</v>
      </c>
    </row>
    <row r="126" ht="15.75" customHeight="1">
      <c r="A126" s="4" t="s">
        <v>150</v>
      </c>
      <c r="B126" s="36">
        <v>3.59</v>
      </c>
      <c r="C126" s="36">
        <v>6.2</v>
      </c>
      <c r="D126" s="36">
        <v>2.99</v>
      </c>
      <c r="E126" s="36">
        <v>5.54</v>
      </c>
      <c r="F126" s="36">
        <v>3.59</v>
      </c>
      <c r="G126" s="37">
        <v>789.0</v>
      </c>
      <c r="H126" s="37">
        <v>851.0</v>
      </c>
      <c r="I126" s="37">
        <v>885.0</v>
      </c>
      <c r="J126" s="37">
        <v>962.0</v>
      </c>
      <c r="K126" s="37">
        <v>897.0</v>
      </c>
      <c r="L126" s="66">
        <v>10511.0</v>
      </c>
      <c r="M126" s="66">
        <v>16789.0</v>
      </c>
      <c r="N126" s="66">
        <v>5118.0</v>
      </c>
      <c r="O126" s="66">
        <v>4241.0</v>
      </c>
      <c r="P126" s="66">
        <v>9463.0</v>
      </c>
      <c r="Q126" s="38">
        <v>0.0</v>
      </c>
      <c r="R126" s="38">
        <v>0.0</v>
      </c>
      <c r="S126" s="38">
        <v>0.0</v>
      </c>
      <c r="T126" s="38">
        <v>0.0</v>
      </c>
      <c r="U126" s="38">
        <v>0.0</v>
      </c>
      <c r="V126" s="66">
        <v>0.0</v>
      </c>
      <c r="W126" s="66">
        <v>0.0</v>
      </c>
      <c r="X126" s="66">
        <v>0.0</v>
      </c>
      <c r="Y126" s="66">
        <v>0.0</v>
      </c>
      <c r="Z126" s="66">
        <v>0.0</v>
      </c>
      <c r="AA126" s="37">
        <v>652.0</v>
      </c>
      <c r="AB126" s="38">
        <v>1038.0</v>
      </c>
      <c r="AC126" s="37">
        <v>74.0</v>
      </c>
      <c r="AD126" s="37">
        <v>84.0</v>
      </c>
      <c r="AE126" s="37">
        <v>454.0</v>
      </c>
      <c r="AF126" s="4">
        <v>4.0</v>
      </c>
      <c r="AG126" s="4">
        <v>5.0</v>
      </c>
      <c r="AH126" s="4">
        <v>1.0</v>
      </c>
      <c r="AI126" s="4">
        <v>1.0</v>
      </c>
      <c r="AJ126" s="4">
        <v>2.0</v>
      </c>
    </row>
    <row r="127" ht="15.75" customHeight="1">
      <c r="A127" s="4" t="s">
        <v>151</v>
      </c>
      <c r="B127" s="36">
        <v>4.83</v>
      </c>
      <c r="C127" s="36">
        <v>6.2</v>
      </c>
      <c r="D127" s="36">
        <v>2.99</v>
      </c>
      <c r="E127" s="36">
        <v>5.54</v>
      </c>
      <c r="F127" s="36">
        <v>3.51</v>
      </c>
      <c r="G127" s="37">
        <v>698.0</v>
      </c>
      <c r="H127" s="38">
        <v>875.0</v>
      </c>
      <c r="I127" s="37">
        <v>888.0</v>
      </c>
      <c r="J127" s="37">
        <v>974.0</v>
      </c>
      <c r="K127" s="38">
        <v>964.0</v>
      </c>
      <c r="L127" s="66">
        <v>7103.0</v>
      </c>
      <c r="M127" s="66">
        <v>18817.0</v>
      </c>
      <c r="N127" s="66">
        <v>5777.0</v>
      </c>
      <c r="O127" s="66">
        <v>4724.0</v>
      </c>
      <c r="P127" s="66">
        <v>11749.0</v>
      </c>
      <c r="Q127" s="37">
        <v>0.0</v>
      </c>
      <c r="R127" s="37">
        <v>0.0</v>
      </c>
      <c r="S127" s="38">
        <v>0.0</v>
      </c>
      <c r="T127" s="38">
        <v>0.0</v>
      </c>
      <c r="U127" s="38">
        <v>0.0</v>
      </c>
      <c r="V127" s="4">
        <v>0.0</v>
      </c>
      <c r="W127" s="66">
        <v>0.0</v>
      </c>
      <c r="X127" s="66">
        <v>0.0</v>
      </c>
      <c r="Y127" s="66">
        <v>0.0</v>
      </c>
      <c r="Z127" s="66">
        <v>0.0</v>
      </c>
      <c r="AA127" s="37">
        <v>24.0</v>
      </c>
      <c r="AB127" s="38">
        <v>1016.0</v>
      </c>
      <c r="AC127" s="37">
        <v>0.0</v>
      </c>
      <c r="AD127" s="38">
        <v>63.0</v>
      </c>
      <c r="AE127" s="38">
        <v>619.0</v>
      </c>
      <c r="AF127" s="4">
        <v>4.0</v>
      </c>
      <c r="AG127" s="4">
        <v>5.0</v>
      </c>
      <c r="AH127" s="4">
        <v>1.0</v>
      </c>
      <c r="AI127" s="4">
        <v>1.0</v>
      </c>
      <c r="AJ127" s="4">
        <v>2.0</v>
      </c>
    </row>
    <row r="128" ht="15.75" customHeight="1">
      <c r="A128" s="4" t="s">
        <v>152</v>
      </c>
      <c r="B128" s="36">
        <v>4.93</v>
      </c>
      <c r="C128" s="36">
        <v>5.02</v>
      </c>
      <c r="D128" s="36">
        <v>2.99</v>
      </c>
      <c r="E128" s="36">
        <v>5.19</v>
      </c>
      <c r="F128" s="36">
        <v>3.5</v>
      </c>
      <c r="G128" s="37">
        <v>698.0</v>
      </c>
      <c r="H128" s="38">
        <v>958.0</v>
      </c>
      <c r="I128" s="37">
        <v>862.0</v>
      </c>
      <c r="J128" s="37">
        <v>984.0</v>
      </c>
      <c r="K128" s="37">
        <v>962.0</v>
      </c>
      <c r="L128" s="66">
        <v>7061.0</v>
      </c>
      <c r="M128" s="66">
        <v>35295.0</v>
      </c>
      <c r="N128" s="66">
        <v>4827.0</v>
      </c>
      <c r="O128" s="66">
        <v>5027.0</v>
      </c>
      <c r="P128" s="66">
        <v>10735.0</v>
      </c>
      <c r="Q128" s="38">
        <v>0.0</v>
      </c>
      <c r="R128" s="38">
        <v>7585.0</v>
      </c>
      <c r="S128" s="38">
        <v>0.0</v>
      </c>
      <c r="T128" s="38">
        <v>0.0</v>
      </c>
      <c r="U128" s="37">
        <v>0.0</v>
      </c>
      <c r="V128" s="66">
        <v>0.0</v>
      </c>
      <c r="W128" s="66">
        <v>27710.0</v>
      </c>
      <c r="X128" s="66">
        <v>0.0</v>
      </c>
      <c r="Y128" s="66">
        <v>0.0</v>
      </c>
      <c r="Z128" s="4">
        <v>0.0</v>
      </c>
      <c r="AA128" s="37">
        <v>0.0</v>
      </c>
      <c r="AB128" s="37">
        <v>0.0</v>
      </c>
      <c r="AC128" s="37">
        <v>0.0</v>
      </c>
      <c r="AD128" s="38">
        <v>90.0</v>
      </c>
      <c r="AE128" s="38">
        <v>782.0</v>
      </c>
      <c r="AF128" s="4">
        <v>4.0</v>
      </c>
      <c r="AG128" s="4">
        <v>5.0</v>
      </c>
      <c r="AH128" s="4">
        <v>1.0</v>
      </c>
      <c r="AI128" s="4">
        <v>1.0</v>
      </c>
      <c r="AJ128" s="4">
        <v>2.0</v>
      </c>
    </row>
    <row r="129" ht="15.75" customHeight="1">
      <c r="A129" s="4" t="s">
        <v>153</v>
      </c>
      <c r="B129" s="36">
        <v>4.93</v>
      </c>
      <c r="C129" s="36">
        <v>6.16</v>
      </c>
      <c r="D129" s="36">
        <v>2.99</v>
      </c>
      <c r="E129" s="36">
        <v>4.04</v>
      </c>
      <c r="F129" s="36">
        <v>3.47</v>
      </c>
      <c r="G129" s="37">
        <v>718.0</v>
      </c>
      <c r="H129" s="38">
        <v>874.0</v>
      </c>
      <c r="I129" s="37">
        <v>842.0</v>
      </c>
      <c r="J129" s="37">
        <v>995.0</v>
      </c>
      <c r="K129" s="37">
        <v>959.0</v>
      </c>
      <c r="L129" s="66">
        <v>7468.0</v>
      </c>
      <c r="M129" s="66">
        <v>18775.0</v>
      </c>
      <c r="N129" s="66">
        <v>4875.0</v>
      </c>
      <c r="O129" s="66">
        <v>8031.0</v>
      </c>
      <c r="P129" s="66">
        <v>11086.0</v>
      </c>
      <c r="Q129" s="37">
        <v>0.0</v>
      </c>
      <c r="R129" s="38">
        <v>0.0</v>
      </c>
      <c r="S129" s="38">
        <v>0.0</v>
      </c>
      <c r="T129" s="38">
        <v>0.0</v>
      </c>
      <c r="U129" s="38">
        <v>0.0</v>
      </c>
      <c r="V129" s="4">
        <v>0.0</v>
      </c>
      <c r="W129" s="66">
        <v>0.0</v>
      </c>
      <c r="X129" s="66">
        <v>0.0</v>
      </c>
      <c r="Y129" s="66">
        <v>0.0</v>
      </c>
      <c r="Z129" s="66">
        <v>0.0</v>
      </c>
      <c r="AA129" s="37">
        <v>0.0</v>
      </c>
      <c r="AB129" s="38">
        <v>1364.0</v>
      </c>
      <c r="AC129" s="38">
        <v>0.0</v>
      </c>
      <c r="AD129" s="38">
        <v>164.0</v>
      </c>
      <c r="AE129" s="37">
        <v>462.0</v>
      </c>
      <c r="AF129" s="4">
        <v>4.0</v>
      </c>
      <c r="AG129" s="4">
        <v>5.0</v>
      </c>
      <c r="AH129" s="4">
        <v>1.0</v>
      </c>
      <c r="AI129" s="4">
        <v>1.0</v>
      </c>
      <c r="AJ129" s="4">
        <v>2.0</v>
      </c>
    </row>
    <row r="130" ht="15.75" customHeight="1">
      <c r="A130" s="4" t="s">
        <v>154</v>
      </c>
      <c r="B130" s="36">
        <v>4.93</v>
      </c>
      <c r="C130" s="36">
        <v>6.19</v>
      </c>
      <c r="D130" s="36">
        <v>2.99</v>
      </c>
      <c r="E130" s="36">
        <v>4.03</v>
      </c>
      <c r="F130" s="36">
        <v>3.49</v>
      </c>
      <c r="G130" s="37">
        <v>692.0</v>
      </c>
      <c r="H130" s="38">
        <v>860.0</v>
      </c>
      <c r="I130" s="37">
        <v>864.0</v>
      </c>
      <c r="J130" s="37">
        <v>825.0</v>
      </c>
      <c r="K130" s="37">
        <v>966.0</v>
      </c>
      <c r="L130" s="66">
        <v>7299.0</v>
      </c>
      <c r="M130" s="66">
        <v>19079.0</v>
      </c>
      <c r="N130" s="66">
        <v>5601.0</v>
      </c>
      <c r="O130" s="66">
        <v>4478.0</v>
      </c>
      <c r="P130" s="66">
        <v>11295.0</v>
      </c>
      <c r="Q130" s="37">
        <v>0.0</v>
      </c>
      <c r="R130" s="38">
        <v>0.0</v>
      </c>
      <c r="S130" s="38">
        <v>0.0</v>
      </c>
      <c r="T130" s="38">
        <v>0.0</v>
      </c>
      <c r="U130" s="38">
        <v>0.0</v>
      </c>
      <c r="V130" s="66">
        <v>0.0</v>
      </c>
      <c r="W130" s="66">
        <v>0.0</v>
      </c>
      <c r="X130" s="66">
        <v>0.0</v>
      </c>
      <c r="Y130" s="66">
        <v>0.0</v>
      </c>
      <c r="Z130" s="66">
        <v>0.0</v>
      </c>
      <c r="AA130" s="37">
        <v>0.0</v>
      </c>
      <c r="AB130" s="37">
        <v>902.0</v>
      </c>
      <c r="AC130" s="37">
        <v>0.0</v>
      </c>
      <c r="AD130" s="38">
        <v>124.0</v>
      </c>
      <c r="AE130" s="37">
        <v>474.0</v>
      </c>
      <c r="AF130" s="4">
        <v>4.0</v>
      </c>
      <c r="AG130" s="4">
        <v>5.0</v>
      </c>
      <c r="AH130" s="4">
        <v>1.0</v>
      </c>
      <c r="AI130" s="4">
        <v>1.0</v>
      </c>
      <c r="AJ130" s="4">
        <v>2.0</v>
      </c>
    </row>
    <row r="131" ht="15.75" customHeight="1">
      <c r="A131" s="4" t="s">
        <v>155</v>
      </c>
      <c r="B131" s="36">
        <v>3.51</v>
      </c>
      <c r="C131" s="36">
        <v>5.01</v>
      </c>
      <c r="D131" s="36">
        <v>2.99</v>
      </c>
      <c r="E131" s="36">
        <v>5.37</v>
      </c>
      <c r="F131" s="36">
        <v>3.49</v>
      </c>
      <c r="G131" s="37">
        <v>840.0</v>
      </c>
      <c r="H131" s="38">
        <v>956.0</v>
      </c>
      <c r="I131" s="37">
        <v>889.0</v>
      </c>
      <c r="J131" s="37">
        <v>310.0</v>
      </c>
      <c r="K131" s="38">
        <v>963.0</v>
      </c>
      <c r="L131" s="66">
        <v>14827.0</v>
      </c>
      <c r="M131" s="66">
        <v>35640.0</v>
      </c>
      <c r="N131" s="66">
        <v>6160.0</v>
      </c>
      <c r="O131" s="66">
        <v>929.0</v>
      </c>
      <c r="P131" s="66">
        <v>11852.0</v>
      </c>
      <c r="Q131" s="38">
        <v>1728.0</v>
      </c>
      <c r="R131" s="38">
        <v>6600.0</v>
      </c>
      <c r="S131" s="38">
        <v>0.0</v>
      </c>
      <c r="T131" s="38">
        <v>0.0</v>
      </c>
      <c r="U131" s="38">
        <v>0.0</v>
      </c>
      <c r="V131" s="66">
        <v>13099.0</v>
      </c>
      <c r="W131" s="66">
        <v>29040.0</v>
      </c>
      <c r="X131" s="66">
        <v>0.0</v>
      </c>
      <c r="Y131" s="66">
        <v>0.0</v>
      </c>
      <c r="Z131" s="66">
        <v>0.0</v>
      </c>
      <c r="AA131" s="37">
        <v>0.0</v>
      </c>
      <c r="AB131" s="38">
        <v>0.0</v>
      </c>
      <c r="AC131" s="37">
        <v>15.0</v>
      </c>
      <c r="AD131" s="38">
        <v>0.0</v>
      </c>
      <c r="AE131" s="37">
        <v>749.0</v>
      </c>
      <c r="AF131" s="4">
        <v>4.0</v>
      </c>
      <c r="AG131" s="4">
        <v>5.0</v>
      </c>
      <c r="AH131" s="4">
        <v>1.0</v>
      </c>
      <c r="AI131" s="4">
        <v>1.0</v>
      </c>
      <c r="AJ131" s="4">
        <v>2.0</v>
      </c>
    </row>
    <row r="132" ht="15.75" customHeight="1">
      <c r="A132" s="4" t="s">
        <v>156</v>
      </c>
      <c r="B132" s="36">
        <v>3.51</v>
      </c>
      <c r="C132" s="36">
        <v>5.98</v>
      </c>
      <c r="D132" s="36">
        <v>2.98</v>
      </c>
      <c r="E132" s="36">
        <v>5.52</v>
      </c>
      <c r="F132" s="36">
        <v>3.49</v>
      </c>
      <c r="G132" s="37">
        <v>828.0</v>
      </c>
      <c r="H132" s="38">
        <v>915.0</v>
      </c>
      <c r="I132" s="37">
        <v>900.0</v>
      </c>
      <c r="J132" s="37">
        <v>859.0</v>
      </c>
      <c r="K132" s="38">
        <v>972.0</v>
      </c>
      <c r="L132" s="66">
        <v>12249.0</v>
      </c>
      <c r="M132" s="66">
        <v>22246.0</v>
      </c>
      <c r="N132" s="66">
        <v>6566.0</v>
      </c>
      <c r="O132" s="66">
        <v>3490.0</v>
      </c>
      <c r="P132" s="66">
        <v>12217.0</v>
      </c>
      <c r="Q132" s="38">
        <v>0.0</v>
      </c>
      <c r="R132" s="38">
        <v>0.0</v>
      </c>
      <c r="S132" s="38">
        <v>0.0</v>
      </c>
      <c r="T132" s="38">
        <v>35.0</v>
      </c>
      <c r="U132" s="38">
        <v>0.0</v>
      </c>
      <c r="V132" s="66">
        <v>0.0</v>
      </c>
      <c r="W132" s="66">
        <v>0.0</v>
      </c>
      <c r="X132" s="66">
        <v>6566.0</v>
      </c>
      <c r="Y132" s="66">
        <v>3455.0</v>
      </c>
      <c r="Z132" s="66">
        <v>0.0</v>
      </c>
      <c r="AA132" s="37">
        <v>415.0</v>
      </c>
      <c r="AB132" s="38">
        <v>2014.0</v>
      </c>
      <c r="AC132" s="38">
        <v>0.0</v>
      </c>
      <c r="AD132" s="38">
        <v>0.0</v>
      </c>
      <c r="AE132" s="37">
        <v>689.0</v>
      </c>
      <c r="AF132" s="4">
        <v>4.0</v>
      </c>
      <c r="AG132" s="4">
        <v>5.0</v>
      </c>
      <c r="AH132" s="4">
        <v>1.0</v>
      </c>
      <c r="AI132" s="4">
        <v>1.0</v>
      </c>
      <c r="AJ132" s="4">
        <v>2.0</v>
      </c>
    </row>
    <row r="133" ht="15.75" customHeight="1">
      <c r="A133" s="4" t="s">
        <v>157</v>
      </c>
      <c r="B133" s="36">
        <v>3.51</v>
      </c>
      <c r="C133" s="36">
        <v>6.0</v>
      </c>
      <c r="D133" s="36">
        <v>2.99</v>
      </c>
      <c r="E133" s="36">
        <v>5.53</v>
      </c>
      <c r="F133" s="36">
        <v>3.48</v>
      </c>
      <c r="G133" s="37">
        <v>827.0</v>
      </c>
      <c r="H133" s="38">
        <v>918.0</v>
      </c>
      <c r="I133" s="37">
        <v>902.0</v>
      </c>
      <c r="J133" s="37">
        <v>953.0</v>
      </c>
      <c r="K133" s="37">
        <v>975.0</v>
      </c>
      <c r="L133" s="66">
        <v>12359.0</v>
      </c>
      <c r="M133" s="66">
        <v>22485.0</v>
      </c>
      <c r="N133" s="66">
        <v>6309.0</v>
      </c>
      <c r="O133" s="66">
        <v>5202.0</v>
      </c>
      <c r="P133" s="66">
        <v>12280.0</v>
      </c>
      <c r="Q133" s="37">
        <v>0.0</v>
      </c>
      <c r="R133" s="38">
        <v>0.0</v>
      </c>
      <c r="S133" s="38">
        <v>0.0</v>
      </c>
      <c r="T133" s="38">
        <v>0.0</v>
      </c>
      <c r="U133" s="38">
        <v>0.0</v>
      </c>
      <c r="V133" s="4">
        <v>0.0</v>
      </c>
      <c r="W133" s="66">
        <v>0.0</v>
      </c>
      <c r="X133" s="66">
        <v>0.0</v>
      </c>
      <c r="Y133" s="66">
        <v>0.0</v>
      </c>
      <c r="Z133" s="66">
        <v>0.0</v>
      </c>
      <c r="AA133" s="37">
        <v>121.0</v>
      </c>
      <c r="AB133" s="38">
        <v>1291.0</v>
      </c>
      <c r="AC133" s="37">
        <v>0.0</v>
      </c>
      <c r="AD133" s="38">
        <v>179.0</v>
      </c>
      <c r="AE133" s="37">
        <v>306.0</v>
      </c>
      <c r="AF133" s="4">
        <v>4.0</v>
      </c>
      <c r="AG133" s="4">
        <v>5.0</v>
      </c>
      <c r="AH133" s="4">
        <v>1.0</v>
      </c>
      <c r="AI133" s="4">
        <v>1.0</v>
      </c>
      <c r="AJ133" s="4">
        <v>2.0</v>
      </c>
    </row>
    <row r="134" ht="15.75" customHeight="1">
      <c r="A134" s="4" t="s">
        <v>158</v>
      </c>
      <c r="B134" s="36">
        <v>3.57</v>
      </c>
      <c r="C134" s="36">
        <v>4.01</v>
      </c>
      <c r="D134" s="36">
        <v>2.99</v>
      </c>
      <c r="E134" s="36">
        <v>5.54</v>
      </c>
      <c r="F134" s="36">
        <v>3.47</v>
      </c>
      <c r="G134" s="37">
        <v>785.0</v>
      </c>
      <c r="H134" s="38">
        <v>1001.0</v>
      </c>
      <c r="I134" s="37">
        <v>889.0</v>
      </c>
      <c r="J134" s="37">
        <v>946.0</v>
      </c>
      <c r="K134" s="38">
        <v>961.0</v>
      </c>
      <c r="L134" s="66">
        <v>10653.0</v>
      </c>
      <c r="M134" s="66">
        <v>52245.0</v>
      </c>
      <c r="N134" s="66">
        <v>5623.0</v>
      </c>
      <c r="O134" s="66">
        <v>4348.0</v>
      </c>
      <c r="P134" s="66">
        <v>10392.0</v>
      </c>
      <c r="Q134" s="37">
        <v>0.0</v>
      </c>
      <c r="R134" s="38">
        <v>10704.0</v>
      </c>
      <c r="S134" s="38">
        <v>0.0</v>
      </c>
      <c r="T134" s="38">
        <v>0.0</v>
      </c>
      <c r="U134" s="38">
        <v>0.0</v>
      </c>
      <c r="V134" s="66">
        <v>0.0</v>
      </c>
      <c r="W134" s="66">
        <v>41541.0</v>
      </c>
      <c r="X134" s="66">
        <v>0.0</v>
      </c>
      <c r="Y134" s="66">
        <v>0.0</v>
      </c>
      <c r="Z134" s="66">
        <v>0.0</v>
      </c>
      <c r="AA134" s="37">
        <v>0.0</v>
      </c>
      <c r="AB134" s="37">
        <v>0.0</v>
      </c>
      <c r="AC134" s="38">
        <v>0.0</v>
      </c>
      <c r="AD134" s="38">
        <v>147.0</v>
      </c>
      <c r="AE134" s="38">
        <v>304.0</v>
      </c>
      <c r="AF134" s="4">
        <v>4.0</v>
      </c>
      <c r="AG134" s="4">
        <v>5.0</v>
      </c>
      <c r="AH134" s="4">
        <v>1.0</v>
      </c>
      <c r="AI134" s="4">
        <v>1.0</v>
      </c>
      <c r="AJ134" s="4">
        <v>2.0</v>
      </c>
    </row>
    <row r="135" ht="15.75" customHeight="1">
      <c r="A135" s="4" t="s">
        <v>159</v>
      </c>
      <c r="B135" s="36">
        <v>4.62</v>
      </c>
      <c r="C135" s="36">
        <v>6.03</v>
      </c>
      <c r="D135" s="36">
        <v>2.99</v>
      </c>
      <c r="E135" s="36">
        <v>5.54</v>
      </c>
      <c r="F135" s="36">
        <v>3.47</v>
      </c>
      <c r="G135" s="37">
        <v>698.0</v>
      </c>
      <c r="H135" s="38">
        <v>907.0</v>
      </c>
      <c r="I135" s="38">
        <v>896.0</v>
      </c>
      <c r="J135" s="37">
        <v>977.0</v>
      </c>
      <c r="K135" s="38">
        <v>968.0</v>
      </c>
      <c r="L135" s="66">
        <v>8150.0</v>
      </c>
      <c r="M135" s="66">
        <v>22570.0</v>
      </c>
      <c r="N135" s="66">
        <v>6350.0</v>
      </c>
      <c r="O135" s="66">
        <v>5652.0</v>
      </c>
      <c r="P135" s="66">
        <v>12069.0</v>
      </c>
      <c r="Q135" s="37">
        <v>0.0</v>
      </c>
      <c r="R135" s="38">
        <v>0.0</v>
      </c>
      <c r="S135" s="38">
        <v>0.0</v>
      </c>
      <c r="T135" s="38">
        <v>0.0</v>
      </c>
      <c r="U135" s="38">
        <v>0.0</v>
      </c>
      <c r="V135" s="66">
        <v>0.0</v>
      </c>
      <c r="W135" s="66">
        <v>0.0</v>
      </c>
      <c r="X135" s="66">
        <v>0.0</v>
      </c>
      <c r="Y135" s="66">
        <v>0.0</v>
      </c>
      <c r="Z135" s="66">
        <v>0.0</v>
      </c>
      <c r="AA135" s="37">
        <v>0.0</v>
      </c>
      <c r="AB135" s="38">
        <v>1520.0</v>
      </c>
      <c r="AC135" s="38">
        <v>0.0</v>
      </c>
      <c r="AD135" s="38">
        <v>168.0</v>
      </c>
      <c r="AE135" s="37">
        <v>242.0</v>
      </c>
      <c r="AF135" s="4">
        <v>4.0</v>
      </c>
      <c r="AG135" s="4">
        <v>5.0</v>
      </c>
      <c r="AH135" s="4">
        <v>1.0</v>
      </c>
      <c r="AI135" s="4">
        <v>1.0</v>
      </c>
      <c r="AJ135" s="4">
        <v>2.0</v>
      </c>
    </row>
    <row r="136" ht="15.75" customHeight="1">
      <c r="A136" s="4" t="s">
        <v>160</v>
      </c>
      <c r="B136" s="36">
        <v>4.69</v>
      </c>
      <c r="C136" s="36">
        <v>6.91</v>
      </c>
      <c r="D136" s="36">
        <v>2.99</v>
      </c>
      <c r="E136" s="36">
        <v>5.54</v>
      </c>
      <c r="F136" s="36">
        <v>3.46</v>
      </c>
      <c r="G136" s="37">
        <v>719.0</v>
      </c>
      <c r="H136" s="38">
        <v>841.0</v>
      </c>
      <c r="I136" s="38">
        <v>911.0</v>
      </c>
      <c r="J136" s="37">
        <v>967.0</v>
      </c>
      <c r="K136" s="37">
        <v>979.0</v>
      </c>
      <c r="L136" s="66">
        <v>8524.0</v>
      </c>
      <c r="M136" s="66">
        <v>17408.0</v>
      </c>
      <c r="N136" s="66">
        <v>6734.0</v>
      </c>
      <c r="O136" s="66">
        <v>5242.0</v>
      </c>
      <c r="P136" s="66">
        <v>12523.0</v>
      </c>
      <c r="Q136" s="38">
        <v>0.0</v>
      </c>
      <c r="R136" s="37">
        <v>0.0</v>
      </c>
      <c r="S136" s="38">
        <v>0.0</v>
      </c>
      <c r="T136" s="38">
        <v>0.0</v>
      </c>
      <c r="U136" s="38">
        <v>0.0</v>
      </c>
      <c r="V136" s="66">
        <v>0.0</v>
      </c>
      <c r="W136" s="66">
        <v>0.0</v>
      </c>
      <c r="X136" s="66">
        <v>0.0</v>
      </c>
      <c r="Y136" s="66">
        <v>0.0</v>
      </c>
      <c r="Z136" s="66">
        <v>0.0</v>
      </c>
      <c r="AA136" s="37">
        <v>0.0</v>
      </c>
      <c r="AB136" s="38">
        <v>1055.0</v>
      </c>
      <c r="AC136" s="38">
        <v>0.0</v>
      </c>
      <c r="AD136" s="38">
        <v>120.0</v>
      </c>
      <c r="AE136" s="38">
        <v>99.0</v>
      </c>
      <c r="AF136" s="4">
        <v>4.0</v>
      </c>
      <c r="AG136" s="4">
        <v>5.0</v>
      </c>
      <c r="AH136" s="4">
        <v>1.0</v>
      </c>
      <c r="AI136" s="4">
        <v>1.0</v>
      </c>
      <c r="AJ136" s="4">
        <v>2.0</v>
      </c>
    </row>
    <row r="137" ht="15.75" customHeight="1">
      <c r="A137" s="4" t="s">
        <v>161</v>
      </c>
      <c r="B137" s="36">
        <v>3.42</v>
      </c>
      <c r="C137" s="36">
        <v>6.97</v>
      </c>
      <c r="D137" s="36">
        <v>2.99</v>
      </c>
      <c r="E137" s="36">
        <v>5.54</v>
      </c>
      <c r="F137" s="36">
        <v>3.47</v>
      </c>
      <c r="G137" s="37">
        <v>867.0</v>
      </c>
      <c r="H137" s="38">
        <v>837.0</v>
      </c>
      <c r="I137" s="38">
        <v>908.0</v>
      </c>
      <c r="J137" s="37">
        <v>973.0</v>
      </c>
      <c r="K137" s="37">
        <v>971.0</v>
      </c>
      <c r="L137" s="66">
        <v>16391.0</v>
      </c>
      <c r="M137" s="66">
        <v>15948.0</v>
      </c>
      <c r="N137" s="66">
        <v>6519.0</v>
      </c>
      <c r="O137" s="66">
        <v>5195.0</v>
      </c>
      <c r="P137" s="66">
        <v>12134.0</v>
      </c>
      <c r="Q137" s="37">
        <v>680.0</v>
      </c>
      <c r="R137" s="38">
        <v>0.0</v>
      </c>
      <c r="S137" s="38">
        <v>0.0</v>
      </c>
      <c r="T137" s="38">
        <v>0.0</v>
      </c>
      <c r="U137" s="38">
        <v>0.0</v>
      </c>
      <c r="V137" s="66">
        <v>15711.0</v>
      </c>
      <c r="W137" s="66">
        <v>0.0</v>
      </c>
      <c r="X137" s="66">
        <v>0.0</v>
      </c>
      <c r="Y137" s="66">
        <v>0.0</v>
      </c>
      <c r="Z137" s="66">
        <v>0.0</v>
      </c>
      <c r="AA137" s="37">
        <v>0.0</v>
      </c>
      <c r="AB137" s="37">
        <v>981.0</v>
      </c>
      <c r="AC137" s="37">
        <v>0.0</v>
      </c>
      <c r="AD137" s="38">
        <v>147.0</v>
      </c>
      <c r="AE137" s="37">
        <v>461.0</v>
      </c>
      <c r="AF137" s="4">
        <v>4.0</v>
      </c>
      <c r="AG137" s="4">
        <v>5.0</v>
      </c>
      <c r="AH137" s="4">
        <v>1.0</v>
      </c>
      <c r="AI137" s="4">
        <v>1.0</v>
      </c>
      <c r="AJ137" s="4">
        <v>2.0</v>
      </c>
    </row>
    <row r="138" ht="15.75" customHeight="1">
      <c r="A138" s="4" t="s">
        <v>162</v>
      </c>
      <c r="B138" s="36">
        <v>3.51</v>
      </c>
      <c r="C138" s="36">
        <v>5.01</v>
      </c>
      <c r="D138" s="36">
        <v>2.99</v>
      </c>
      <c r="E138" s="36">
        <v>5.15</v>
      </c>
      <c r="F138" s="36">
        <v>3.46</v>
      </c>
      <c r="G138" s="37">
        <v>822.0</v>
      </c>
      <c r="H138" s="38">
        <v>958.0</v>
      </c>
      <c r="I138" s="37">
        <v>893.0</v>
      </c>
      <c r="J138" s="37">
        <v>966.0</v>
      </c>
      <c r="K138" s="38">
        <v>947.0</v>
      </c>
      <c r="L138" s="66">
        <v>12629.0</v>
      </c>
      <c r="M138" s="66">
        <v>33464.0</v>
      </c>
      <c r="N138" s="66">
        <v>5468.0</v>
      </c>
      <c r="O138" s="66">
        <v>5301.0</v>
      </c>
      <c r="P138" s="66">
        <v>10172.0</v>
      </c>
      <c r="Q138" s="38">
        <v>91.0</v>
      </c>
      <c r="R138" s="38">
        <v>4655.0</v>
      </c>
      <c r="S138" s="37">
        <v>0.0</v>
      </c>
      <c r="T138" s="38">
        <v>212.0</v>
      </c>
      <c r="U138" s="38">
        <v>0.0</v>
      </c>
      <c r="V138" s="66">
        <v>12538.0</v>
      </c>
      <c r="W138" s="66">
        <v>27992.0</v>
      </c>
      <c r="X138" s="66">
        <v>5243.0</v>
      </c>
      <c r="Y138" s="66">
        <v>4933.0</v>
      </c>
      <c r="Z138" s="66">
        <v>0.0</v>
      </c>
      <c r="AA138" s="37">
        <v>0.0</v>
      </c>
      <c r="AB138" s="37">
        <v>0.0</v>
      </c>
      <c r="AC138" s="37">
        <v>0.0</v>
      </c>
      <c r="AD138" s="38">
        <v>0.0</v>
      </c>
      <c r="AE138" s="38">
        <v>383.0</v>
      </c>
      <c r="AF138" s="4">
        <v>4.0</v>
      </c>
      <c r="AG138" s="4">
        <v>5.0</v>
      </c>
      <c r="AH138" s="4">
        <v>1.0</v>
      </c>
      <c r="AI138" s="4">
        <v>1.0</v>
      </c>
      <c r="AJ138" s="4">
        <v>2.0</v>
      </c>
    </row>
    <row r="139" ht="15.75" customHeight="1">
      <c r="A139" s="4" t="s">
        <v>163</v>
      </c>
      <c r="B139" s="36">
        <v>3.51</v>
      </c>
      <c r="C139" s="36">
        <v>6.91</v>
      </c>
      <c r="D139" s="36">
        <v>2.99</v>
      </c>
      <c r="E139" s="36">
        <v>4.03</v>
      </c>
      <c r="F139" s="36">
        <v>3.45</v>
      </c>
      <c r="G139" s="37">
        <v>806.0</v>
      </c>
      <c r="H139" s="38">
        <v>811.0</v>
      </c>
      <c r="I139" s="38">
        <v>887.0</v>
      </c>
      <c r="J139" s="38">
        <v>1005.0</v>
      </c>
      <c r="K139" s="38">
        <v>948.0</v>
      </c>
      <c r="L139" s="66">
        <v>12193.0</v>
      </c>
      <c r="M139" s="66">
        <v>14818.0</v>
      </c>
      <c r="N139" s="66">
        <v>5178.0</v>
      </c>
      <c r="O139" s="66">
        <v>9384.0</v>
      </c>
      <c r="P139" s="66">
        <v>9755.0</v>
      </c>
      <c r="Q139" s="37">
        <v>0.0</v>
      </c>
      <c r="R139" s="37">
        <v>0.0</v>
      </c>
      <c r="S139" s="38">
        <v>0.0</v>
      </c>
      <c r="T139" s="38">
        <v>0.0</v>
      </c>
      <c r="U139" s="38">
        <v>0.0</v>
      </c>
      <c r="V139" s="66">
        <v>0.0</v>
      </c>
      <c r="W139" s="4">
        <v>0.0</v>
      </c>
      <c r="X139" s="66">
        <v>0.0</v>
      </c>
      <c r="Y139" s="66">
        <v>0.0</v>
      </c>
      <c r="Z139" s="66">
        <v>0.0</v>
      </c>
      <c r="AA139" s="37">
        <v>29.0</v>
      </c>
      <c r="AB139" s="38">
        <v>1947.0</v>
      </c>
      <c r="AC139" s="38">
        <v>0.0</v>
      </c>
      <c r="AD139" s="38">
        <v>265.0</v>
      </c>
      <c r="AE139" s="37">
        <v>544.0</v>
      </c>
      <c r="AF139" s="4">
        <v>4.0</v>
      </c>
      <c r="AG139" s="4">
        <v>5.0</v>
      </c>
      <c r="AH139" s="4">
        <v>1.0</v>
      </c>
      <c r="AI139" s="4">
        <v>1.0</v>
      </c>
      <c r="AJ139" s="4">
        <v>2.0</v>
      </c>
    </row>
    <row r="140" ht="15.75" customHeight="1">
      <c r="A140" s="4" t="s">
        <v>164</v>
      </c>
      <c r="B140" s="36">
        <v>3.51</v>
      </c>
      <c r="C140" s="36">
        <v>6.98</v>
      </c>
      <c r="D140" s="36">
        <v>2.99</v>
      </c>
      <c r="E140" s="36">
        <v>4.06</v>
      </c>
      <c r="F140" s="36">
        <v>3.46</v>
      </c>
      <c r="G140" s="37">
        <v>822.0</v>
      </c>
      <c r="H140" s="38">
        <v>822.0</v>
      </c>
      <c r="I140" s="38">
        <v>893.0</v>
      </c>
      <c r="J140" s="38">
        <v>1003.0</v>
      </c>
      <c r="K140" s="38">
        <v>955.0</v>
      </c>
      <c r="L140" s="66">
        <v>12549.0</v>
      </c>
      <c r="M140" s="66">
        <v>15588.0</v>
      </c>
      <c r="N140" s="66">
        <v>5581.0</v>
      </c>
      <c r="O140" s="66">
        <v>9274.0</v>
      </c>
      <c r="P140" s="66">
        <v>10568.0</v>
      </c>
      <c r="Q140" s="37">
        <v>0.0</v>
      </c>
      <c r="R140" s="37">
        <v>0.0</v>
      </c>
      <c r="S140" s="38">
        <v>0.0</v>
      </c>
      <c r="T140" s="38">
        <v>0.0</v>
      </c>
      <c r="U140" s="38">
        <v>0.0</v>
      </c>
      <c r="V140" s="66">
        <v>0.0</v>
      </c>
      <c r="W140" s="4">
        <v>0.0</v>
      </c>
      <c r="X140" s="66">
        <v>0.0</v>
      </c>
      <c r="Y140" s="66">
        <v>0.0</v>
      </c>
      <c r="Z140" s="66">
        <v>0.0</v>
      </c>
      <c r="AA140" s="37">
        <v>16.0</v>
      </c>
      <c r="AB140" s="37">
        <v>859.0</v>
      </c>
      <c r="AC140" s="38">
        <v>0.0</v>
      </c>
      <c r="AD140" s="38">
        <v>246.0</v>
      </c>
      <c r="AE140" s="38">
        <v>367.0</v>
      </c>
      <c r="AF140" s="4">
        <v>4.0</v>
      </c>
      <c r="AG140" s="4">
        <v>5.0</v>
      </c>
      <c r="AH140" s="4">
        <v>1.0</v>
      </c>
      <c r="AI140" s="4">
        <v>1.0</v>
      </c>
      <c r="AJ140" s="4">
        <v>2.0</v>
      </c>
    </row>
    <row r="141" ht="15.75" customHeight="1">
      <c r="A141" s="4" t="s">
        <v>165</v>
      </c>
      <c r="B141" s="36">
        <v>3.51</v>
      </c>
      <c r="C141" s="36">
        <v>3.98</v>
      </c>
      <c r="D141" s="36">
        <v>2.99</v>
      </c>
      <c r="E141" s="36">
        <v>5.43</v>
      </c>
      <c r="F141" s="36">
        <v>3.4</v>
      </c>
      <c r="G141" s="37">
        <v>805.0</v>
      </c>
      <c r="H141" s="38">
        <v>1009.0</v>
      </c>
      <c r="I141" s="38">
        <v>886.0</v>
      </c>
      <c r="J141" s="38">
        <v>881.0</v>
      </c>
      <c r="K141" s="38">
        <v>918.0</v>
      </c>
      <c r="L141" s="66">
        <v>11969.0</v>
      </c>
      <c r="M141" s="66">
        <v>71525.0</v>
      </c>
      <c r="N141" s="66">
        <v>6009.0</v>
      </c>
      <c r="O141" s="66">
        <v>3868.0</v>
      </c>
      <c r="P141" s="66">
        <v>9193.0</v>
      </c>
      <c r="Q141" s="37">
        <v>0.0</v>
      </c>
      <c r="R141" s="38">
        <v>13781.0</v>
      </c>
      <c r="S141" s="38">
        <v>0.0</v>
      </c>
      <c r="T141" s="38">
        <v>0.0</v>
      </c>
      <c r="U141" s="38">
        <v>0.0</v>
      </c>
      <c r="V141" s="66">
        <v>0.0</v>
      </c>
      <c r="W141" s="66">
        <v>52166.0</v>
      </c>
      <c r="X141" s="66">
        <v>0.0</v>
      </c>
      <c r="Y141" s="66">
        <v>0.0</v>
      </c>
      <c r="Z141" s="66">
        <v>0.0</v>
      </c>
      <c r="AA141" s="37">
        <v>0.0</v>
      </c>
      <c r="AB141" s="37">
        <v>757.0</v>
      </c>
      <c r="AC141" s="38">
        <v>9.0</v>
      </c>
      <c r="AD141" s="38">
        <v>94.0</v>
      </c>
      <c r="AE141" s="38">
        <v>475.0</v>
      </c>
      <c r="AF141" s="4">
        <v>4.0</v>
      </c>
      <c r="AG141" s="4">
        <v>5.0</v>
      </c>
      <c r="AH141" s="4">
        <v>1.0</v>
      </c>
      <c r="AI141" s="4">
        <v>1.0</v>
      </c>
      <c r="AJ141" s="4">
        <v>2.0</v>
      </c>
    </row>
    <row r="142" ht="15.75" customHeight="1">
      <c r="A142" s="4" t="s">
        <v>166</v>
      </c>
      <c r="B142" s="36">
        <v>3.51</v>
      </c>
      <c r="C142" s="36">
        <v>6.93</v>
      </c>
      <c r="D142" s="36">
        <v>2.99</v>
      </c>
      <c r="E142" s="36">
        <v>5.54</v>
      </c>
      <c r="F142" s="36">
        <v>3.4</v>
      </c>
      <c r="G142" s="37">
        <v>833.0</v>
      </c>
      <c r="H142" s="38">
        <v>813.0</v>
      </c>
      <c r="I142" s="37">
        <v>890.0</v>
      </c>
      <c r="J142" s="38">
        <v>924.0</v>
      </c>
      <c r="K142" s="37">
        <v>950.0</v>
      </c>
      <c r="L142" s="66">
        <v>13231.0</v>
      </c>
      <c r="M142" s="66">
        <v>14806.0</v>
      </c>
      <c r="N142" s="66">
        <v>6185.0</v>
      </c>
      <c r="O142" s="66">
        <v>4482.0</v>
      </c>
      <c r="P142" s="66">
        <v>9849.0</v>
      </c>
      <c r="Q142" s="37">
        <v>0.0</v>
      </c>
      <c r="R142" s="37">
        <v>0.0</v>
      </c>
      <c r="S142" s="38">
        <v>0.0</v>
      </c>
      <c r="T142" s="38">
        <v>0.0</v>
      </c>
      <c r="U142" s="37">
        <v>0.0</v>
      </c>
      <c r="V142" s="66">
        <v>0.0</v>
      </c>
      <c r="W142" s="66">
        <v>0.0</v>
      </c>
      <c r="X142" s="66">
        <v>0.0</v>
      </c>
      <c r="Y142" s="66">
        <v>0.0</v>
      </c>
      <c r="Z142" s="66">
        <v>0.0</v>
      </c>
      <c r="AA142" s="37">
        <v>0.0</v>
      </c>
      <c r="AB142" s="38">
        <v>1823.0</v>
      </c>
      <c r="AC142" s="37">
        <v>0.0</v>
      </c>
      <c r="AD142" s="38">
        <v>235.0</v>
      </c>
      <c r="AE142" s="37">
        <v>444.0</v>
      </c>
      <c r="AF142" s="4">
        <v>4.0</v>
      </c>
      <c r="AG142" s="4">
        <v>5.0</v>
      </c>
      <c r="AH142" s="4">
        <v>1.0</v>
      </c>
      <c r="AI142" s="4">
        <v>1.0</v>
      </c>
      <c r="AJ142" s="4">
        <v>2.0</v>
      </c>
    </row>
    <row r="143" ht="15.75" customHeight="1">
      <c r="A143" s="4" t="s">
        <v>167</v>
      </c>
      <c r="B143" s="36">
        <v>3.51</v>
      </c>
      <c r="C143" s="36">
        <v>6.96</v>
      </c>
      <c r="D143" s="36">
        <v>2.99</v>
      </c>
      <c r="E143" s="36">
        <v>5.54</v>
      </c>
      <c r="F143" s="36">
        <v>3.46</v>
      </c>
      <c r="G143" s="37">
        <v>829.0</v>
      </c>
      <c r="H143" s="38">
        <v>771.0</v>
      </c>
      <c r="I143" s="37">
        <v>888.0</v>
      </c>
      <c r="J143" s="38">
        <v>932.0</v>
      </c>
      <c r="K143" s="37">
        <v>944.0</v>
      </c>
      <c r="L143" s="66">
        <v>14117.0</v>
      </c>
      <c r="M143" s="66">
        <v>12614.0</v>
      </c>
      <c r="N143" s="66">
        <v>5131.0</v>
      </c>
      <c r="O143" s="66">
        <v>3869.0</v>
      </c>
      <c r="P143" s="66">
        <v>9285.0</v>
      </c>
      <c r="Q143" s="38">
        <v>2212.0</v>
      </c>
      <c r="R143" s="38">
        <v>0.0</v>
      </c>
      <c r="S143" s="37">
        <v>0.0</v>
      </c>
      <c r="T143" s="37">
        <v>0.0</v>
      </c>
      <c r="U143" s="38">
        <v>0.0</v>
      </c>
      <c r="V143" s="66">
        <v>11905.0</v>
      </c>
      <c r="W143" s="66">
        <v>0.0</v>
      </c>
      <c r="X143" s="66">
        <v>0.0</v>
      </c>
      <c r="Y143" s="66">
        <v>0.0</v>
      </c>
      <c r="Z143" s="66">
        <v>0.0</v>
      </c>
      <c r="AA143" s="37">
        <v>0.0</v>
      </c>
      <c r="AB143" s="38">
        <v>882.0</v>
      </c>
      <c r="AC143" s="37">
        <v>0.0</v>
      </c>
      <c r="AD143" s="37">
        <v>43.0</v>
      </c>
      <c r="AE143" s="37">
        <v>335.0</v>
      </c>
      <c r="AF143" s="4">
        <v>4.0</v>
      </c>
      <c r="AG143" s="4">
        <v>5.0</v>
      </c>
      <c r="AH143" s="4">
        <v>1.0</v>
      </c>
      <c r="AI143" s="4">
        <v>1.0</v>
      </c>
      <c r="AJ143" s="4">
        <v>2.0</v>
      </c>
    </row>
    <row r="144" ht="15.75" customHeight="1">
      <c r="A144" s="4" t="s">
        <v>168</v>
      </c>
      <c r="B144" s="36">
        <v>3.51</v>
      </c>
      <c r="C144" s="36">
        <v>5.01</v>
      </c>
      <c r="D144" s="36">
        <v>2.99</v>
      </c>
      <c r="E144" s="36">
        <v>5.51</v>
      </c>
      <c r="F144" s="36">
        <v>3.47</v>
      </c>
      <c r="G144" s="37">
        <v>784.0</v>
      </c>
      <c r="H144" s="38">
        <v>941.0</v>
      </c>
      <c r="I144" s="37">
        <v>899.0</v>
      </c>
      <c r="J144" s="37">
        <v>940.0</v>
      </c>
      <c r="K144" s="37">
        <v>944.0</v>
      </c>
      <c r="L144" s="66">
        <v>11184.0</v>
      </c>
      <c r="M144" s="66">
        <v>31463.0</v>
      </c>
      <c r="N144" s="66">
        <v>5092.0</v>
      </c>
      <c r="O144" s="66">
        <v>4017.0</v>
      </c>
      <c r="P144" s="66">
        <v>9479.0</v>
      </c>
      <c r="Q144" s="37">
        <v>0.0</v>
      </c>
      <c r="R144" s="38">
        <v>3425.0</v>
      </c>
      <c r="S144" s="38">
        <v>0.0</v>
      </c>
      <c r="T144" s="38">
        <v>0.0</v>
      </c>
      <c r="U144" s="37">
        <v>0.0</v>
      </c>
      <c r="V144" s="4">
        <v>0.0</v>
      </c>
      <c r="W144" s="66">
        <v>8881.0</v>
      </c>
      <c r="X144" s="66">
        <v>0.0</v>
      </c>
      <c r="Y144" s="66">
        <v>0.0</v>
      </c>
      <c r="Z144" s="66">
        <v>0.0</v>
      </c>
      <c r="AA144" s="37">
        <v>309.0</v>
      </c>
      <c r="AB144" s="38">
        <v>4708.0</v>
      </c>
      <c r="AC144" s="38">
        <v>0.0</v>
      </c>
      <c r="AD144" s="38">
        <v>92.0</v>
      </c>
      <c r="AE144" s="38">
        <v>625.0</v>
      </c>
      <c r="AF144" s="4">
        <v>4.0</v>
      </c>
      <c r="AG144" s="4">
        <v>5.0</v>
      </c>
      <c r="AH144" s="4">
        <v>1.0</v>
      </c>
      <c r="AI144" s="4">
        <v>1.0</v>
      </c>
      <c r="AJ144" s="4">
        <v>2.0</v>
      </c>
    </row>
    <row r="145" ht="15.75" customHeight="1">
      <c r="A145" s="4" t="s">
        <v>169</v>
      </c>
      <c r="B145" s="36">
        <v>3.57</v>
      </c>
      <c r="C145" s="36">
        <v>6.88</v>
      </c>
      <c r="D145" s="36">
        <v>2.99</v>
      </c>
      <c r="E145" s="36">
        <v>5.52</v>
      </c>
      <c r="F145" s="36">
        <v>3.46</v>
      </c>
      <c r="G145" s="37">
        <v>810.0</v>
      </c>
      <c r="H145" s="38">
        <v>779.0</v>
      </c>
      <c r="I145" s="37">
        <v>875.0</v>
      </c>
      <c r="J145" s="37">
        <v>939.0</v>
      </c>
      <c r="K145" s="38">
        <v>959.0</v>
      </c>
      <c r="L145" s="66">
        <v>11783.0</v>
      </c>
      <c r="M145" s="66">
        <v>13192.0</v>
      </c>
      <c r="N145" s="66">
        <v>5383.0</v>
      </c>
      <c r="O145" s="66">
        <v>4297.0</v>
      </c>
      <c r="P145" s="66">
        <v>10419.0</v>
      </c>
      <c r="Q145" s="37">
        <v>0.0</v>
      </c>
      <c r="R145" s="37">
        <v>0.0</v>
      </c>
      <c r="S145" s="38">
        <v>0.0</v>
      </c>
      <c r="T145" s="38">
        <v>0.0</v>
      </c>
      <c r="U145" s="38">
        <v>0.0</v>
      </c>
      <c r="V145" s="4">
        <v>0.0</v>
      </c>
      <c r="W145" s="66">
        <v>0.0</v>
      </c>
      <c r="X145" s="66">
        <v>0.0</v>
      </c>
      <c r="Y145" s="66">
        <v>0.0</v>
      </c>
      <c r="Z145" s="66">
        <v>0.0</v>
      </c>
      <c r="AA145" s="37">
        <v>249.0</v>
      </c>
      <c r="AB145" s="38">
        <v>2061.0</v>
      </c>
      <c r="AC145" s="37">
        <v>0.0</v>
      </c>
      <c r="AD145" s="38">
        <v>78.0</v>
      </c>
      <c r="AE145" s="38">
        <v>458.0</v>
      </c>
      <c r="AF145" s="4">
        <v>4.0</v>
      </c>
      <c r="AG145" s="4">
        <v>5.0</v>
      </c>
      <c r="AH145" s="4">
        <v>1.0</v>
      </c>
      <c r="AI145" s="4">
        <v>1.0</v>
      </c>
      <c r="AJ145" s="4">
        <v>2.0</v>
      </c>
    </row>
    <row r="146" ht="15.75" customHeight="1">
      <c r="A146" s="4" t="s">
        <v>170</v>
      </c>
      <c r="B146" s="36">
        <v>4.57</v>
      </c>
      <c r="C146" s="36">
        <v>6.98</v>
      </c>
      <c r="D146" s="36">
        <v>2.99</v>
      </c>
      <c r="E146" s="36">
        <v>5.52</v>
      </c>
      <c r="F146" s="36">
        <v>3.47</v>
      </c>
      <c r="G146" s="37">
        <v>616.0</v>
      </c>
      <c r="H146" s="38">
        <v>734.0</v>
      </c>
      <c r="I146" s="38">
        <v>824.0</v>
      </c>
      <c r="J146" s="38">
        <v>890.0</v>
      </c>
      <c r="K146" s="37">
        <v>904.0</v>
      </c>
      <c r="L146" s="66">
        <v>5974.0</v>
      </c>
      <c r="M146" s="66">
        <v>11365.0</v>
      </c>
      <c r="N146" s="66">
        <v>4654.0</v>
      </c>
      <c r="O146" s="66">
        <v>3792.0</v>
      </c>
      <c r="P146" s="66">
        <v>9220.0</v>
      </c>
      <c r="Q146" s="37">
        <v>0.0</v>
      </c>
      <c r="R146" s="37">
        <v>0.0</v>
      </c>
      <c r="S146" s="38">
        <v>0.0</v>
      </c>
      <c r="T146" s="38">
        <v>0.0</v>
      </c>
      <c r="U146" s="38">
        <v>0.0</v>
      </c>
      <c r="V146" s="4">
        <v>0.0</v>
      </c>
      <c r="W146" s="66">
        <v>0.0</v>
      </c>
      <c r="X146" s="66">
        <v>0.0</v>
      </c>
      <c r="Y146" s="66">
        <v>0.0</v>
      </c>
      <c r="Z146" s="66">
        <v>0.0</v>
      </c>
      <c r="AA146" s="37">
        <v>123.0</v>
      </c>
      <c r="AB146" s="37">
        <v>522.0</v>
      </c>
      <c r="AC146" s="37">
        <v>0.0</v>
      </c>
      <c r="AD146" s="38">
        <v>17.0</v>
      </c>
      <c r="AE146" s="38">
        <v>670.0</v>
      </c>
      <c r="AF146" s="4">
        <v>4.0</v>
      </c>
      <c r="AG146" s="4">
        <v>5.0</v>
      </c>
      <c r="AH146" s="4">
        <v>1.0</v>
      </c>
      <c r="AI146" s="4">
        <v>1.0</v>
      </c>
      <c r="AJ146" s="4">
        <v>2.0</v>
      </c>
    </row>
    <row r="147" ht="15.75" customHeight="1">
      <c r="A147" s="4" t="s">
        <v>171</v>
      </c>
      <c r="B147" s="36">
        <v>4.66</v>
      </c>
      <c r="C147" s="36">
        <v>5.01</v>
      </c>
      <c r="D147" s="36">
        <v>2.99</v>
      </c>
      <c r="E147" s="36">
        <v>5.52</v>
      </c>
      <c r="F147" s="36">
        <v>3.46</v>
      </c>
      <c r="G147" s="37">
        <v>663.0</v>
      </c>
      <c r="H147" s="38">
        <v>921.0</v>
      </c>
      <c r="I147" s="38">
        <v>802.0</v>
      </c>
      <c r="J147" s="37">
        <v>928.0</v>
      </c>
      <c r="K147" s="38">
        <v>934.0</v>
      </c>
      <c r="L147" s="66">
        <v>6693.0</v>
      </c>
      <c r="M147" s="66">
        <v>28465.0</v>
      </c>
      <c r="N147" s="66">
        <v>3757.0</v>
      </c>
      <c r="O147" s="66">
        <v>3696.0</v>
      </c>
      <c r="P147" s="66">
        <v>9100.0</v>
      </c>
      <c r="Q147" s="37">
        <v>0.0</v>
      </c>
      <c r="R147" s="38">
        <v>4912.0</v>
      </c>
      <c r="S147" s="37">
        <v>0.0</v>
      </c>
      <c r="T147" s="38">
        <v>0.0</v>
      </c>
      <c r="U147" s="38">
        <v>0.0</v>
      </c>
      <c r="V147" s="66">
        <v>0.0</v>
      </c>
      <c r="W147" s="66">
        <v>23553.0</v>
      </c>
      <c r="X147" s="66">
        <v>0.0</v>
      </c>
      <c r="Y147" s="66">
        <v>0.0</v>
      </c>
      <c r="Z147" s="66">
        <v>0.0</v>
      </c>
      <c r="AA147" s="37">
        <v>23.0</v>
      </c>
      <c r="AB147" s="37">
        <v>0.0</v>
      </c>
      <c r="AC147" s="37">
        <v>0.0</v>
      </c>
      <c r="AD147" s="38">
        <v>107.0</v>
      </c>
      <c r="AE147" s="38">
        <v>390.0</v>
      </c>
      <c r="AF147" s="4">
        <v>4.0</v>
      </c>
      <c r="AG147" s="4">
        <v>5.0</v>
      </c>
      <c r="AH147" s="4">
        <v>1.0</v>
      </c>
      <c r="AI147" s="4">
        <v>1.0</v>
      </c>
      <c r="AJ147" s="4">
        <v>2.0</v>
      </c>
    </row>
    <row r="148" ht="15.75" customHeight="1">
      <c r="A148" s="4" t="s">
        <v>172</v>
      </c>
      <c r="B148" s="36">
        <v>4.67</v>
      </c>
      <c r="C148" s="36">
        <v>6.92</v>
      </c>
      <c r="D148" s="36">
        <v>2.99</v>
      </c>
      <c r="E148" s="36">
        <v>5.52</v>
      </c>
      <c r="F148" s="36">
        <v>3.46</v>
      </c>
      <c r="G148" s="37">
        <v>667.0</v>
      </c>
      <c r="H148" s="37">
        <v>764.0</v>
      </c>
      <c r="I148" s="38">
        <v>857.0</v>
      </c>
      <c r="J148" s="38">
        <v>943.0</v>
      </c>
      <c r="K148" s="37">
        <v>951.0</v>
      </c>
      <c r="L148" s="66">
        <v>6934.0</v>
      </c>
      <c r="M148" s="66">
        <v>12531.0</v>
      </c>
      <c r="N148" s="66">
        <v>4486.0</v>
      </c>
      <c r="O148" s="66">
        <v>4122.0</v>
      </c>
      <c r="P148" s="66">
        <v>9951.0</v>
      </c>
      <c r="Q148" s="37">
        <v>0.0</v>
      </c>
      <c r="R148" s="38">
        <v>0.0</v>
      </c>
      <c r="S148" s="37">
        <v>0.0</v>
      </c>
      <c r="T148" s="38">
        <v>0.0</v>
      </c>
      <c r="U148" s="38">
        <v>0.0</v>
      </c>
      <c r="V148" s="66">
        <v>0.0</v>
      </c>
      <c r="W148" s="66">
        <v>0.0</v>
      </c>
      <c r="X148" s="4">
        <v>0.0</v>
      </c>
      <c r="Y148" s="66">
        <v>0.0</v>
      </c>
      <c r="Z148" s="66">
        <v>0.0</v>
      </c>
      <c r="AA148" s="37">
        <v>0.0</v>
      </c>
      <c r="AB148" s="38">
        <v>1619.0</v>
      </c>
      <c r="AC148" s="37">
        <v>0.0</v>
      </c>
      <c r="AD148" s="37">
        <v>0.0</v>
      </c>
      <c r="AE148" s="38">
        <v>315.0</v>
      </c>
      <c r="AF148" s="4">
        <v>4.0</v>
      </c>
      <c r="AG148" s="4">
        <v>5.0</v>
      </c>
      <c r="AH148" s="4">
        <v>1.0</v>
      </c>
      <c r="AI148" s="4">
        <v>1.0</v>
      </c>
      <c r="AJ148" s="4">
        <v>2.0</v>
      </c>
    </row>
    <row r="149" ht="15.75" customHeight="1">
      <c r="A149" s="4" t="s">
        <v>173</v>
      </c>
      <c r="B149" s="36">
        <v>4.67</v>
      </c>
      <c r="C149" s="36">
        <v>6.97</v>
      </c>
      <c r="D149" s="36">
        <v>2.99</v>
      </c>
      <c r="E149" s="36">
        <v>5.53</v>
      </c>
      <c r="F149" s="36">
        <v>3.47</v>
      </c>
      <c r="G149" s="37">
        <v>684.0</v>
      </c>
      <c r="H149" s="38">
        <v>770.0</v>
      </c>
      <c r="I149" s="38">
        <v>892.0</v>
      </c>
      <c r="J149" s="38">
        <v>958.0</v>
      </c>
      <c r="K149" s="38">
        <v>963.0</v>
      </c>
      <c r="L149" s="66">
        <v>7172.0</v>
      </c>
      <c r="M149" s="66">
        <v>12550.0</v>
      </c>
      <c r="N149" s="66">
        <v>5466.0</v>
      </c>
      <c r="O149" s="66">
        <v>4405.0</v>
      </c>
      <c r="P149" s="66">
        <v>10640.0</v>
      </c>
      <c r="Q149" s="37">
        <v>0.0</v>
      </c>
      <c r="R149" s="38">
        <v>0.0</v>
      </c>
      <c r="S149" s="38">
        <v>0.0</v>
      </c>
      <c r="T149" s="38">
        <v>0.0</v>
      </c>
      <c r="U149" s="37">
        <v>0.0</v>
      </c>
      <c r="V149" s="4">
        <v>0.0</v>
      </c>
      <c r="W149" s="66">
        <v>0.0</v>
      </c>
      <c r="X149" s="66">
        <v>0.0</v>
      </c>
      <c r="Y149" s="66">
        <v>0.0</v>
      </c>
      <c r="Z149" s="4">
        <v>0.0</v>
      </c>
      <c r="AA149" s="37">
        <v>0.0</v>
      </c>
      <c r="AB149" s="37">
        <v>546.0</v>
      </c>
      <c r="AC149" s="37">
        <v>0.0</v>
      </c>
      <c r="AD149" s="38">
        <v>0.0</v>
      </c>
      <c r="AE149" s="38">
        <v>397.0</v>
      </c>
      <c r="AF149" s="4">
        <v>4.0</v>
      </c>
      <c r="AG149" s="4">
        <v>5.0</v>
      </c>
      <c r="AH149" s="4">
        <v>1.0</v>
      </c>
      <c r="AI149" s="4">
        <v>1.0</v>
      </c>
      <c r="AJ149" s="4">
        <v>2.0</v>
      </c>
    </row>
    <row r="150" ht="15.75" customHeight="1">
      <c r="A150" s="4" t="s">
        <v>174</v>
      </c>
      <c r="B150" s="36">
        <v>4.67</v>
      </c>
      <c r="C150" s="36">
        <v>6.97</v>
      </c>
      <c r="D150" s="36">
        <v>2.99</v>
      </c>
      <c r="E150" s="36">
        <v>5.53</v>
      </c>
      <c r="F150" s="36">
        <v>3.48</v>
      </c>
      <c r="G150" s="37">
        <v>678.0</v>
      </c>
      <c r="H150" s="38">
        <v>766.0</v>
      </c>
      <c r="I150" s="38">
        <v>826.0</v>
      </c>
      <c r="J150" s="38">
        <v>958.0</v>
      </c>
      <c r="K150" s="37">
        <v>949.0</v>
      </c>
      <c r="L150" s="66">
        <v>6973.0</v>
      </c>
      <c r="M150" s="66">
        <v>12120.0</v>
      </c>
      <c r="N150" s="66">
        <v>3973.0</v>
      </c>
      <c r="O150" s="66">
        <v>4381.0</v>
      </c>
      <c r="P150" s="66">
        <v>10535.0</v>
      </c>
      <c r="Q150" s="37">
        <v>0.0</v>
      </c>
      <c r="R150" s="37">
        <v>0.0</v>
      </c>
      <c r="S150" s="37">
        <v>0.0</v>
      </c>
      <c r="T150" s="38">
        <v>0.0</v>
      </c>
      <c r="U150" s="38">
        <v>0.0</v>
      </c>
      <c r="V150" s="66">
        <v>0.0</v>
      </c>
      <c r="W150" s="4">
        <v>0.0</v>
      </c>
      <c r="X150" s="4">
        <v>0.0</v>
      </c>
      <c r="Y150" s="66">
        <v>0.0</v>
      </c>
      <c r="Z150" s="66">
        <v>0.0</v>
      </c>
      <c r="AA150" s="37">
        <v>0.0</v>
      </c>
      <c r="AB150" s="37">
        <v>440.0</v>
      </c>
      <c r="AC150" s="38">
        <v>0.0</v>
      </c>
      <c r="AD150" s="38">
        <v>0.0</v>
      </c>
      <c r="AE150" s="38">
        <v>192.0</v>
      </c>
      <c r="AF150" s="4">
        <v>4.0</v>
      </c>
      <c r="AG150" s="4">
        <v>5.0</v>
      </c>
      <c r="AH150" s="4">
        <v>1.0</v>
      </c>
      <c r="AI150" s="4">
        <v>1.0</v>
      </c>
      <c r="AJ150" s="4">
        <v>2.0</v>
      </c>
    </row>
    <row r="151" ht="15.75" customHeight="1">
      <c r="A151" s="4" t="s">
        <v>175</v>
      </c>
      <c r="B151" s="36">
        <v>4.67</v>
      </c>
      <c r="C151" s="36">
        <v>6.98</v>
      </c>
      <c r="D151" s="36">
        <v>2.99</v>
      </c>
      <c r="E151" s="36">
        <v>5.53</v>
      </c>
      <c r="F151" s="36">
        <v>3.49</v>
      </c>
      <c r="G151" s="37">
        <v>645.0</v>
      </c>
      <c r="H151" s="37">
        <v>714.0</v>
      </c>
      <c r="I151" s="38">
        <v>823.0</v>
      </c>
      <c r="J151" s="38">
        <v>938.0</v>
      </c>
      <c r="K151" s="37">
        <v>943.0</v>
      </c>
      <c r="L151" s="66">
        <v>6275.0</v>
      </c>
      <c r="M151" s="66">
        <v>10653.0</v>
      </c>
      <c r="N151" s="66">
        <v>3985.0</v>
      </c>
      <c r="O151" s="66">
        <v>3752.0</v>
      </c>
      <c r="P151" s="66">
        <v>9130.0</v>
      </c>
      <c r="Q151" s="37">
        <v>0.0</v>
      </c>
      <c r="R151" s="37">
        <v>0.0</v>
      </c>
      <c r="S151" s="38">
        <v>0.0</v>
      </c>
      <c r="T151" s="38">
        <v>0.0</v>
      </c>
      <c r="U151" s="38">
        <v>0.0</v>
      </c>
      <c r="V151" s="66">
        <v>0.0</v>
      </c>
      <c r="W151" s="66">
        <v>0.0</v>
      </c>
      <c r="X151" s="66">
        <v>0.0</v>
      </c>
      <c r="Y151" s="66">
        <v>0.0</v>
      </c>
      <c r="Z151" s="66">
        <v>0.0</v>
      </c>
      <c r="AA151" s="37">
        <v>0.0</v>
      </c>
      <c r="AB151" s="37">
        <v>148.0</v>
      </c>
      <c r="AC151" s="37">
        <v>0.0</v>
      </c>
      <c r="AD151" s="38">
        <v>0.0</v>
      </c>
      <c r="AE151" s="37">
        <v>356.0</v>
      </c>
      <c r="AF151" s="4">
        <v>4.0</v>
      </c>
      <c r="AG151" s="4">
        <v>5.0</v>
      </c>
      <c r="AH151" s="4">
        <v>1.0</v>
      </c>
      <c r="AI151" s="4">
        <v>1.0</v>
      </c>
      <c r="AJ151" s="4">
        <v>2.0</v>
      </c>
    </row>
    <row r="152" ht="15.75" customHeight="1">
      <c r="A152" s="4" t="s">
        <v>176</v>
      </c>
      <c r="B152" s="36">
        <v>4.67</v>
      </c>
      <c r="C152" s="36">
        <v>6.98</v>
      </c>
      <c r="D152" s="36">
        <v>2.99</v>
      </c>
      <c r="E152" s="36">
        <v>5.53</v>
      </c>
      <c r="F152" s="36">
        <v>3.49</v>
      </c>
      <c r="G152" s="37">
        <v>609.0</v>
      </c>
      <c r="H152" s="37">
        <v>700.0</v>
      </c>
      <c r="I152" s="38">
        <v>877.0</v>
      </c>
      <c r="J152" s="38">
        <v>909.0</v>
      </c>
      <c r="K152" s="37">
        <v>920.0</v>
      </c>
      <c r="L152" s="66">
        <v>5551.0</v>
      </c>
      <c r="M152" s="66">
        <v>9514.0</v>
      </c>
      <c r="N152" s="66">
        <v>4119.0</v>
      </c>
      <c r="O152" s="66">
        <v>3109.0</v>
      </c>
      <c r="P152" s="66">
        <v>7995.0</v>
      </c>
      <c r="Q152" s="37">
        <v>0.0</v>
      </c>
      <c r="R152" s="38">
        <v>0.0</v>
      </c>
      <c r="S152" s="38">
        <v>0.0</v>
      </c>
      <c r="T152" s="38">
        <v>0.0</v>
      </c>
      <c r="U152" s="38">
        <v>0.0</v>
      </c>
      <c r="V152" s="66">
        <v>0.0</v>
      </c>
      <c r="W152" s="66">
        <v>0.0</v>
      </c>
      <c r="X152" s="66">
        <v>0.0</v>
      </c>
      <c r="Y152" s="66">
        <v>0.0</v>
      </c>
      <c r="Z152" s="66">
        <v>0.0</v>
      </c>
      <c r="AA152" s="37">
        <v>0.0</v>
      </c>
      <c r="AB152" s="37">
        <v>189.0</v>
      </c>
      <c r="AC152" s="37">
        <v>0.0</v>
      </c>
      <c r="AD152" s="37">
        <v>0.0</v>
      </c>
      <c r="AE152" s="38">
        <v>340.0</v>
      </c>
      <c r="AF152" s="4">
        <v>4.0</v>
      </c>
      <c r="AG152" s="4">
        <v>5.0</v>
      </c>
      <c r="AH152" s="4">
        <v>1.0</v>
      </c>
      <c r="AI152" s="4">
        <v>1.0</v>
      </c>
      <c r="AJ152" s="4">
        <v>2.0</v>
      </c>
    </row>
    <row r="153" ht="15.75" customHeight="1">
      <c r="A153" s="4" t="s">
        <v>177</v>
      </c>
      <c r="B153" s="67">
        <v>4.66</v>
      </c>
      <c r="C153" s="67">
        <v>6.99</v>
      </c>
      <c r="D153" s="67">
        <v>2.99</v>
      </c>
      <c r="E153" s="67">
        <v>5.52</v>
      </c>
      <c r="F153" s="67">
        <v>3.48</v>
      </c>
      <c r="G153" s="37">
        <v>601.0</v>
      </c>
      <c r="H153" s="37">
        <v>679.0</v>
      </c>
      <c r="I153" s="38">
        <v>885.0</v>
      </c>
      <c r="J153" s="38">
        <v>913.0</v>
      </c>
      <c r="K153" s="37">
        <v>939.0</v>
      </c>
      <c r="L153" s="66">
        <v>5398.0</v>
      </c>
      <c r="M153" s="66">
        <v>9253.0</v>
      </c>
      <c r="N153" s="66">
        <v>4099.0</v>
      </c>
      <c r="O153" s="66">
        <v>3216.0</v>
      </c>
      <c r="P153" s="66">
        <v>8214.0</v>
      </c>
      <c r="Q153" s="37">
        <v>0.0</v>
      </c>
      <c r="R153" s="38">
        <v>0.0</v>
      </c>
      <c r="S153" s="37">
        <v>0.0</v>
      </c>
      <c r="T153" s="37">
        <v>0.0</v>
      </c>
      <c r="U153" s="38">
        <v>0.0</v>
      </c>
      <c r="V153" s="66">
        <v>0.0</v>
      </c>
      <c r="W153" s="66">
        <v>0.0</v>
      </c>
      <c r="X153" s="4">
        <v>0.0</v>
      </c>
      <c r="Y153" s="4">
        <v>0.0</v>
      </c>
      <c r="Z153" s="66">
        <v>0.0</v>
      </c>
      <c r="AA153" s="37">
        <v>0.0</v>
      </c>
      <c r="AB153" s="37">
        <v>80.0</v>
      </c>
      <c r="AC153" s="37">
        <v>0.0</v>
      </c>
      <c r="AD153" s="37">
        <v>0.0</v>
      </c>
      <c r="AE153" s="37">
        <v>293.0</v>
      </c>
      <c r="AF153" s="4">
        <v>4.0</v>
      </c>
      <c r="AG153" s="4">
        <v>5.0</v>
      </c>
      <c r="AH153" s="4">
        <v>1.0</v>
      </c>
      <c r="AI153" s="4">
        <v>1.0</v>
      </c>
      <c r="AJ153" s="4">
        <v>2.0</v>
      </c>
    </row>
    <row r="154" ht="15.75" customHeight="1">
      <c r="A154" s="4" t="s">
        <v>178</v>
      </c>
      <c r="B154" s="67">
        <v>4.65</v>
      </c>
      <c r="C154" s="67">
        <v>6.99</v>
      </c>
      <c r="D154" s="67">
        <v>2.99</v>
      </c>
      <c r="E154" s="67">
        <v>5.45</v>
      </c>
      <c r="F154" s="67">
        <v>3.51</v>
      </c>
      <c r="G154" s="37">
        <v>611.0</v>
      </c>
      <c r="H154" s="37">
        <v>692.0</v>
      </c>
      <c r="I154" s="38">
        <v>875.0</v>
      </c>
      <c r="J154" s="38">
        <v>917.0</v>
      </c>
      <c r="K154" s="37">
        <v>932.0</v>
      </c>
      <c r="L154" s="66">
        <v>5548.0</v>
      </c>
      <c r="M154" s="66">
        <v>9225.0</v>
      </c>
      <c r="N154" s="66">
        <v>4165.0</v>
      </c>
      <c r="O154" s="66">
        <v>3311.0</v>
      </c>
      <c r="P154" s="66">
        <v>8223.0</v>
      </c>
      <c r="Q154" s="37">
        <v>0.0</v>
      </c>
      <c r="R154" s="38">
        <v>0.0</v>
      </c>
      <c r="S154" s="38">
        <v>0.0</v>
      </c>
      <c r="T154" s="38">
        <v>0.0</v>
      </c>
      <c r="U154" s="37">
        <v>0.0</v>
      </c>
      <c r="V154" s="66">
        <v>0.0</v>
      </c>
      <c r="W154" s="66">
        <v>0.0</v>
      </c>
      <c r="X154" s="66">
        <v>0.0</v>
      </c>
      <c r="Y154" s="66">
        <v>0.0</v>
      </c>
      <c r="Z154" s="66">
        <v>0.0</v>
      </c>
      <c r="AA154" s="37">
        <v>0.0</v>
      </c>
      <c r="AB154" s="37">
        <v>91.0</v>
      </c>
      <c r="AC154" s="37">
        <v>0.0</v>
      </c>
      <c r="AD154" s="37">
        <v>0.0</v>
      </c>
      <c r="AE154" s="38">
        <v>109.0</v>
      </c>
      <c r="AF154" s="4">
        <v>4.0</v>
      </c>
      <c r="AG154" s="4">
        <v>5.0</v>
      </c>
      <c r="AH154" s="4">
        <v>1.0</v>
      </c>
      <c r="AI154" s="4">
        <v>1.0</v>
      </c>
      <c r="AJ154" s="4">
        <v>2.0</v>
      </c>
    </row>
    <row r="155" ht="15.75" customHeight="1">
      <c r="A155" s="4" t="s">
        <v>179</v>
      </c>
      <c r="B155" s="67">
        <v>4.66</v>
      </c>
      <c r="C155" s="67">
        <v>6.99</v>
      </c>
      <c r="D155" s="67">
        <v>2.99</v>
      </c>
      <c r="E155" s="67">
        <v>5.45</v>
      </c>
      <c r="F155" s="67">
        <v>3.51</v>
      </c>
      <c r="G155" s="37">
        <v>604.0</v>
      </c>
      <c r="H155" s="37">
        <v>698.0</v>
      </c>
      <c r="I155" s="38">
        <v>814.0</v>
      </c>
      <c r="J155" s="38">
        <v>932.0</v>
      </c>
      <c r="K155" s="37">
        <v>941.0</v>
      </c>
      <c r="L155" s="66">
        <v>5551.0</v>
      </c>
      <c r="M155" s="66">
        <v>9261.0</v>
      </c>
      <c r="N155" s="66">
        <v>3062.0</v>
      </c>
      <c r="O155" s="66">
        <v>3493.0</v>
      </c>
      <c r="P155" s="66">
        <v>8160.0</v>
      </c>
      <c r="Q155" s="37">
        <v>0.0</v>
      </c>
      <c r="R155" s="38">
        <v>0.0</v>
      </c>
      <c r="S155" s="38">
        <v>0.0</v>
      </c>
      <c r="T155" s="38">
        <v>0.0</v>
      </c>
      <c r="U155" s="37">
        <v>0.0</v>
      </c>
      <c r="V155" s="66">
        <v>0.0</v>
      </c>
      <c r="W155" s="66">
        <v>0.0</v>
      </c>
      <c r="X155" s="66">
        <v>0.0</v>
      </c>
      <c r="Y155" s="66">
        <v>0.0</v>
      </c>
      <c r="Z155" s="4">
        <v>0.0</v>
      </c>
      <c r="AA155" s="37">
        <v>0.0</v>
      </c>
      <c r="AB155" s="37">
        <v>0.0</v>
      </c>
      <c r="AC155" s="37">
        <v>0.0</v>
      </c>
      <c r="AD155" s="38">
        <v>0.0</v>
      </c>
      <c r="AE155" s="38">
        <v>125.0</v>
      </c>
      <c r="AF155" s="4">
        <v>4.0</v>
      </c>
      <c r="AG155" s="4">
        <v>5.0</v>
      </c>
      <c r="AH155" s="4">
        <v>1.0</v>
      </c>
      <c r="AI155" s="4">
        <v>1.0</v>
      </c>
      <c r="AJ155" s="4">
        <v>2.0</v>
      </c>
    </row>
    <row r="156" ht="15.75" customHeight="1">
      <c r="A156" s="4" t="s">
        <v>180</v>
      </c>
      <c r="B156" s="67">
        <v>4.66</v>
      </c>
      <c r="C156" s="67">
        <v>6.99</v>
      </c>
      <c r="D156" s="67">
        <v>2.99</v>
      </c>
      <c r="E156" s="67">
        <v>5.45</v>
      </c>
      <c r="F156" s="67">
        <v>3.53</v>
      </c>
      <c r="G156" s="37">
        <v>555.0</v>
      </c>
      <c r="H156" s="37">
        <v>646.0</v>
      </c>
      <c r="I156" s="38">
        <v>765.0</v>
      </c>
      <c r="J156" s="38">
        <v>886.0</v>
      </c>
      <c r="K156" s="37">
        <v>893.0</v>
      </c>
      <c r="L156" s="66">
        <v>4470.0</v>
      </c>
      <c r="M156" s="66">
        <v>7604.0</v>
      </c>
      <c r="N156" s="66">
        <v>2395.0</v>
      </c>
      <c r="O156" s="66">
        <v>2886.0</v>
      </c>
      <c r="P156" s="66">
        <v>6395.0</v>
      </c>
      <c r="Q156" s="37">
        <v>0.0</v>
      </c>
      <c r="R156" s="37">
        <v>0.0</v>
      </c>
      <c r="S156" s="38">
        <v>0.0</v>
      </c>
      <c r="T156" s="38">
        <v>0.0</v>
      </c>
      <c r="U156" s="37">
        <v>0.0</v>
      </c>
      <c r="V156" s="4">
        <v>0.0</v>
      </c>
      <c r="W156" s="4">
        <v>0.0</v>
      </c>
      <c r="X156" s="66">
        <v>0.0</v>
      </c>
      <c r="Y156" s="66">
        <v>0.0</v>
      </c>
      <c r="Z156" s="66">
        <v>0.0</v>
      </c>
      <c r="AA156" s="37">
        <v>0.0</v>
      </c>
      <c r="AB156" s="38">
        <v>0.0</v>
      </c>
      <c r="AC156" s="37">
        <v>0.0</v>
      </c>
      <c r="AD156" s="37">
        <v>0.0</v>
      </c>
      <c r="AE156" s="37">
        <v>0.0</v>
      </c>
      <c r="AF156" s="4">
        <v>4.0</v>
      </c>
      <c r="AG156" s="4">
        <v>5.0</v>
      </c>
      <c r="AH156" s="4">
        <v>1.0</v>
      </c>
      <c r="AI156" s="4">
        <v>1.0</v>
      </c>
      <c r="AJ156" s="4">
        <v>2.0</v>
      </c>
    </row>
    <row r="157" ht="15.75" customHeight="1">
      <c r="A157" s="4" t="s">
        <v>181</v>
      </c>
      <c r="B157" s="67">
        <v>4.65</v>
      </c>
      <c r="C157" s="67">
        <v>6.98</v>
      </c>
      <c r="D157" s="67">
        <v>2.99</v>
      </c>
      <c r="E157" s="67">
        <v>5.45</v>
      </c>
      <c r="F157" s="67">
        <v>3.52</v>
      </c>
      <c r="G157" s="37">
        <v>585.0</v>
      </c>
      <c r="H157" s="37">
        <v>674.0</v>
      </c>
      <c r="I157" s="38">
        <v>866.0</v>
      </c>
      <c r="J157" s="38">
        <v>916.0</v>
      </c>
      <c r="K157" s="37">
        <v>926.0</v>
      </c>
      <c r="L157" s="66">
        <v>5029.0</v>
      </c>
      <c r="M157" s="66">
        <v>8520.0</v>
      </c>
      <c r="N157" s="66">
        <v>3944.0</v>
      </c>
      <c r="O157" s="66">
        <v>3015.0</v>
      </c>
      <c r="P157" s="66">
        <v>7619.0</v>
      </c>
      <c r="Q157" s="37">
        <v>0.0</v>
      </c>
      <c r="R157" s="37">
        <v>0.0</v>
      </c>
      <c r="S157" s="37">
        <v>0.0</v>
      </c>
      <c r="T157" s="38">
        <v>0.0</v>
      </c>
      <c r="U157" s="38">
        <v>0.0</v>
      </c>
      <c r="V157" s="4">
        <v>0.0</v>
      </c>
      <c r="W157" s="4">
        <v>0.0</v>
      </c>
      <c r="X157" s="66">
        <v>0.0</v>
      </c>
      <c r="Y157" s="66">
        <v>0.0</v>
      </c>
      <c r="Z157" s="66">
        <v>0.0</v>
      </c>
      <c r="AA157" s="37">
        <v>0.0</v>
      </c>
      <c r="AB157" s="38">
        <v>55.0</v>
      </c>
      <c r="AC157" s="37">
        <v>0.0</v>
      </c>
      <c r="AD157" s="37">
        <v>0.0</v>
      </c>
      <c r="AE157" s="38">
        <v>0.0</v>
      </c>
      <c r="AF157" s="4">
        <v>4.0</v>
      </c>
      <c r="AG157" s="4">
        <v>5.0</v>
      </c>
      <c r="AH157" s="4">
        <v>1.0</v>
      </c>
      <c r="AI157" s="4">
        <v>1.0</v>
      </c>
      <c r="AJ157" s="4">
        <v>2.0</v>
      </c>
    </row>
    <row r="158" ht="15.75" customHeight="1">
      <c r="A158" s="4" t="s">
        <v>182</v>
      </c>
      <c r="B158" s="67">
        <v>4.65</v>
      </c>
      <c r="C158" s="67">
        <v>6.99</v>
      </c>
      <c r="D158" s="67">
        <v>2.99</v>
      </c>
      <c r="E158" s="67">
        <v>5.45</v>
      </c>
      <c r="F158" s="67">
        <v>3.52</v>
      </c>
      <c r="G158" s="37">
        <v>597.0</v>
      </c>
      <c r="H158" s="37">
        <v>702.0</v>
      </c>
      <c r="I158" s="38">
        <v>897.0</v>
      </c>
      <c r="J158" s="37">
        <v>921.0</v>
      </c>
      <c r="K158" s="37">
        <v>932.0</v>
      </c>
      <c r="L158" s="66">
        <v>5048.0</v>
      </c>
      <c r="M158" s="66">
        <v>9287.0</v>
      </c>
      <c r="N158" s="66">
        <v>4345.0</v>
      </c>
      <c r="O158" s="66">
        <v>3555.0</v>
      </c>
      <c r="P158" s="66">
        <v>8396.0</v>
      </c>
      <c r="Q158" s="37">
        <v>0.0</v>
      </c>
      <c r="R158" s="38">
        <v>0.0</v>
      </c>
      <c r="S158" s="37">
        <v>0.0</v>
      </c>
      <c r="T158" s="38">
        <v>0.0</v>
      </c>
      <c r="U158" s="38">
        <v>0.0</v>
      </c>
      <c r="V158" s="4">
        <v>0.0</v>
      </c>
      <c r="W158" s="66">
        <v>0.0</v>
      </c>
      <c r="X158" s="4">
        <v>0.0</v>
      </c>
      <c r="Y158" s="66">
        <v>0.0</v>
      </c>
      <c r="Z158" s="66">
        <v>0.0</v>
      </c>
      <c r="AA158" s="37">
        <v>0.0</v>
      </c>
      <c r="AB158" s="38">
        <v>73.0</v>
      </c>
      <c r="AC158" s="37">
        <v>0.0</v>
      </c>
      <c r="AD158" s="37">
        <v>0.0</v>
      </c>
      <c r="AE158" s="38">
        <v>90.0</v>
      </c>
      <c r="AF158" s="4">
        <v>4.0</v>
      </c>
      <c r="AG158" s="4">
        <v>5.0</v>
      </c>
      <c r="AH158" s="4">
        <v>1.0</v>
      </c>
      <c r="AI158" s="4">
        <v>1.0</v>
      </c>
      <c r="AJ158" s="4">
        <v>2.0</v>
      </c>
    </row>
    <row r="159" ht="15.75" customHeight="1">
      <c r="A159" s="4" t="s">
        <v>183</v>
      </c>
      <c r="B159" s="67">
        <v>4.66</v>
      </c>
      <c r="C159" s="67">
        <v>6.99</v>
      </c>
      <c r="D159" s="67">
        <v>2.99</v>
      </c>
      <c r="E159" s="67">
        <v>5.44</v>
      </c>
      <c r="F159" s="67">
        <v>3.51</v>
      </c>
      <c r="G159" s="37">
        <v>557.0</v>
      </c>
      <c r="H159" s="37">
        <v>674.0</v>
      </c>
      <c r="I159" s="38">
        <v>858.0</v>
      </c>
      <c r="J159" s="38">
        <v>914.0</v>
      </c>
      <c r="K159" s="37">
        <v>904.0</v>
      </c>
      <c r="L159" s="66">
        <v>4426.0</v>
      </c>
      <c r="M159" s="66">
        <v>8219.0</v>
      </c>
      <c r="N159" s="66">
        <v>3696.0</v>
      </c>
      <c r="O159" s="66">
        <v>2940.0</v>
      </c>
      <c r="P159" s="66">
        <v>6946.0</v>
      </c>
      <c r="Q159" s="37">
        <v>0.0</v>
      </c>
      <c r="R159" s="38">
        <v>0.0</v>
      </c>
      <c r="S159" s="37">
        <v>0.0</v>
      </c>
      <c r="T159" s="38">
        <v>0.0</v>
      </c>
      <c r="U159" s="37">
        <v>0.0</v>
      </c>
      <c r="V159" s="66">
        <v>0.0</v>
      </c>
      <c r="W159" s="66">
        <v>0.0</v>
      </c>
      <c r="X159" s="66">
        <v>0.0</v>
      </c>
      <c r="Y159" s="66">
        <v>0.0</v>
      </c>
      <c r="Z159" s="4">
        <v>0.0</v>
      </c>
      <c r="AA159" s="37">
        <v>0.0</v>
      </c>
      <c r="AB159" s="37">
        <v>22.0</v>
      </c>
      <c r="AC159" s="37">
        <v>0.0</v>
      </c>
      <c r="AD159" s="38">
        <v>0.0</v>
      </c>
      <c r="AE159" s="38">
        <v>69.0</v>
      </c>
      <c r="AF159" s="4">
        <v>4.0</v>
      </c>
      <c r="AG159" s="4">
        <v>5.0</v>
      </c>
      <c r="AH159" s="4">
        <v>1.0</v>
      </c>
      <c r="AI159" s="4">
        <v>1.0</v>
      </c>
      <c r="AJ159" s="4">
        <v>2.0</v>
      </c>
    </row>
    <row r="160" ht="15.75" customHeight="1">
      <c r="A160" s="4" t="s">
        <v>184</v>
      </c>
      <c r="B160" s="67">
        <v>4.66</v>
      </c>
      <c r="C160" s="67">
        <v>6.99</v>
      </c>
      <c r="D160" s="67">
        <v>2.99</v>
      </c>
      <c r="E160" s="67">
        <v>5.45</v>
      </c>
      <c r="F160" s="67">
        <v>3.53</v>
      </c>
      <c r="G160" s="37">
        <v>516.0</v>
      </c>
      <c r="H160" s="37">
        <v>624.0</v>
      </c>
      <c r="I160" s="38">
        <v>855.0</v>
      </c>
      <c r="J160" s="38">
        <v>860.0</v>
      </c>
      <c r="K160" s="37">
        <v>871.0</v>
      </c>
      <c r="L160" s="66">
        <v>3953.0</v>
      </c>
      <c r="M160" s="66">
        <v>7073.0</v>
      </c>
      <c r="N160" s="66">
        <v>3024.0</v>
      </c>
      <c r="O160" s="66">
        <v>2451.0</v>
      </c>
      <c r="P160" s="66">
        <v>5877.0</v>
      </c>
      <c r="Q160" s="37">
        <v>0.0</v>
      </c>
      <c r="R160" s="38">
        <v>0.0</v>
      </c>
      <c r="S160" s="37">
        <v>0.0</v>
      </c>
      <c r="T160" s="38">
        <v>0.0</v>
      </c>
      <c r="U160" s="38">
        <v>0.0</v>
      </c>
      <c r="V160" s="66">
        <v>0.0</v>
      </c>
      <c r="W160" s="66">
        <v>0.0</v>
      </c>
      <c r="X160" s="66">
        <v>0.0</v>
      </c>
      <c r="Y160" s="66">
        <v>0.0</v>
      </c>
      <c r="Z160" s="66">
        <v>0.0</v>
      </c>
      <c r="AA160" s="37">
        <v>0.0</v>
      </c>
      <c r="AB160" s="38">
        <v>0.0</v>
      </c>
      <c r="AC160" s="37">
        <v>0.0</v>
      </c>
      <c r="AD160" s="37">
        <v>0.0</v>
      </c>
      <c r="AE160" s="38">
        <v>96.0</v>
      </c>
      <c r="AF160" s="4">
        <v>4.0</v>
      </c>
      <c r="AG160" s="4">
        <v>5.0</v>
      </c>
      <c r="AH160" s="4">
        <v>1.0</v>
      </c>
      <c r="AI160" s="4">
        <v>1.0</v>
      </c>
      <c r="AJ160" s="4">
        <v>2.0</v>
      </c>
    </row>
    <row r="161" ht="15.75" customHeight="1">
      <c r="A161" s="4" t="s">
        <v>185</v>
      </c>
      <c r="B161" s="67">
        <v>4.66</v>
      </c>
      <c r="C161" s="67">
        <v>6.99</v>
      </c>
      <c r="D161" s="67">
        <v>2.99</v>
      </c>
      <c r="E161" s="67">
        <v>5.45</v>
      </c>
      <c r="F161" s="67">
        <v>3.51</v>
      </c>
      <c r="G161" s="37">
        <v>591.0</v>
      </c>
      <c r="H161" s="37">
        <v>661.0</v>
      </c>
      <c r="I161" s="38">
        <v>886.0</v>
      </c>
      <c r="J161" s="38">
        <v>902.0</v>
      </c>
      <c r="K161" s="37">
        <v>910.0</v>
      </c>
      <c r="L161" s="66">
        <v>4981.0</v>
      </c>
      <c r="M161" s="66">
        <v>8383.0</v>
      </c>
      <c r="N161" s="66">
        <v>3982.0</v>
      </c>
      <c r="O161" s="66">
        <v>2893.0</v>
      </c>
      <c r="P161" s="66">
        <v>7176.0</v>
      </c>
      <c r="Q161" s="37">
        <v>0.0</v>
      </c>
      <c r="R161" s="38">
        <v>0.0</v>
      </c>
      <c r="S161" s="37">
        <v>0.0</v>
      </c>
      <c r="T161" s="37">
        <v>0.0</v>
      </c>
      <c r="U161" s="38">
        <v>0.0</v>
      </c>
      <c r="V161" s="4">
        <v>0.0</v>
      </c>
      <c r="W161" s="66">
        <v>0.0</v>
      </c>
      <c r="X161" s="4">
        <v>0.0</v>
      </c>
      <c r="Y161" s="66">
        <v>0.0</v>
      </c>
      <c r="Z161" s="66">
        <v>0.0</v>
      </c>
      <c r="AA161" s="37">
        <v>0.0</v>
      </c>
      <c r="AB161" s="37">
        <v>0.0</v>
      </c>
      <c r="AC161" s="37">
        <v>0.0</v>
      </c>
      <c r="AD161" s="37">
        <v>0.0</v>
      </c>
      <c r="AE161" s="37">
        <v>129.0</v>
      </c>
      <c r="AF161" s="4">
        <v>4.0</v>
      </c>
      <c r="AG161" s="4">
        <v>5.0</v>
      </c>
      <c r="AH161" s="4">
        <v>1.0</v>
      </c>
      <c r="AI161" s="4">
        <v>1.0</v>
      </c>
      <c r="AJ161" s="4">
        <v>2.0</v>
      </c>
    </row>
    <row r="162" ht="15.75" customHeight="1">
      <c r="A162" s="4" t="s">
        <v>186</v>
      </c>
      <c r="B162" s="67">
        <v>4.65</v>
      </c>
      <c r="C162" s="67">
        <v>6.98</v>
      </c>
      <c r="D162" s="67">
        <v>2.99</v>
      </c>
      <c r="E162" s="67">
        <v>5.45</v>
      </c>
      <c r="F162" s="67">
        <v>3.51</v>
      </c>
      <c r="G162" s="37">
        <v>602.0</v>
      </c>
      <c r="H162" s="37">
        <v>658.0</v>
      </c>
      <c r="I162" s="38">
        <v>893.0</v>
      </c>
      <c r="J162" s="38">
        <v>920.0</v>
      </c>
      <c r="K162" s="37">
        <v>931.0</v>
      </c>
      <c r="L162" s="66">
        <v>5313.0</v>
      </c>
      <c r="M162" s="66">
        <v>8500.0</v>
      </c>
      <c r="N162" s="66">
        <v>4555.0</v>
      </c>
      <c r="O162" s="66">
        <v>3348.0</v>
      </c>
      <c r="P162" s="66">
        <v>8569.0</v>
      </c>
      <c r="Q162" s="37">
        <v>0.0</v>
      </c>
      <c r="R162" s="38">
        <v>0.0</v>
      </c>
      <c r="S162" s="37">
        <v>0.0</v>
      </c>
      <c r="T162" s="37">
        <v>0.0</v>
      </c>
      <c r="U162" s="38">
        <v>0.0</v>
      </c>
      <c r="V162" s="66">
        <v>0.0</v>
      </c>
      <c r="W162" s="66">
        <v>0.0</v>
      </c>
      <c r="X162" s="4">
        <v>0.0</v>
      </c>
      <c r="Y162" s="66">
        <v>0.0</v>
      </c>
      <c r="Z162" s="66">
        <v>0.0</v>
      </c>
      <c r="AA162" s="37">
        <v>0.0</v>
      </c>
      <c r="AB162" s="38">
        <v>17.0</v>
      </c>
      <c r="AC162" s="37">
        <v>0.0</v>
      </c>
      <c r="AD162" s="37">
        <v>0.0</v>
      </c>
      <c r="AE162" s="37">
        <v>186.0</v>
      </c>
      <c r="AF162" s="4">
        <v>4.0</v>
      </c>
      <c r="AG162" s="4">
        <v>5.0</v>
      </c>
      <c r="AH162" s="4">
        <v>1.0</v>
      </c>
      <c r="AI162" s="4">
        <v>1.0</v>
      </c>
      <c r="AJ162" s="4">
        <v>2.0</v>
      </c>
    </row>
    <row r="163" ht="15.75" customHeight="1">
      <c r="G163" s="37"/>
      <c r="H163" s="37"/>
      <c r="I163" s="37"/>
      <c r="J163" s="37"/>
      <c r="K163" s="37"/>
      <c r="Q163" s="37"/>
      <c r="R163" s="37"/>
      <c r="S163" s="37"/>
      <c r="T163" s="37"/>
      <c r="U163" s="37"/>
      <c r="AA163" s="37"/>
      <c r="AB163" s="37"/>
      <c r="AC163" s="37"/>
      <c r="AD163" s="37"/>
      <c r="AE163" s="37"/>
    </row>
    <row r="164" ht="15.75" customHeight="1">
      <c r="G164" s="37"/>
      <c r="H164" s="37"/>
      <c r="I164" s="37"/>
      <c r="J164" s="37"/>
      <c r="K164" s="37"/>
      <c r="Q164" s="37"/>
      <c r="R164" s="37"/>
      <c r="S164" s="37"/>
      <c r="T164" s="37"/>
      <c r="U164" s="37"/>
      <c r="AA164" s="37"/>
      <c r="AB164" s="37"/>
      <c r="AC164" s="37"/>
      <c r="AD164" s="37"/>
      <c r="AE164" s="37"/>
    </row>
    <row r="165" ht="15.75" customHeight="1">
      <c r="G165" s="37"/>
      <c r="H165" s="37"/>
      <c r="I165" s="37"/>
      <c r="J165" s="37"/>
      <c r="K165" s="37"/>
      <c r="Q165" s="37"/>
      <c r="R165" s="37"/>
      <c r="S165" s="37"/>
      <c r="T165" s="37"/>
      <c r="U165" s="37"/>
      <c r="AA165" s="37"/>
      <c r="AB165" s="37"/>
      <c r="AC165" s="37"/>
      <c r="AD165" s="37"/>
      <c r="AE165" s="37"/>
    </row>
    <row r="166" ht="15.75" customHeight="1">
      <c r="G166" s="37"/>
      <c r="H166" s="37"/>
      <c r="I166" s="37"/>
      <c r="J166" s="37"/>
      <c r="K166" s="37"/>
      <c r="Q166" s="37"/>
      <c r="R166" s="37"/>
      <c r="S166" s="37"/>
      <c r="T166" s="37"/>
      <c r="U166" s="37"/>
      <c r="AA166" s="37"/>
      <c r="AB166" s="37"/>
      <c r="AC166" s="37"/>
      <c r="AD166" s="37"/>
      <c r="AE166" s="37"/>
    </row>
    <row r="167" ht="15.75" customHeight="1">
      <c r="G167" s="37"/>
      <c r="H167" s="37"/>
      <c r="I167" s="37"/>
      <c r="J167" s="37"/>
      <c r="K167" s="37"/>
      <c r="Q167" s="37"/>
      <c r="R167" s="37"/>
      <c r="S167" s="37"/>
      <c r="T167" s="37"/>
      <c r="U167" s="37"/>
      <c r="AA167" s="37"/>
      <c r="AB167" s="37"/>
      <c r="AC167" s="37"/>
      <c r="AD167" s="37"/>
      <c r="AE167" s="37"/>
    </row>
    <row r="168" ht="15.75" customHeight="1">
      <c r="G168" s="37"/>
      <c r="H168" s="37"/>
      <c r="I168" s="37"/>
      <c r="J168" s="37"/>
      <c r="K168" s="37"/>
      <c r="Q168" s="37"/>
      <c r="R168" s="37"/>
      <c r="S168" s="37"/>
      <c r="T168" s="37"/>
      <c r="U168" s="37"/>
      <c r="AA168" s="37"/>
      <c r="AB168" s="37"/>
      <c r="AC168" s="37"/>
      <c r="AD168" s="37"/>
      <c r="AE168" s="37"/>
    </row>
    <row r="169" ht="15.75" customHeight="1">
      <c r="G169" s="37"/>
      <c r="H169" s="37"/>
      <c r="I169" s="37"/>
      <c r="J169" s="37"/>
      <c r="K169" s="37"/>
      <c r="Q169" s="37"/>
      <c r="R169" s="37"/>
      <c r="S169" s="37"/>
      <c r="T169" s="37"/>
      <c r="U169" s="37"/>
      <c r="AA169" s="37"/>
      <c r="AB169" s="37"/>
      <c r="AC169" s="37"/>
      <c r="AD169" s="37"/>
      <c r="AE169" s="37"/>
    </row>
    <row r="170" ht="15.75" customHeight="1">
      <c r="G170" s="37"/>
      <c r="H170" s="37"/>
      <c r="I170" s="37"/>
      <c r="J170" s="37"/>
      <c r="K170" s="37"/>
      <c r="Q170" s="37"/>
      <c r="R170" s="37"/>
      <c r="S170" s="37"/>
      <c r="T170" s="37"/>
      <c r="U170" s="37"/>
      <c r="AA170" s="37"/>
      <c r="AB170" s="37"/>
      <c r="AC170" s="37"/>
      <c r="AD170" s="37"/>
      <c r="AE170" s="37"/>
    </row>
    <row r="171" ht="15.75" customHeight="1">
      <c r="G171" s="37"/>
      <c r="H171" s="37"/>
      <c r="I171" s="37"/>
      <c r="J171" s="37"/>
      <c r="K171" s="37"/>
      <c r="Q171" s="37"/>
      <c r="R171" s="37"/>
      <c r="S171" s="37"/>
      <c r="T171" s="37"/>
      <c r="U171" s="37"/>
      <c r="AA171" s="37"/>
      <c r="AB171" s="37"/>
      <c r="AC171" s="37"/>
      <c r="AD171" s="37"/>
      <c r="AE171" s="37"/>
    </row>
    <row r="172" ht="15.75" customHeight="1">
      <c r="G172" s="37"/>
      <c r="H172" s="37"/>
      <c r="I172" s="37"/>
      <c r="J172" s="37"/>
      <c r="K172" s="37"/>
      <c r="Q172" s="37"/>
      <c r="R172" s="37"/>
      <c r="S172" s="37"/>
      <c r="T172" s="37"/>
      <c r="U172" s="37"/>
      <c r="AA172" s="37"/>
      <c r="AB172" s="37"/>
      <c r="AC172" s="37"/>
      <c r="AD172" s="37"/>
      <c r="AE172" s="37"/>
    </row>
    <row r="173" ht="15.75" customHeight="1">
      <c r="G173" s="37"/>
      <c r="H173" s="37"/>
      <c r="I173" s="37"/>
      <c r="J173" s="37"/>
      <c r="K173" s="37"/>
      <c r="Q173" s="37"/>
      <c r="R173" s="37"/>
      <c r="S173" s="37"/>
      <c r="T173" s="37"/>
      <c r="U173" s="37"/>
      <c r="AA173" s="37"/>
      <c r="AB173" s="37"/>
      <c r="AC173" s="37"/>
      <c r="AD173" s="37"/>
      <c r="AE173" s="37"/>
    </row>
    <row r="174" ht="15.75" customHeight="1">
      <c r="G174" s="37"/>
      <c r="H174" s="37"/>
      <c r="I174" s="37"/>
      <c r="J174" s="37"/>
      <c r="K174" s="37"/>
      <c r="Q174" s="37"/>
      <c r="R174" s="37"/>
      <c r="S174" s="37"/>
      <c r="T174" s="37"/>
      <c r="U174" s="37"/>
      <c r="AA174" s="37"/>
      <c r="AB174" s="37"/>
      <c r="AC174" s="37"/>
      <c r="AD174" s="37"/>
      <c r="AE174" s="37"/>
    </row>
    <row r="175" ht="15.75" customHeight="1">
      <c r="G175" s="37"/>
      <c r="H175" s="37"/>
      <c r="I175" s="37"/>
      <c r="J175" s="37"/>
      <c r="K175" s="37"/>
      <c r="Q175" s="37"/>
      <c r="R175" s="37"/>
      <c r="S175" s="37"/>
      <c r="T175" s="37"/>
      <c r="U175" s="37"/>
      <c r="AA175" s="37"/>
      <c r="AB175" s="37"/>
      <c r="AC175" s="37"/>
      <c r="AD175" s="37"/>
      <c r="AE175" s="37"/>
    </row>
    <row r="176" ht="15.75" customHeight="1">
      <c r="G176" s="37"/>
      <c r="H176" s="37"/>
      <c r="I176" s="37"/>
      <c r="J176" s="37"/>
      <c r="K176" s="37"/>
      <c r="Q176" s="37"/>
      <c r="R176" s="37"/>
      <c r="S176" s="37"/>
      <c r="T176" s="37"/>
      <c r="U176" s="37"/>
      <c r="AA176" s="37"/>
      <c r="AB176" s="37"/>
      <c r="AC176" s="37"/>
      <c r="AD176" s="37"/>
      <c r="AE176" s="37"/>
    </row>
    <row r="177" ht="15.75" customHeight="1">
      <c r="G177" s="37"/>
      <c r="H177" s="37"/>
      <c r="I177" s="37"/>
      <c r="J177" s="37"/>
      <c r="K177" s="37"/>
      <c r="Q177" s="37"/>
      <c r="R177" s="37"/>
      <c r="S177" s="37"/>
      <c r="T177" s="37"/>
      <c r="U177" s="37"/>
      <c r="AA177" s="37"/>
      <c r="AB177" s="37"/>
      <c r="AC177" s="37"/>
      <c r="AD177" s="37"/>
      <c r="AE177" s="37"/>
    </row>
    <row r="178" ht="15.75" customHeight="1">
      <c r="G178" s="37"/>
      <c r="H178" s="37"/>
      <c r="I178" s="37"/>
      <c r="J178" s="37"/>
      <c r="K178" s="37"/>
      <c r="Q178" s="37"/>
      <c r="R178" s="37"/>
      <c r="S178" s="37"/>
      <c r="T178" s="37"/>
      <c r="U178" s="37"/>
      <c r="AA178" s="37"/>
      <c r="AB178" s="37"/>
      <c r="AC178" s="37"/>
      <c r="AD178" s="37"/>
      <c r="AE178" s="37"/>
    </row>
    <row r="179" ht="15.75" customHeight="1">
      <c r="G179" s="37"/>
      <c r="H179" s="37"/>
      <c r="I179" s="37"/>
      <c r="J179" s="37"/>
      <c r="K179" s="37"/>
      <c r="Q179" s="37"/>
      <c r="R179" s="37"/>
      <c r="S179" s="37"/>
      <c r="T179" s="37"/>
      <c r="U179" s="37"/>
      <c r="AA179" s="37"/>
      <c r="AB179" s="37"/>
      <c r="AC179" s="37"/>
      <c r="AD179" s="37"/>
      <c r="AE179" s="37"/>
    </row>
    <row r="180" ht="15.75" customHeight="1">
      <c r="G180" s="37"/>
      <c r="H180" s="37"/>
      <c r="I180" s="37"/>
      <c r="J180" s="37"/>
      <c r="K180" s="37"/>
      <c r="Q180" s="37"/>
      <c r="R180" s="37"/>
      <c r="S180" s="37"/>
      <c r="T180" s="37"/>
      <c r="U180" s="37"/>
      <c r="AA180" s="37"/>
      <c r="AB180" s="37"/>
      <c r="AC180" s="37"/>
      <c r="AD180" s="37"/>
      <c r="AE180" s="37"/>
    </row>
    <row r="181" ht="15.75" customHeight="1">
      <c r="G181" s="37"/>
      <c r="H181" s="37"/>
      <c r="I181" s="37"/>
      <c r="J181" s="37"/>
      <c r="K181" s="37"/>
      <c r="Q181" s="37"/>
      <c r="R181" s="37"/>
      <c r="S181" s="37"/>
      <c r="T181" s="37"/>
      <c r="U181" s="37"/>
      <c r="AA181" s="37"/>
      <c r="AB181" s="37"/>
      <c r="AC181" s="37"/>
      <c r="AD181" s="37"/>
      <c r="AE181" s="37"/>
    </row>
    <row r="182" ht="15.75" customHeight="1">
      <c r="G182" s="37"/>
      <c r="H182" s="37"/>
      <c r="I182" s="37"/>
      <c r="J182" s="37"/>
      <c r="K182" s="37"/>
      <c r="Q182" s="37"/>
      <c r="R182" s="37"/>
      <c r="S182" s="37"/>
      <c r="T182" s="37"/>
      <c r="U182" s="37"/>
      <c r="AA182" s="37"/>
      <c r="AB182" s="37"/>
      <c r="AC182" s="37"/>
      <c r="AD182" s="37"/>
      <c r="AE182" s="37"/>
    </row>
    <row r="183" ht="15.75" customHeight="1">
      <c r="G183" s="37"/>
      <c r="H183" s="37"/>
      <c r="I183" s="37"/>
      <c r="J183" s="37"/>
      <c r="K183" s="37"/>
      <c r="Q183" s="37"/>
      <c r="R183" s="37"/>
      <c r="S183" s="37"/>
      <c r="T183" s="37"/>
      <c r="U183" s="37"/>
      <c r="AA183" s="37"/>
      <c r="AB183" s="37"/>
      <c r="AC183" s="37"/>
      <c r="AD183" s="37"/>
      <c r="AE183" s="37"/>
    </row>
    <row r="184" ht="15.75" customHeight="1">
      <c r="G184" s="37"/>
      <c r="H184" s="37"/>
      <c r="I184" s="37"/>
      <c r="J184" s="37"/>
      <c r="K184" s="37"/>
      <c r="Q184" s="37"/>
      <c r="R184" s="37"/>
      <c r="S184" s="37"/>
      <c r="T184" s="37"/>
      <c r="U184" s="37"/>
      <c r="AA184" s="37"/>
      <c r="AB184" s="37"/>
      <c r="AC184" s="37"/>
      <c r="AD184" s="37"/>
      <c r="AE184" s="37"/>
    </row>
    <row r="185" ht="15.75" customHeight="1">
      <c r="G185" s="37"/>
      <c r="H185" s="37"/>
      <c r="I185" s="37"/>
      <c r="J185" s="37"/>
      <c r="K185" s="37"/>
      <c r="Q185" s="37"/>
      <c r="R185" s="37"/>
      <c r="S185" s="37"/>
      <c r="T185" s="37"/>
      <c r="U185" s="37"/>
      <c r="AA185" s="37"/>
      <c r="AB185" s="37"/>
      <c r="AC185" s="37"/>
      <c r="AD185" s="37"/>
      <c r="AE185" s="37"/>
    </row>
    <row r="186" ht="15.75" customHeight="1">
      <c r="G186" s="37"/>
      <c r="H186" s="37"/>
      <c r="I186" s="37"/>
      <c r="J186" s="37"/>
      <c r="K186" s="37"/>
      <c r="Q186" s="37"/>
      <c r="R186" s="37"/>
      <c r="S186" s="37"/>
      <c r="T186" s="37"/>
      <c r="U186" s="37"/>
      <c r="AA186" s="37"/>
      <c r="AB186" s="37"/>
      <c r="AC186" s="37"/>
      <c r="AD186" s="37"/>
      <c r="AE186" s="37"/>
    </row>
    <row r="187" ht="15.75" customHeight="1">
      <c r="G187" s="37"/>
      <c r="H187" s="37"/>
      <c r="I187" s="37"/>
      <c r="J187" s="37"/>
      <c r="K187" s="37"/>
      <c r="Q187" s="37"/>
      <c r="R187" s="37"/>
      <c r="S187" s="37"/>
      <c r="T187" s="37"/>
      <c r="U187" s="37"/>
      <c r="AA187" s="37"/>
      <c r="AB187" s="37"/>
      <c r="AC187" s="37"/>
      <c r="AD187" s="37"/>
      <c r="AE187" s="37"/>
    </row>
    <row r="188" ht="15.75" customHeight="1">
      <c r="G188" s="37"/>
      <c r="H188" s="37"/>
      <c r="I188" s="37"/>
      <c r="J188" s="37"/>
      <c r="K188" s="37"/>
      <c r="Q188" s="37"/>
      <c r="R188" s="37"/>
      <c r="S188" s="37"/>
      <c r="T188" s="37"/>
      <c r="U188" s="37"/>
      <c r="AA188" s="37"/>
      <c r="AB188" s="37"/>
      <c r="AC188" s="37"/>
      <c r="AD188" s="37"/>
      <c r="AE188" s="37"/>
    </row>
    <row r="189" ht="15.75" customHeight="1">
      <c r="G189" s="37"/>
      <c r="H189" s="37"/>
      <c r="I189" s="37"/>
      <c r="J189" s="37"/>
      <c r="K189" s="37"/>
      <c r="Q189" s="37"/>
      <c r="R189" s="37"/>
      <c r="S189" s="37"/>
      <c r="T189" s="37"/>
      <c r="U189" s="37"/>
      <c r="AA189" s="37"/>
      <c r="AB189" s="37"/>
      <c r="AC189" s="37"/>
      <c r="AD189" s="37"/>
      <c r="AE189" s="37"/>
    </row>
    <row r="190" ht="15.75" customHeight="1">
      <c r="G190" s="37"/>
      <c r="H190" s="37"/>
      <c r="I190" s="37"/>
      <c r="J190" s="37"/>
      <c r="K190" s="37"/>
      <c r="Q190" s="37"/>
      <c r="R190" s="37"/>
      <c r="S190" s="37"/>
      <c r="T190" s="37"/>
      <c r="U190" s="37"/>
      <c r="AA190" s="37"/>
      <c r="AB190" s="37"/>
      <c r="AC190" s="37"/>
      <c r="AD190" s="37"/>
      <c r="AE190" s="37"/>
    </row>
    <row r="191" ht="15.75" customHeight="1">
      <c r="G191" s="37"/>
      <c r="H191" s="37"/>
      <c r="I191" s="37"/>
      <c r="J191" s="37"/>
      <c r="K191" s="37"/>
      <c r="Q191" s="37"/>
      <c r="R191" s="37"/>
      <c r="S191" s="37"/>
      <c r="T191" s="37"/>
      <c r="U191" s="37"/>
      <c r="AA191" s="37"/>
      <c r="AB191" s="37"/>
      <c r="AC191" s="37"/>
      <c r="AD191" s="37"/>
      <c r="AE191" s="37"/>
    </row>
    <row r="192" ht="15.75" customHeight="1">
      <c r="G192" s="37"/>
      <c r="H192" s="37"/>
      <c r="I192" s="37"/>
      <c r="J192" s="37"/>
      <c r="K192" s="37"/>
      <c r="Q192" s="37"/>
      <c r="R192" s="37"/>
      <c r="S192" s="37"/>
      <c r="T192" s="37"/>
      <c r="U192" s="37"/>
      <c r="AA192" s="37"/>
      <c r="AB192" s="37"/>
      <c r="AC192" s="37"/>
      <c r="AD192" s="37"/>
      <c r="AE192" s="37"/>
    </row>
    <row r="193" ht="15.75" customHeight="1">
      <c r="G193" s="37"/>
      <c r="H193" s="37"/>
      <c r="I193" s="37"/>
      <c r="J193" s="37"/>
      <c r="K193" s="37"/>
      <c r="Q193" s="37"/>
      <c r="R193" s="37"/>
      <c r="S193" s="37"/>
      <c r="T193" s="37"/>
      <c r="U193" s="37"/>
      <c r="AA193" s="37"/>
      <c r="AB193" s="37"/>
      <c r="AC193" s="37"/>
      <c r="AD193" s="37"/>
      <c r="AE193" s="37"/>
    </row>
    <row r="194" ht="15.75" customHeight="1">
      <c r="G194" s="37"/>
      <c r="H194" s="37"/>
      <c r="I194" s="37"/>
      <c r="J194" s="37"/>
      <c r="K194" s="37"/>
      <c r="Q194" s="37"/>
      <c r="R194" s="37"/>
      <c r="S194" s="37"/>
      <c r="T194" s="37"/>
      <c r="U194" s="37"/>
      <c r="AA194" s="37"/>
      <c r="AB194" s="37"/>
      <c r="AC194" s="37"/>
      <c r="AD194" s="37"/>
      <c r="AE194" s="37"/>
    </row>
    <row r="195" ht="15.75" customHeight="1">
      <c r="G195" s="37"/>
      <c r="H195" s="37"/>
      <c r="I195" s="37"/>
      <c r="J195" s="37"/>
      <c r="K195" s="37"/>
      <c r="Q195" s="37"/>
      <c r="R195" s="37"/>
      <c r="S195" s="37"/>
      <c r="T195" s="37"/>
      <c r="U195" s="37"/>
      <c r="AA195" s="37"/>
      <c r="AB195" s="37"/>
      <c r="AC195" s="37"/>
      <c r="AD195" s="37"/>
      <c r="AE195" s="37"/>
    </row>
    <row r="196" ht="15.75" customHeight="1">
      <c r="G196" s="37"/>
      <c r="H196" s="37"/>
      <c r="I196" s="37"/>
      <c r="J196" s="37"/>
      <c r="K196" s="37"/>
      <c r="Q196" s="37"/>
      <c r="R196" s="37"/>
      <c r="S196" s="37"/>
      <c r="T196" s="37"/>
      <c r="U196" s="37"/>
      <c r="AA196" s="37"/>
      <c r="AB196" s="37"/>
      <c r="AC196" s="37"/>
      <c r="AD196" s="37"/>
      <c r="AE196" s="37"/>
    </row>
    <row r="197" ht="15.75" customHeight="1">
      <c r="G197" s="37"/>
      <c r="H197" s="37"/>
      <c r="I197" s="37"/>
      <c r="J197" s="37"/>
      <c r="K197" s="37"/>
      <c r="Q197" s="37"/>
      <c r="R197" s="37"/>
      <c r="S197" s="37"/>
      <c r="T197" s="37"/>
      <c r="U197" s="37"/>
      <c r="AA197" s="37"/>
      <c r="AB197" s="37"/>
      <c r="AC197" s="37"/>
      <c r="AD197" s="37"/>
      <c r="AE197" s="37"/>
    </row>
    <row r="198" ht="15.75" customHeight="1">
      <c r="G198" s="37"/>
      <c r="H198" s="37"/>
      <c r="I198" s="37"/>
      <c r="J198" s="37"/>
      <c r="K198" s="37"/>
      <c r="Q198" s="37"/>
      <c r="R198" s="37"/>
      <c r="S198" s="37"/>
      <c r="T198" s="37"/>
      <c r="U198" s="37"/>
      <c r="AA198" s="37"/>
      <c r="AB198" s="37"/>
      <c r="AC198" s="37"/>
      <c r="AD198" s="37"/>
      <c r="AE198" s="37"/>
    </row>
    <row r="199" ht="15.75" customHeight="1">
      <c r="G199" s="37"/>
      <c r="H199" s="37"/>
      <c r="I199" s="37"/>
      <c r="J199" s="37"/>
      <c r="K199" s="37"/>
      <c r="Q199" s="37"/>
      <c r="R199" s="37"/>
      <c r="S199" s="37"/>
      <c r="T199" s="37"/>
      <c r="U199" s="37"/>
      <c r="AA199" s="37"/>
      <c r="AB199" s="37"/>
      <c r="AC199" s="37"/>
      <c r="AD199" s="37"/>
      <c r="AE199" s="37"/>
    </row>
    <row r="200" ht="15.75" customHeight="1">
      <c r="G200" s="37"/>
      <c r="H200" s="37"/>
      <c r="I200" s="37"/>
      <c r="J200" s="37"/>
      <c r="K200" s="37"/>
      <c r="Q200" s="37"/>
      <c r="R200" s="37"/>
      <c r="S200" s="37"/>
      <c r="T200" s="37"/>
      <c r="U200" s="37"/>
      <c r="AA200" s="37"/>
      <c r="AB200" s="37"/>
      <c r="AC200" s="37"/>
      <c r="AD200" s="37"/>
      <c r="AE200" s="37"/>
    </row>
    <row r="201" ht="15.75" customHeight="1">
      <c r="G201" s="37"/>
      <c r="H201" s="37"/>
      <c r="I201" s="37"/>
      <c r="J201" s="37"/>
      <c r="K201" s="37"/>
      <c r="Q201" s="37"/>
      <c r="R201" s="37"/>
      <c r="S201" s="37"/>
      <c r="T201" s="37"/>
      <c r="U201" s="37"/>
      <c r="AA201" s="37"/>
      <c r="AB201" s="37"/>
      <c r="AC201" s="37"/>
      <c r="AD201" s="37"/>
      <c r="AE201" s="37"/>
    </row>
    <row r="202" ht="15.75" customHeight="1">
      <c r="G202" s="37"/>
      <c r="H202" s="37"/>
      <c r="I202" s="37"/>
      <c r="J202" s="37"/>
      <c r="K202" s="37"/>
      <c r="Q202" s="37"/>
      <c r="R202" s="37"/>
      <c r="S202" s="37"/>
      <c r="T202" s="37"/>
      <c r="U202" s="37"/>
      <c r="AA202" s="37"/>
      <c r="AB202" s="37"/>
      <c r="AC202" s="37"/>
      <c r="AD202" s="37"/>
      <c r="AE202" s="37"/>
    </row>
    <row r="203" ht="15.75" customHeight="1">
      <c r="G203" s="37"/>
      <c r="H203" s="37"/>
      <c r="I203" s="37"/>
      <c r="J203" s="37"/>
      <c r="K203" s="37"/>
      <c r="Q203" s="37"/>
      <c r="R203" s="37"/>
      <c r="S203" s="37"/>
      <c r="T203" s="37"/>
      <c r="U203" s="37"/>
      <c r="AA203" s="37"/>
      <c r="AB203" s="37"/>
      <c r="AC203" s="37"/>
      <c r="AD203" s="37"/>
      <c r="AE203" s="37"/>
    </row>
    <row r="204" ht="15.75" customHeight="1">
      <c r="G204" s="37"/>
      <c r="H204" s="37"/>
      <c r="I204" s="37"/>
      <c r="J204" s="37"/>
      <c r="K204" s="37"/>
      <c r="Q204" s="37"/>
      <c r="R204" s="37"/>
      <c r="S204" s="37"/>
      <c r="T204" s="37"/>
      <c r="U204" s="37"/>
      <c r="AA204" s="37"/>
      <c r="AB204" s="37"/>
      <c r="AC204" s="37"/>
      <c r="AD204" s="37"/>
      <c r="AE204" s="37"/>
    </row>
    <row r="205" ht="15.75" customHeight="1">
      <c r="G205" s="37"/>
      <c r="H205" s="37"/>
      <c r="I205" s="37"/>
      <c r="J205" s="37"/>
      <c r="K205" s="37"/>
      <c r="Q205" s="37"/>
      <c r="R205" s="37"/>
      <c r="S205" s="37"/>
      <c r="T205" s="37"/>
      <c r="U205" s="37"/>
      <c r="AA205" s="37"/>
      <c r="AB205" s="37"/>
      <c r="AC205" s="37"/>
      <c r="AD205" s="37"/>
      <c r="AE205" s="37"/>
    </row>
    <row r="206" ht="15.75" customHeight="1">
      <c r="G206" s="37"/>
      <c r="H206" s="37"/>
      <c r="I206" s="37"/>
      <c r="J206" s="37"/>
      <c r="K206" s="37"/>
      <c r="Q206" s="37"/>
      <c r="R206" s="37"/>
      <c r="S206" s="37"/>
      <c r="T206" s="37"/>
      <c r="U206" s="37"/>
      <c r="AA206" s="37"/>
      <c r="AB206" s="37"/>
      <c r="AC206" s="37"/>
      <c r="AD206" s="37"/>
      <c r="AE206" s="37"/>
    </row>
    <row r="207" ht="15.75" customHeight="1">
      <c r="G207" s="37"/>
      <c r="H207" s="37"/>
      <c r="I207" s="37"/>
      <c r="J207" s="37"/>
      <c r="K207" s="37"/>
      <c r="Q207" s="37"/>
      <c r="R207" s="37"/>
      <c r="S207" s="37"/>
      <c r="T207" s="37"/>
      <c r="U207" s="37"/>
      <c r="AA207" s="37"/>
      <c r="AB207" s="37"/>
      <c r="AC207" s="37"/>
      <c r="AD207" s="37"/>
      <c r="AE207" s="37"/>
    </row>
    <row r="208" ht="15.75" customHeight="1">
      <c r="G208" s="37"/>
      <c r="H208" s="37"/>
      <c r="I208" s="37"/>
      <c r="J208" s="37"/>
      <c r="K208" s="37"/>
      <c r="Q208" s="37"/>
      <c r="R208" s="37"/>
      <c r="S208" s="37"/>
      <c r="T208" s="37"/>
      <c r="U208" s="37"/>
      <c r="AA208" s="37"/>
      <c r="AB208" s="37"/>
      <c r="AC208" s="37"/>
      <c r="AD208" s="37"/>
      <c r="AE208" s="37"/>
    </row>
    <row r="209" ht="15.75" customHeight="1">
      <c r="G209" s="37"/>
      <c r="H209" s="37"/>
      <c r="I209" s="37"/>
      <c r="J209" s="37"/>
      <c r="K209" s="37"/>
      <c r="Q209" s="37"/>
      <c r="R209" s="37"/>
      <c r="S209" s="37"/>
      <c r="T209" s="37"/>
      <c r="U209" s="37"/>
      <c r="AA209" s="37"/>
      <c r="AB209" s="37"/>
      <c r="AC209" s="37"/>
      <c r="AD209" s="37"/>
      <c r="AE209" s="37"/>
    </row>
    <row r="210" ht="15.75" customHeight="1">
      <c r="G210" s="37"/>
      <c r="H210" s="37"/>
      <c r="I210" s="37"/>
      <c r="J210" s="37"/>
      <c r="K210" s="37"/>
      <c r="Q210" s="37"/>
      <c r="R210" s="37"/>
      <c r="S210" s="37"/>
      <c r="T210" s="37"/>
      <c r="U210" s="37"/>
      <c r="AA210" s="37"/>
      <c r="AB210" s="37"/>
      <c r="AC210" s="37"/>
      <c r="AD210" s="37"/>
      <c r="AE210" s="37"/>
    </row>
    <row r="211" ht="15.75" customHeight="1">
      <c r="G211" s="37"/>
      <c r="H211" s="37"/>
      <c r="I211" s="37"/>
      <c r="J211" s="37"/>
      <c r="K211" s="37"/>
      <c r="Q211" s="37"/>
      <c r="R211" s="37"/>
      <c r="S211" s="37"/>
      <c r="T211" s="37"/>
      <c r="U211" s="37"/>
      <c r="AA211" s="37"/>
      <c r="AB211" s="37"/>
      <c r="AC211" s="37"/>
      <c r="AD211" s="37"/>
      <c r="AE211" s="37"/>
    </row>
    <row r="212" ht="15.75" customHeight="1">
      <c r="G212" s="37"/>
      <c r="H212" s="37"/>
      <c r="I212" s="37"/>
      <c r="J212" s="37"/>
      <c r="K212" s="37"/>
      <c r="Q212" s="37"/>
      <c r="R212" s="37"/>
      <c r="S212" s="37"/>
      <c r="T212" s="37"/>
      <c r="U212" s="37"/>
      <c r="AA212" s="37"/>
      <c r="AB212" s="37"/>
      <c r="AC212" s="37"/>
      <c r="AD212" s="37"/>
      <c r="AE212" s="37"/>
    </row>
    <row r="213" ht="15.75" customHeight="1">
      <c r="G213" s="37"/>
      <c r="H213" s="37"/>
      <c r="I213" s="37"/>
      <c r="J213" s="37"/>
      <c r="K213" s="37"/>
      <c r="Q213" s="37"/>
      <c r="R213" s="37"/>
      <c r="S213" s="37"/>
      <c r="T213" s="37"/>
      <c r="U213" s="37"/>
      <c r="AA213" s="37"/>
      <c r="AB213" s="37"/>
      <c r="AC213" s="37"/>
      <c r="AD213" s="37"/>
      <c r="AE213" s="37"/>
    </row>
    <row r="214" ht="15.75" customHeight="1">
      <c r="G214" s="37"/>
      <c r="H214" s="37"/>
      <c r="I214" s="37"/>
      <c r="J214" s="37"/>
      <c r="K214" s="37"/>
      <c r="Q214" s="37"/>
      <c r="R214" s="37"/>
      <c r="S214" s="37"/>
      <c r="T214" s="37"/>
      <c r="U214" s="37"/>
      <c r="AA214" s="37"/>
      <c r="AB214" s="37"/>
      <c r="AC214" s="37"/>
      <c r="AD214" s="37"/>
      <c r="AE214" s="37"/>
    </row>
    <row r="215" ht="15.75" customHeight="1">
      <c r="G215" s="37"/>
      <c r="H215" s="37"/>
      <c r="I215" s="37"/>
      <c r="J215" s="37"/>
      <c r="K215" s="37"/>
      <c r="Q215" s="37"/>
      <c r="R215" s="37"/>
      <c r="S215" s="37"/>
      <c r="T215" s="37"/>
      <c r="U215" s="37"/>
      <c r="AA215" s="37"/>
      <c r="AB215" s="37"/>
      <c r="AC215" s="37"/>
      <c r="AD215" s="37"/>
      <c r="AE215" s="37"/>
    </row>
    <row r="216" ht="15.75" customHeight="1">
      <c r="G216" s="37"/>
      <c r="H216" s="37"/>
      <c r="I216" s="37"/>
      <c r="J216" s="37"/>
      <c r="K216" s="37"/>
      <c r="Q216" s="37"/>
      <c r="R216" s="37"/>
      <c r="S216" s="37"/>
      <c r="T216" s="37"/>
      <c r="U216" s="37"/>
      <c r="AA216" s="37"/>
      <c r="AB216" s="37"/>
      <c r="AC216" s="37"/>
      <c r="AD216" s="37"/>
      <c r="AE216" s="37"/>
    </row>
    <row r="217" ht="15.75" customHeight="1">
      <c r="G217" s="37"/>
      <c r="H217" s="37"/>
      <c r="I217" s="37"/>
      <c r="J217" s="37"/>
      <c r="K217" s="37"/>
      <c r="Q217" s="37"/>
      <c r="R217" s="37"/>
      <c r="S217" s="37"/>
      <c r="T217" s="37"/>
      <c r="U217" s="37"/>
      <c r="AA217" s="37"/>
      <c r="AB217" s="37"/>
      <c r="AC217" s="37"/>
      <c r="AD217" s="37"/>
      <c r="AE217" s="37"/>
    </row>
    <row r="218" ht="15.75" customHeight="1">
      <c r="G218" s="37"/>
      <c r="H218" s="37"/>
      <c r="I218" s="37"/>
      <c r="J218" s="37"/>
      <c r="K218" s="37"/>
      <c r="Q218" s="37"/>
      <c r="R218" s="37"/>
      <c r="S218" s="37"/>
      <c r="T218" s="37"/>
      <c r="U218" s="37"/>
      <c r="AA218" s="37"/>
      <c r="AB218" s="37"/>
      <c r="AC218" s="37"/>
      <c r="AD218" s="37"/>
      <c r="AE218" s="37"/>
    </row>
    <row r="219" ht="15.75" customHeight="1">
      <c r="G219" s="37"/>
      <c r="H219" s="37"/>
      <c r="I219" s="37"/>
      <c r="J219" s="37"/>
      <c r="K219" s="37"/>
      <c r="Q219" s="37"/>
      <c r="R219" s="37"/>
      <c r="S219" s="37"/>
      <c r="T219" s="37"/>
      <c r="U219" s="37"/>
      <c r="AA219" s="37"/>
      <c r="AB219" s="37"/>
      <c r="AC219" s="37"/>
      <c r="AD219" s="37"/>
      <c r="AE219" s="37"/>
    </row>
    <row r="220" ht="15.75" customHeight="1">
      <c r="G220" s="37"/>
      <c r="H220" s="37"/>
      <c r="I220" s="37"/>
      <c r="J220" s="37"/>
      <c r="K220" s="37"/>
      <c r="Q220" s="37"/>
      <c r="R220" s="37"/>
      <c r="S220" s="37"/>
      <c r="T220" s="37"/>
      <c r="U220" s="37"/>
      <c r="AA220" s="37"/>
      <c r="AB220" s="37"/>
      <c r="AC220" s="37"/>
      <c r="AD220" s="37"/>
      <c r="AE220" s="37"/>
    </row>
    <row r="221" ht="15.75" customHeight="1">
      <c r="G221" s="37"/>
      <c r="H221" s="37"/>
      <c r="I221" s="37"/>
      <c r="J221" s="37"/>
      <c r="K221" s="37"/>
      <c r="Q221" s="37"/>
      <c r="R221" s="37"/>
      <c r="S221" s="37"/>
      <c r="T221" s="37"/>
      <c r="U221" s="37"/>
      <c r="AA221" s="37"/>
      <c r="AB221" s="37"/>
      <c r="AC221" s="37"/>
      <c r="AD221" s="37"/>
      <c r="AE221" s="37"/>
    </row>
    <row r="222" ht="15.75" customHeight="1">
      <c r="G222" s="37"/>
      <c r="H222" s="37"/>
      <c r="I222" s="37"/>
      <c r="J222" s="37"/>
      <c r="K222" s="37"/>
      <c r="Q222" s="37"/>
      <c r="R222" s="37"/>
      <c r="S222" s="37"/>
      <c r="T222" s="37"/>
      <c r="U222" s="37"/>
      <c r="AA222" s="37"/>
      <c r="AB222" s="37"/>
      <c r="AC222" s="37"/>
      <c r="AD222" s="37"/>
      <c r="AE222" s="37"/>
    </row>
    <row r="223" ht="15.75" customHeight="1">
      <c r="G223" s="37"/>
      <c r="H223" s="37"/>
      <c r="I223" s="37"/>
      <c r="J223" s="37"/>
      <c r="K223" s="37"/>
      <c r="Q223" s="37"/>
      <c r="R223" s="37"/>
      <c r="S223" s="37"/>
      <c r="T223" s="37"/>
      <c r="U223" s="37"/>
      <c r="AA223" s="37"/>
      <c r="AB223" s="37"/>
      <c r="AC223" s="37"/>
      <c r="AD223" s="37"/>
      <c r="AE223" s="37"/>
    </row>
    <row r="224" ht="15.75" customHeight="1">
      <c r="G224" s="37"/>
      <c r="H224" s="37"/>
      <c r="I224" s="37"/>
      <c r="J224" s="37"/>
      <c r="K224" s="37"/>
      <c r="Q224" s="37"/>
      <c r="R224" s="37"/>
      <c r="S224" s="37"/>
      <c r="T224" s="37"/>
      <c r="U224" s="37"/>
      <c r="AA224" s="37"/>
      <c r="AB224" s="37"/>
      <c r="AC224" s="37"/>
      <c r="AD224" s="37"/>
      <c r="AE224" s="37"/>
    </row>
    <row r="225" ht="15.75" customHeight="1">
      <c r="G225" s="37"/>
      <c r="H225" s="37"/>
      <c r="I225" s="37"/>
      <c r="J225" s="37"/>
      <c r="K225" s="37"/>
      <c r="Q225" s="37"/>
      <c r="R225" s="37"/>
      <c r="S225" s="37"/>
      <c r="T225" s="37"/>
      <c r="U225" s="37"/>
      <c r="AA225" s="37"/>
      <c r="AB225" s="37"/>
      <c r="AC225" s="37"/>
      <c r="AD225" s="37"/>
      <c r="AE225" s="37"/>
    </row>
    <row r="226" ht="15.75" customHeight="1">
      <c r="G226" s="37"/>
      <c r="H226" s="37"/>
      <c r="I226" s="37"/>
      <c r="J226" s="37"/>
      <c r="K226" s="37"/>
      <c r="Q226" s="37"/>
      <c r="R226" s="37"/>
      <c r="S226" s="37"/>
      <c r="T226" s="37"/>
      <c r="U226" s="37"/>
      <c r="AA226" s="37"/>
      <c r="AB226" s="37"/>
      <c r="AC226" s="37"/>
      <c r="AD226" s="37"/>
      <c r="AE226" s="37"/>
    </row>
    <row r="227" ht="15.75" customHeight="1">
      <c r="G227" s="37"/>
      <c r="H227" s="37"/>
      <c r="I227" s="37"/>
      <c r="J227" s="37"/>
      <c r="K227" s="37"/>
      <c r="Q227" s="37"/>
      <c r="R227" s="37"/>
      <c r="S227" s="37"/>
      <c r="T227" s="37"/>
      <c r="U227" s="37"/>
      <c r="AA227" s="37"/>
      <c r="AB227" s="37"/>
      <c r="AC227" s="37"/>
      <c r="AD227" s="37"/>
      <c r="AE227" s="37"/>
    </row>
    <row r="228" ht="15.75" customHeight="1">
      <c r="G228" s="37"/>
      <c r="H228" s="37"/>
      <c r="I228" s="37"/>
      <c r="J228" s="37"/>
      <c r="K228" s="37"/>
      <c r="Q228" s="37"/>
      <c r="R228" s="37"/>
      <c r="S228" s="37"/>
      <c r="T228" s="37"/>
      <c r="U228" s="37"/>
      <c r="AA228" s="37"/>
      <c r="AB228" s="37"/>
      <c r="AC228" s="37"/>
      <c r="AD228" s="37"/>
      <c r="AE228" s="37"/>
    </row>
    <row r="229" ht="15.75" customHeight="1">
      <c r="G229" s="37"/>
      <c r="H229" s="37"/>
      <c r="I229" s="37"/>
      <c r="J229" s="37"/>
      <c r="K229" s="37"/>
      <c r="Q229" s="37"/>
      <c r="R229" s="37"/>
      <c r="S229" s="37"/>
      <c r="T229" s="37"/>
      <c r="U229" s="37"/>
      <c r="AA229" s="37"/>
      <c r="AB229" s="37"/>
      <c r="AC229" s="37"/>
      <c r="AD229" s="37"/>
      <c r="AE229" s="37"/>
    </row>
    <row r="230" ht="15.75" customHeight="1">
      <c r="G230" s="37"/>
      <c r="H230" s="37"/>
      <c r="I230" s="37"/>
      <c r="J230" s="37"/>
      <c r="K230" s="37"/>
      <c r="Q230" s="37"/>
      <c r="R230" s="37"/>
      <c r="S230" s="37"/>
      <c r="T230" s="37"/>
      <c r="U230" s="37"/>
      <c r="AA230" s="37"/>
      <c r="AB230" s="37"/>
      <c r="AC230" s="37"/>
      <c r="AD230" s="37"/>
      <c r="AE230" s="37"/>
    </row>
    <row r="231" ht="15.75" customHeight="1">
      <c r="G231" s="37"/>
      <c r="H231" s="37"/>
      <c r="I231" s="37"/>
      <c r="J231" s="37"/>
      <c r="K231" s="37"/>
      <c r="Q231" s="37"/>
      <c r="R231" s="37"/>
      <c r="S231" s="37"/>
      <c r="T231" s="37"/>
      <c r="U231" s="37"/>
      <c r="AA231" s="37"/>
      <c r="AB231" s="37"/>
      <c r="AC231" s="37"/>
      <c r="AD231" s="37"/>
      <c r="AE231" s="37"/>
    </row>
    <row r="232" ht="15.75" customHeight="1">
      <c r="G232" s="37"/>
      <c r="H232" s="37"/>
      <c r="I232" s="37"/>
      <c r="J232" s="37"/>
      <c r="K232" s="37"/>
      <c r="Q232" s="37"/>
      <c r="R232" s="37"/>
      <c r="S232" s="37"/>
      <c r="T232" s="37"/>
      <c r="U232" s="37"/>
      <c r="AA232" s="37"/>
      <c r="AB232" s="37"/>
      <c r="AC232" s="37"/>
      <c r="AD232" s="37"/>
      <c r="AE232" s="37"/>
    </row>
    <row r="233" ht="15.75" customHeight="1">
      <c r="G233" s="37"/>
      <c r="H233" s="37"/>
      <c r="I233" s="37"/>
      <c r="J233" s="37"/>
      <c r="K233" s="37"/>
      <c r="Q233" s="37"/>
      <c r="R233" s="37"/>
      <c r="S233" s="37"/>
      <c r="T233" s="37"/>
      <c r="U233" s="37"/>
      <c r="AA233" s="37"/>
      <c r="AB233" s="37"/>
      <c r="AC233" s="37"/>
      <c r="AD233" s="37"/>
      <c r="AE233" s="37"/>
    </row>
    <row r="234" ht="15.75" customHeight="1">
      <c r="G234" s="37"/>
      <c r="H234" s="37"/>
      <c r="I234" s="37"/>
      <c r="J234" s="37"/>
      <c r="K234" s="37"/>
      <c r="Q234" s="37"/>
      <c r="R234" s="37"/>
      <c r="S234" s="37"/>
      <c r="T234" s="37"/>
      <c r="U234" s="37"/>
      <c r="AA234" s="37"/>
      <c r="AB234" s="37"/>
      <c r="AC234" s="37"/>
      <c r="AD234" s="37"/>
      <c r="AE234" s="37"/>
    </row>
    <row r="235" ht="15.75" customHeight="1">
      <c r="G235" s="37"/>
      <c r="H235" s="37"/>
      <c r="I235" s="37"/>
      <c r="J235" s="37"/>
      <c r="K235" s="37"/>
      <c r="Q235" s="37"/>
      <c r="R235" s="37"/>
      <c r="S235" s="37"/>
      <c r="T235" s="37"/>
      <c r="U235" s="37"/>
      <c r="AA235" s="37"/>
      <c r="AB235" s="37"/>
      <c r="AC235" s="37"/>
      <c r="AD235" s="37"/>
      <c r="AE235" s="37"/>
    </row>
    <row r="236" ht="15.75" customHeight="1">
      <c r="G236" s="37"/>
      <c r="H236" s="37"/>
      <c r="I236" s="37"/>
      <c r="J236" s="37"/>
      <c r="K236" s="37"/>
      <c r="Q236" s="37"/>
      <c r="R236" s="37"/>
      <c r="S236" s="37"/>
      <c r="T236" s="37"/>
      <c r="U236" s="37"/>
      <c r="AA236" s="37"/>
      <c r="AB236" s="37"/>
      <c r="AC236" s="37"/>
      <c r="AD236" s="37"/>
      <c r="AE236" s="37"/>
    </row>
    <row r="237" ht="15.75" customHeight="1">
      <c r="G237" s="37"/>
      <c r="H237" s="37"/>
      <c r="I237" s="37"/>
      <c r="J237" s="37"/>
      <c r="K237" s="37"/>
      <c r="Q237" s="37"/>
      <c r="R237" s="37"/>
      <c r="S237" s="37"/>
      <c r="T237" s="37"/>
      <c r="U237" s="37"/>
      <c r="AA237" s="37"/>
      <c r="AB237" s="37"/>
      <c r="AC237" s="37"/>
      <c r="AD237" s="37"/>
      <c r="AE237" s="37"/>
    </row>
    <row r="238" ht="15.75" customHeight="1">
      <c r="G238" s="37"/>
      <c r="H238" s="37"/>
      <c r="I238" s="37"/>
      <c r="J238" s="37"/>
      <c r="K238" s="37"/>
      <c r="Q238" s="37"/>
      <c r="R238" s="37"/>
      <c r="S238" s="37"/>
      <c r="T238" s="37"/>
      <c r="U238" s="37"/>
      <c r="AA238" s="37"/>
      <c r="AB238" s="37"/>
      <c r="AC238" s="37"/>
      <c r="AD238" s="37"/>
      <c r="AE238" s="37"/>
    </row>
    <row r="239" ht="15.75" customHeight="1">
      <c r="G239" s="37"/>
      <c r="H239" s="37"/>
      <c r="I239" s="37"/>
      <c r="J239" s="37"/>
      <c r="K239" s="37"/>
      <c r="Q239" s="37"/>
      <c r="R239" s="37"/>
      <c r="S239" s="37"/>
      <c r="T239" s="37"/>
      <c r="U239" s="37"/>
      <c r="AA239" s="37"/>
      <c r="AB239" s="37"/>
      <c r="AC239" s="37"/>
      <c r="AD239" s="37"/>
      <c r="AE239" s="37"/>
    </row>
    <row r="240" ht="15.75" customHeight="1">
      <c r="G240" s="37"/>
      <c r="H240" s="37"/>
      <c r="I240" s="37"/>
      <c r="J240" s="37"/>
      <c r="K240" s="37"/>
      <c r="Q240" s="37"/>
      <c r="R240" s="37"/>
      <c r="S240" s="37"/>
      <c r="T240" s="37"/>
      <c r="U240" s="37"/>
      <c r="AA240" s="37"/>
      <c r="AB240" s="37"/>
      <c r="AC240" s="37"/>
      <c r="AD240" s="37"/>
      <c r="AE240" s="37"/>
    </row>
    <row r="241" ht="15.75" customHeight="1">
      <c r="G241" s="37"/>
      <c r="H241" s="37"/>
      <c r="I241" s="37"/>
      <c r="J241" s="37"/>
      <c r="K241" s="37"/>
      <c r="Q241" s="37"/>
      <c r="R241" s="37"/>
      <c r="S241" s="37"/>
      <c r="T241" s="37"/>
      <c r="U241" s="37"/>
      <c r="AA241" s="37"/>
      <c r="AB241" s="37"/>
      <c r="AC241" s="37"/>
      <c r="AD241" s="37"/>
      <c r="AE241" s="37"/>
    </row>
    <row r="242" ht="15.75" customHeight="1">
      <c r="G242" s="37"/>
      <c r="H242" s="37"/>
      <c r="I242" s="37"/>
      <c r="J242" s="37"/>
      <c r="K242" s="37"/>
      <c r="Q242" s="37"/>
      <c r="R242" s="37"/>
      <c r="S242" s="37"/>
      <c r="T242" s="37"/>
      <c r="U242" s="37"/>
      <c r="AA242" s="37"/>
      <c r="AB242" s="37"/>
      <c r="AC242" s="37"/>
      <c r="AD242" s="37"/>
      <c r="AE242" s="37"/>
    </row>
    <row r="243" ht="15.75" customHeight="1">
      <c r="G243" s="37"/>
      <c r="H243" s="37"/>
      <c r="I243" s="37"/>
      <c r="J243" s="37"/>
      <c r="K243" s="37"/>
      <c r="Q243" s="37"/>
      <c r="R243" s="37"/>
      <c r="S243" s="37"/>
      <c r="T243" s="37"/>
      <c r="U243" s="37"/>
      <c r="AA243" s="37"/>
      <c r="AB243" s="37"/>
      <c r="AC243" s="37"/>
      <c r="AD243" s="37"/>
      <c r="AE243" s="37"/>
    </row>
    <row r="244" ht="15.75" customHeight="1">
      <c r="G244" s="37"/>
      <c r="H244" s="37"/>
      <c r="I244" s="37"/>
      <c r="J244" s="37"/>
      <c r="K244" s="37"/>
      <c r="Q244" s="37"/>
      <c r="R244" s="37"/>
      <c r="S244" s="37"/>
      <c r="T244" s="37"/>
      <c r="U244" s="37"/>
      <c r="AA244" s="37"/>
      <c r="AB244" s="37"/>
      <c r="AC244" s="37"/>
      <c r="AD244" s="37"/>
      <c r="AE244" s="37"/>
    </row>
    <row r="245" ht="15.75" customHeight="1">
      <c r="G245" s="37"/>
      <c r="H245" s="37"/>
      <c r="I245" s="37"/>
      <c r="J245" s="37"/>
      <c r="K245" s="37"/>
      <c r="Q245" s="37"/>
      <c r="R245" s="37"/>
      <c r="S245" s="37"/>
      <c r="T245" s="37"/>
      <c r="U245" s="37"/>
      <c r="AA245" s="37"/>
      <c r="AB245" s="37"/>
      <c r="AC245" s="37"/>
      <c r="AD245" s="37"/>
      <c r="AE245" s="37"/>
    </row>
    <row r="246" ht="15.75" customHeight="1">
      <c r="G246" s="37"/>
      <c r="H246" s="37"/>
      <c r="I246" s="37"/>
      <c r="J246" s="37"/>
      <c r="K246" s="37"/>
      <c r="Q246" s="37"/>
      <c r="R246" s="37"/>
      <c r="S246" s="37"/>
      <c r="T246" s="37"/>
      <c r="U246" s="37"/>
      <c r="AA246" s="37"/>
      <c r="AB246" s="37"/>
      <c r="AC246" s="37"/>
      <c r="AD246" s="37"/>
      <c r="AE246" s="37"/>
    </row>
    <row r="247" ht="15.75" customHeight="1">
      <c r="G247" s="37"/>
      <c r="H247" s="37"/>
      <c r="I247" s="37"/>
      <c r="J247" s="37"/>
      <c r="K247" s="37"/>
      <c r="Q247" s="37"/>
      <c r="R247" s="37"/>
      <c r="S247" s="37"/>
      <c r="T247" s="37"/>
      <c r="U247" s="37"/>
      <c r="AA247" s="37"/>
      <c r="AB247" s="37"/>
      <c r="AC247" s="37"/>
      <c r="AD247" s="37"/>
      <c r="AE247" s="37"/>
    </row>
    <row r="248" ht="15.75" customHeight="1">
      <c r="G248" s="37"/>
      <c r="H248" s="37"/>
      <c r="I248" s="37"/>
      <c r="J248" s="37"/>
      <c r="K248" s="37"/>
      <c r="Q248" s="37"/>
      <c r="R248" s="37"/>
      <c r="S248" s="37"/>
      <c r="T248" s="37"/>
      <c r="U248" s="37"/>
      <c r="AA248" s="37"/>
      <c r="AB248" s="37"/>
      <c r="AC248" s="37"/>
      <c r="AD248" s="37"/>
      <c r="AE248" s="37"/>
    </row>
    <row r="249" ht="15.75" customHeight="1">
      <c r="G249" s="37"/>
      <c r="H249" s="37"/>
      <c r="I249" s="37"/>
      <c r="J249" s="37"/>
      <c r="K249" s="37"/>
      <c r="Q249" s="37"/>
      <c r="R249" s="37"/>
      <c r="S249" s="37"/>
      <c r="T249" s="37"/>
      <c r="U249" s="37"/>
      <c r="AA249" s="37"/>
      <c r="AB249" s="37"/>
      <c r="AC249" s="37"/>
      <c r="AD249" s="37"/>
      <c r="AE249" s="37"/>
    </row>
    <row r="250" ht="15.75" customHeight="1">
      <c r="G250" s="37"/>
      <c r="H250" s="37"/>
      <c r="I250" s="37"/>
      <c r="J250" s="37"/>
      <c r="K250" s="37"/>
      <c r="Q250" s="37"/>
      <c r="R250" s="37"/>
      <c r="S250" s="37"/>
      <c r="T250" s="37"/>
      <c r="U250" s="37"/>
      <c r="AA250" s="37"/>
      <c r="AB250" s="37"/>
      <c r="AC250" s="37"/>
      <c r="AD250" s="37"/>
      <c r="AE250" s="37"/>
    </row>
    <row r="251" ht="15.75" customHeight="1">
      <c r="G251" s="37"/>
      <c r="H251" s="37"/>
      <c r="I251" s="37"/>
      <c r="J251" s="37"/>
      <c r="K251" s="37"/>
      <c r="Q251" s="37"/>
      <c r="R251" s="37"/>
      <c r="S251" s="37"/>
      <c r="T251" s="37"/>
      <c r="U251" s="37"/>
      <c r="AA251" s="37"/>
      <c r="AB251" s="37"/>
      <c r="AC251" s="37"/>
      <c r="AD251" s="37"/>
      <c r="AE251" s="37"/>
    </row>
    <row r="252" ht="15.75" customHeight="1">
      <c r="G252" s="37"/>
      <c r="H252" s="37"/>
      <c r="I252" s="37"/>
      <c r="J252" s="37"/>
      <c r="K252" s="37"/>
      <c r="Q252" s="37"/>
      <c r="R252" s="37"/>
      <c r="S252" s="37"/>
      <c r="T252" s="37"/>
      <c r="U252" s="37"/>
      <c r="AA252" s="37"/>
      <c r="AB252" s="37"/>
      <c r="AC252" s="37"/>
      <c r="AD252" s="37"/>
      <c r="AE252" s="37"/>
    </row>
    <row r="253" ht="15.75" customHeight="1">
      <c r="G253" s="37"/>
      <c r="H253" s="37"/>
      <c r="I253" s="37"/>
      <c r="J253" s="37"/>
      <c r="K253" s="37"/>
      <c r="Q253" s="37"/>
      <c r="R253" s="37"/>
      <c r="S253" s="37"/>
      <c r="T253" s="37"/>
      <c r="U253" s="37"/>
      <c r="AA253" s="37"/>
      <c r="AB253" s="37"/>
      <c r="AC253" s="37"/>
      <c r="AD253" s="37"/>
      <c r="AE253" s="37"/>
    </row>
    <row r="254" ht="15.75" customHeight="1">
      <c r="G254" s="37"/>
      <c r="H254" s="37"/>
      <c r="I254" s="37"/>
      <c r="J254" s="37"/>
      <c r="K254" s="37"/>
      <c r="Q254" s="37"/>
      <c r="R254" s="37"/>
      <c r="S254" s="37"/>
      <c r="T254" s="37"/>
      <c r="U254" s="37"/>
      <c r="AA254" s="37"/>
      <c r="AB254" s="37"/>
      <c r="AC254" s="37"/>
      <c r="AD254" s="37"/>
      <c r="AE254" s="37"/>
    </row>
    <row r="255" ht="15.75" customHeight="1">
      <c r="G255" s="37"/>
      <c r="H255" s="37"/>
      <c r="I255" s="37"/>
      <c r="J255" s="37"/>
      <c r="K255" s="37"/>
      <c r="Q255" s="37"/>
      <c r="R255" s="37"/>
      <c r="S255" s="37"/>
      <c r="T255" s="37"/>
      <c r="U255" s="37"/>
      <c r="AA255" s="37"/>
      <c r="AB255" s="37"/>
      <c r="AC255" s="37"/>
      <c r="AD255" s="37"/>
      <c r="AE255" s="37"/>
    </row>
    <row r="256" ht="15.75" customHeight="1">
      <c r="G256" s="37"/>
      <c r="H256" s="37"/>
      <c r="I256" s="37"/>
      <c r="J256" s="37"/>
      <c r="K256" s="37"/>
      <c r="Q256" s="37"/>
      <c r="R256" s="37"/>
      <c r="S256" s="37"/>
      <c r="T256" s="37"/>
      <c r="U256" s="37"/>
      <c r="AA256" s="37"/>
      <c r="AB256" s="37"/>
      <c r="AC256" s="37"/>
      <c r="AD256" s="37"/>
      <c r="AE256" s="37"/>
    </row>
    <row r="257" ht="15.75" customHeight="1">
      <c r="G257" s="37"/>
      <c r="H257" s="37"/>
      <c r="I257" s="37"/>
      <c r="J257" s="37"/>
      <c r="K257" s="37"/>
      <c r="Q257" s="37"/>
      <c r="R257" s="37"/>
      <c r="S257" s="37"/>
      <c r="T257" s="37"/>
      <c r="U257" s="37"/>
      <c r="AA257" s="37"/>
      <c r="AB257" s="37"/>
      <c r="AC257" s="37"/>
      <c r="AD257" s="37"/>
      <c r="AE257" s="37"/>
    </row>
    <row r="258" ht="15.75" customHeight="1">
      <c r="G258" s="37"/>
      <c r="H258" s="37"/>
      <c r="I258" s="37"/>
      <c r="J258" s="37"/>
      <c r="K258" s="37"/>
      <c r="Q258" s="37"/>
      <c r="R258" s="37"/>
      <c r="S258" s="37"/>
      <c r="T258" s="37"/>
      <c r="U258" s="37"/>
      <c r="AA258" s="37"/>
      <c r="AB258" s="37"/>
      <c r="AC258" s="37"/>
      <c r="AD258" s="37"/>
      <c r="AE258" s="37"/>
    </row>
    <row r="259" ht="15.75" customHeight="1">
      <c r="G259" s="37"/>
      <c r="H259" s="37"/>
      <c r="I259" s="37"/>
      <c r="J259" s="37"/>
      <c r="K259" s="37"/>
      <c r="Q259" s="37"/>
      <c r="R259" s="37"/>
      <c r="S259" s="37"/>
      <c r="T259" s="37"/>
      <c r="U259" s="37"/>
      <c r="AA259" s="37"/>
      <c r="AB259" s="37"/>
      <c r="AC259" s="37"/>
      <c r="AD259" s="37"/>
      <c r="AE259" s="37"/>
    </row>
    <row r="260" ht="15.75" customHeight="1">
      <c r="G260" s="37"/>
      <c r="H260" s="37"/>
      <c r="I260" s="37"/>
      <c r="J260" s="37"/>
      <c r="K260" s="37"/>
      <c r="Q260" s="37"/>
      <c r="R260" s="37"/>
      <c r="S260" s="37"/>
      <c r="T260" s="37"/>
      <c r="U260" s="37"/>
      <c r="AA260" s="37"/>
      <c r="AB260" s="37"/>
      <c r="AC260" s="37"/>
      <c r="AD260" s="37"/>
      <c r="AE260" s="37"/>
    </row>
    <row r="261" ht="15.75" customHeight="1">
      <c r="G261" s="37"/>
      <c r="H261" s="37"/>
      <c r="I261" s="37"/>
      <c r="J261" s="37"/>
      <c r="K261" s="37"/>
      <c r="Q261" s="37"/>
      <c r="R261" s="37"/>
      <c r="S261" s="37"/>
      <c r="T261" s="37"/>
      <c r="U261" s="37"/>
      <c r="AA261" s="37"/>
      <c r="AB261" s="37"/>
      <c r="AC261" s="37"/>
      <c r="AD261" s="37"/>
      <c r="AE261" s="37"/>
    </row>
    <row r="262" ht="15.75" customHeight="1">
      <c r="G262" s="37"/>
      <c r="H262" s="37"/>
      <c r="I262" s="37"/>
      <c r="J262" s="37"/>
      <c r="K262" s="37"/>
      <c r="Q262" s="37"/>
      <c r="R262" s="37"/>
      <c r="S262" s="37"/>
      <c r="T262" s="37"/>
      <c r="U262" s="37"/>
      <c r="AA262" s="37"/>
      <c r="AB262" s="37"/>
      <c r="AC262" s="37"/>
      <c r="AD262" s="37"/>
      <c r="AE262" s="37"/>
    </row>
    <row r="263" ht="15.75" customHeight="1">
      <c r="G263" s="37"/>
      <c r="H263" s="37"/>
      <c r="I263" s="37"/>
      <c r="J263" s="37"/>
      <c r="K263" s="37"/>
      <c r="Q263" s="37"/>
      <c r="R263" s="37"/>
      <c r="S263" s="37"/>
      <c r="T263" s="37"/>
      <c r="U263" s="37"/>
      <c r="AA263" s="37"/>
      <c r="AB263" s="37"/>
      <c r="AC263" s="37"/>
      <c r="AD263" s="37"/>
      <c r="AE263" s="37"/>
    </row>
    <row r="264" ht="15.75" customHeight="1">
      <c r="G264" s="37"/>
      <c r="H264" s="37"/>
      <c r="I264" s="37"/>
      <c r="J264" s="37"/>
      <c r="K264" s="37"/>
      <c r="Q264" s="37"/>
      <c r="R264" s="37"/>
      <c r="S264" s="37"/>
      <c r="T264" s="37"/>
      <c r="U264" s="37"/>
      <c r="AA264" s="37"/>
      <c r="AB264" s="37"/>
      <c r="AC264" s="37"/>
      <c r="AD264" s="37"/>
      <c r="AE264" s="37"/>
    </row>
    <row r="265" ht="15.75" customHeight="1">
      <c r="G265" s="37"/>
      <c r="H265" s="37"/>
      <c r="I265" s="37"/>
      <c r="J265" s="37"/>
      <c r="K265" s="37"/>
      <c r="Q265" s="37"/>
      <c r="R265" s="37"/>
      <c r="S265" s="37"/>
      <c r="T265" s="37"/>
      <c r="U265" s="37"/>
      <c r="AA265" s="37"/>
      <c r="AB265" s="37"/>
      <c r="AC265" s="37"/>
      <c r="AD265" s="37"/>
      <c r="AE265" s="37"/>
    </row>
    <row r="266" ht="15.75" customHeight="1">
      <c r="G266" s="37"/>
      <c r="H266" s="37"/>
      <c r="I266" s="37"/>
      <c r="J266" s="37"/>
      <c r="K266" s="37"/>
      <c r="Q266" s="37"/>
      <c r="R266" s="37"/>
      <c r="S266" s="37"/>
      <c r="T266" s="37"/>
      <c r="U266" s="37"/>
      <c r="AA266" s="37"/>
      <c r="AB266" s="37"/>
      <c r="AC266" s="37"/>
      <c r="AD266" s="37"/>
      <c r="AE266" s="37"/>
    </row>
    <row r="267" ht="15.75" customHeight="1">
      <c r="G267" s="37"/>
      <c r="H267" s="37"/>
      <c r="I267" s="37"/>
      <c r="J267" s="37"/>
      <c r="K267" s="37"/>
      <c r="Q267" s="37"/>
      <c r="R267" s="37"/>
      <c r="S267" s="37"/>
      <c r="T267" s="37"/>
      <c r="U267" s="37"/>
      <c r="AA267" s="37"/>
      <c r="AB267" s="37"/>
      <c r="AC267" s="37"/>
      <c r="AD267" s="37"/>
      <c r="AE267" s="37"/>
    </row>
    <row r="268" ht="15.75" customHeight="1">
      <c r="G268" s="37"/>
      <c r="H268" s="37"/>
      <c r="I268" s="37"/>
      <c r="J268" s="37"/>
      <c r="K268" s="37"/>
      <c r="Q268" s="37"/>
      <c r="R268" s="37"/>
      <c r="S268" s="37"/>
      <c r="T268" s="37"/>
      <c r="U268" s="37"/>
      <c r="AA268" s="37"/>
      <c r="AB268" s="37"/>
      <c r="AC268" s="37"/>
      <c r="AD268" s="37"/>
      <c r="AE268" s="37"/>
    </row>
    <row r="269" ht="15.75" customHeight="1">
      <c r="G269" s="37"/>
      <c r="H269" s="37"/>
      <c r="I269" s="37"/>
      <c r="J269" s="37"/>
      <c r="K269" s="37"/>
      <c r="Q269" s="37"/>
      <c r="R269" s="37"/>
      <c r="S269" s="37"/>
      <c r="T269" s="37"/>
      <c r="U269" s="37"/>
      <c r="AA269" s="37"/>
      <c r="AB269" s="37"/>
      <c r="AC269" s="37"/>
      <c r="AD269" s="37"/>
      <c r="AE269" s="37"/>
    </row>
    <row r="270" ht="15.75" customHeight="1">
      <c r="G270" s="37"/>
      <c r="H270" s="37"/>
      <c r="I270" s="37"/>
      <c r="J270" s="37"/>
      <c r="K270" s="37"/>
      <c r="Q270" s="37"/>
      <c r="R270" s="37"/>
      <c r="S270" s="37"/>
      <c r="T270" s="37"/>
      <c r="U270" s="37"/>
      <c r="AA270" s="37"/>
      <c r="AB270" s="37"/>
      <c r="AC270" s="37"/>
      <c r="AD270" s="37"/>
      <c r="AE270" s="37"/>
    </row>
    <row r="271" ht="15.75" customHeight="1">
      <c r="G271" s="37"/>
      <c r="H271" s="37"/>
      <c r="I271" s="37"/>
      <c r="J271" s="37"/>
      <c r="K271" s="37"/>
      <c r="Q271" s="37"/>
      <c r="R271" s="37"/>
      <c r="S271" s="37"/>
      <c r="T271" s="37"/>
      <c r="U271" s="37"/>
      <c r="AA271" s="37"/>
      <c r="AB271" s="37"/>
      <c r="AC271" s="37"/>
      <c r="AD271" s="37"/>
      <c r="AE271" s="37"/>
    </row>
    <row r="272" ht="15.75" customHeight="1">
      <c r="G272" s="37"/>
      <c r="H272" s="37"/>
      <c r="I272" s="37"/>
      <c r="J272" s="37"/>
      <c r="K272" s="37"/>
      <c r="Q272" s="37"/>
      <c r="R272" s="37"/>
      <c r="S272" s="37"/>
      <c r="T272" s="37"/>
      <c r="U272" s="37"/>
      <c r="AA272" s="37"/>
      <c r="AB272" s="37"/>
      <c r="AC272" s="37"/>
      <c r="AD272" s="37"/>
      <c r="AE272" s="37"/>
    </row>
    <row r="273" ht="15.75" customHeight="1">
      <c r="G273" s="37"/>
      <c r="H273" s="37"/>
      <c r="I273" s="37"/>
      <c r="J273" s="37"/>
      <c r="K273" s="37"/>
      <c r="Q273" s="37"/>
      <c r="R273" s="37"/>
      <c r="S273" s="37"/>
      <c r="T273" s="37"/>
      <c r="U273" s="37"/>
      <c r="AA273" s="37"/>
      <c r="AB273" s="37"/>
      <c r="AC273" s="37"/>
      <c r="AD273" s="37"/>
      <c r="AE273" s="37"/>
    </row>
    <row r="274" ht="15.75" customHeight="1">
      <c r="G274" s="37"/>
      <c r="H274" s="37"/>
      <c r="I274" s="37"/>
      <c r="J274" s="37"/>
      <c r="K274" s="37"/>
      <c r="Q274" s="37"/>
      <c r="R274" s="37"/>
      <c r="S274" s="37"/>
      <c r="T274" s="37"/>
      <c r="U274" s="37"/>
      <c r="AA274" s="37"/>
      <c r="AB274" s="37"/>
      <c r="AC274" s="37"/>
      <c r="AD274" s="37"/>
      <c r="AE274" s="37"/>
    </row>
    <row r="275" ht="15.75" customHeight="1">
      <c r="G275" s="37"/>
      <c r="H275" s="37"/>
      <c r="I275" s="37"/>
      <c r="J275" s="37"/>
      <c r="K275" s="37"/>
      <c r="Q275" s="37"/>
      <c r="R275" s="37"/>
      <c r="S275" s="37"/>
      <c r="T275" s="37"/>
      <c r="U275" s="37"/>
      <c r="AA275" s="37"/>
      <c r="AB275" s="37"/>
      <c r="AC275" s="37"/>
      <c r="AD275" s="37"/>
      <c r="AE275" s="37"/>
    </row>
    <row r="276" ht="15.75" customHeight="1">
      <c r="G276" s="37"/>
      <c r="H276" s="37"/>
      <c r="I276" s="37"/>
      <c r="J276" s="37"/>
      <c r="K276" s="37"/>
      <c r="Q276" s="37"/>
      <c r="R276" s="37"/>
      <c r="S276" s="37"/>
      <c r="T276" s="37"/>
      <c r="U276" s="37"/>
      <c r="AA276" s="37"/>
      <c r="AB276" s="37"/>
      <c r="AC276" s="37"/>
      <c r="AD276" s="37"/>
      <c r="AE276" s="37"/>
    </row>
    <row r="277" ht="15.75" customHeight="1">
      <c r="G277" s="37"/>
      <c r="H277" s="37"/>
      <c r="I277" s="37"/>
      <c r="J277" s="37"/>
      <c r="K277" s="37"/>
      <c r="Q277" s="37"/>
      <c r="R277" s="37"/>
      <c r="S277" s="37"/>
      <c r="T277" s="37"/>
      <c r="U277" s="37"/>
      <c r="AA277" s="37"/>
      <c r="AB277" s="37"/>
      <c r="AC277" s="37"/>
      <c r="AD277" s="37"/>
      <c r="AE277" s="37"/>
    </row>
    <row r="278" ht="15.75" customHeight="1">
      <c r="G278" s="37"/>
      <c r="H278" s="37"/>
      <c r="I278" s="37"/>
      <c r="J278" s="37"/>
      <c r="K278" s="37"/>
      <c r="Q278" s="37"/>
      <c r="R278" s="37"/>
      <c r="S278" s="37"/>
      <c r="T278" s="37"/>
      <c r="U278" s="37"/>
      <c r="AA278" s="37"/>
      <c r="AB278" s="37"/>
      <c r="AC278" s="37"/>
      <c r="AD278" s="37"/>
      <c r="AE278" s="37"/>
    </row>
    <row r="279" ht="15.75" customHeight="1">
      <c r="G279" s="37"/>
      <c r="H279" s="37"/>
      <c r="I279" s="37"/>
      <c r="J279" s="37"/>
      <c r="K279" s="37"/>
      <c r="Q279" s="37"/>
      <c r="R279" s="37"/>
      <c r="S279" s="37"/>
      <c r="T279" s="37"/>
      <c r="U279" s="37"/>
      <c r="AA279" s="37"/>
      <c r="AB279" s="37"/>
      <c r="AC279" s="37"/>
      <c r="AD279" s="37"/>
      <c r="AE279" s="37"/>
    </row>
    <row r="280" ht="15.75" customHeight="1">
      <c r="G280" s="37"/>
      <c r="H280" s="37"/>
      <c r="I280" s="37"/>
      <c r="J280" s="37"/>
      <c r="K280" s="37"/>
      <c r="Q280" s="37"/>
      <c r="R280" s="37"/>
      <c r="S280" s="37"/>
      <c r="T280" s="37"/>
      <c r="U280" s="37"/>
      <c r="AA280" s="37"/>
      <c r="AB280" s="37"/>
      <c r="AC280" s="37"/>
      <c r="AD280" s="37"/>
      <c r="AE280" s="37"/>
    </row>
    <row r="281" ht="15.75" customHeight="1">
      <c r="G281" s="37"/>
      <c r="H281" s="37"/>
      <c r="I281" s="37"/>
      <c r="J281" s="37"/>
      <c r="K281" s="37"/>
      <c r="Q281" s="37"/>
      <c r="R281" s="37"/>
      <c r="S281" s="37"/>
      <c r="T281" s="37"/>
      <c r="U281" s="37"/>
      <c r="AA281" s="37"/>
      <c r="AB281" s="37"/>
      <c r="AC281" s="37"/>
      <c r="AD281" s="37"/>
      <c r="AE281" s="37"/>
    </row>
    <row r="282" ht="15.75" customHeight="1">
      <c r="G282" s="37"/>
      <c r="H282" s="37"/>
      <c r="I282" s="37"/>
      <c r="J282" s="37"/>
      <c r="K282" s="37"/>
      <c r="Q282" s="37"/>
      <c r="R282" s="37"/>
      <c r="S282" s="37"/>
      <c r="T282" s="37"/>
      <c r="U282" s="37"/>
      <c r="AA282" s="37"/>
      <c r="AB282" s="37"/>
      <c r="AC282" s="37"/>
      <c r="AD282" s="37"/>
      <c r="AE282" s="37"/>
    </row>
    <row r="283" ht="15.75" customHeight="1">
      <c r="G283" s="37"/>
      <c r="H283" s="37"/>
      <c r="I283" s="37"/>
      <c r="J283" s="37"/>
      <c r="K283" s="37"/>
      <c r="Q283" s="37"/>
      <c r="R283" s="37"/>
      <c r="S283" s="37"/>
      <c r="T283" s="37"/>
      <c r="U283" s="37"/>
      <c r="AA283" s="37"/>
      <c r="AB283" s="37"/>
      <c r="AC283" s="37"/>
      <c r="AD283" s="37"/>
      <c r="AE283" s="37"/>
    </row>
    <row r="284" ht="15.75" customHeight="1">
      <c r="G284" s="37"/>
      <c r="H284" s="37"/>
      <c r="I284" s="37"/>
      <c r="J284" s="37"/>
      <c r="K284" s="37"/>
      <c r="Q284" s="37"/>
      <c r="R284" s="37"/>
      <c r="S284" s="37"/>
      <c r="T284" s="37"/>
      <c r="U284" s="37"/>
      <c r="AA284" s="37"/>
      <c r="AB284" s="37"/>
      <c r="AC284" s="37"/>
      <c r="AD284" s="37"/>
      <c r="AE284" s="37"/>
    </row>
    <row r="285" ht="15.75" customHeight="1">
      <c r="G285" s="37"/>
      <c r="H285" s="37"/>
      <c r="I285" s="37"/>
      <c r="J285" s="37"/>
      <c r="K285" s="37"/>
      <c r="Q285" s="37"/>
      <c r="R285" s="37"/>
      <c r="S285" s="37"/>
      <c r="T285" s="37"/>
      <c r="U285" s="37"/>
      <c r="AA285" s="37"/>
      <c r="AB285" s="37"/>
      <c r="AC285" s="37"/>
      <c r="AD285" s="37"/>
      <c r="AE285" s="37"/>
    </row>
    <row r="286" ht="15.75" customHeight="1">
      <c r="G286" s="37"/>
      <c r="H286" s="37"/>
      <c r="I286" s="37"/>
      <c r="J286" s="37"/>
      <c r="K286" s="37"/>
      <c r="Q286" s="37"/>
      <c r="R286" s="37"/>
      <c r="S286" s="37"/>
      <c r="T286" s="37"/>
      <c r="U286" s="37"/>
      <c r="AA286" s="37"/>
      <c r="AB286" s="37"/>
      <c r="AC286" s="37"/>
      <c r="AD286" s="37"/>
      <c r="AE286" s="37"/>
    </row>
    <row r="287" ht="15.75" customHeight="1">
      <c r="G287" s="37"/>
      <c r="H287" s="37"/>
      <c r="I287" s="37"/>
      <c r="J287" s="37"/>
      <c r="K287" s="37"/>
      <c r="Q287" s="37"/>
      <c r="R287" s="37"/>
      <c r="S287" s="37"/>
      <c r="T287" s="37"/>
      <c r="U287" s="37"/>
      <c r="AA287" s="37"/>
      <c r="AB287" s="37"/>
      <c r="AC287" s="37"/>
      <c r="AD287" s="37"/>
      <c r="AE287" s="37"/>
    </row>
    <row r="288" ht="15.75" customHeight="1">
      <c r="G288" s="37"/>
      <c r="H288" s="37"/>
      <c r="I288" s="37"/>
      <c r="J288" s="37"/>
      <c r="K288" s="37"/>
      <c r="Q288" s="37"/>
      <c r="R288" s="37"/>
      <c r="S288" s="37"/>
      <c r="T288" s="37"/>
      <c r="U288" s="37"/>
      <c r="AA288" s="37"/>
      <c r="AB288" s="37"/>
      <c r="AC288" s="37"/>
      <c r="AD288" s="37"/>
      <c r="AE288" s="37"/>
    </row>
    <row r="289" ht="15.75" customHeight="1">
      <c r="G289" s="37"/>
      <c r="H289" s="37"/>
      <c r="I289" s="37"/>
      <c r="J289" s="37"/>
      <c r="K289" s="37"/>
      <c r="Q289" s="37"/>
      <c r="R289" s="37"/>
      <c r="S289" s="37"/>
      <c r="T289" s="37"/>
      <c r="U289" s="37"/>
      <c r="AA289" s="37"/>
      <c r="AB289" s="37"/>
      <c r="AC289" s="37"/>
      <c r="AD289" s="37"/>
      <c r="AE289" s="37"/>
    </row>
    <row r="290" ht="15.75" customHeight="1">
      <c r="G290" s="37"/>
      <c r="H290" s="37"/>
      <c r="I290" s="37"/>
      <c r="J290" s="37"/>
      <c r="K290" s="37"/>
      <c r="Q290" s="37"/>
      <c r="R290" s="37"/>
      <c r="S290" s="37"/>
      <c r="T290" s="37"/>
      <c r="U290" s="37"/>
      <c r="AA290" s="37"/>
      <c r="AB290" s="37"/>
      <c r="AC290" s="37"/>
      <c r="AD290" s="37"/>
      <c r="AE290" s="37"/>
    </row>
    <row r="291" ht="15.75" customHeight="1">
      <c r="G291" s="37"/>
      <c r="H291" s="37"/>
      <c r="I291" s="37"/>
      <c r="J291" s="37"/>
      <c r="K291" s="37"/>
      <c r="Q291" s="37"/>
      <c r="R291" s="37"/>
      <c r="S291" s="37"/>
      <c r="T291" s="37"/>
      <c r="U291" s="37"/>
      <c r="AA291" s="37"/>
      <c r="AB291" s="37"/>
      <c r="AC291" s="37"/>
      <c r="AD291" s="37"/>
      <c r="AE291" s="37"/>
    </row>
    <row r="292" ht="15.75" customHeight="1">
      <c r="G292" s="37"/>
      <c r="H292" s="37"/>
      <c r="I292" s="37"/>
      <c r="J292" s="37"/>
      <c r="K292" s="37"/>
      <c r="Q292" s="37"/>
      <c r="R292" s="37"/>
      <c r="S292" s="37"/>
      <c r="T292" s="37"/>
      <c r="U292" s="37"/>
      <c r="AA292" s="37"/>
      <c r="AB292" s="37"/>
      <c r="AC292" s="37"/>
      <c r="AD292" s="37"/>
      <c r="AE292" s="37"/>
    </row>
    <row r="293" ht="15.75" customHeight="1">
      <c r="G293" s="37"/>
      <c r="H293" s="37"/>
      <c r="I293" s="37"/>
      <c r="J293" s="37"/>
      <c r="K293" s="37"/>
      <c r="Q293" s="37"/>
      <c r="R293" s="37"/>
      <c r="S293" s="37"/>
      <c r="T293" s="37"/>
      <c r="U293" s="37"/>
      <c r="AA293" s="37"/>
      <c r="AB293" s="37"/>
      <c r="AC293" s="37"/>
      <c r="AD293" s="37"/>
      <c r="AE293" s="37"/>
    </row>
    <row r="294" ht="15.75" customHeight="1">
      <c r="G294" s="37"/>
      <c r="H294" s="37"/>
      <c r="I294" s="37"/>
      <c r="J294" s="37"/>
      <c r="K294" s="37"/>
      <c r="Q294" s="37"/>
      <c r="R294" s="37"/>
      <c r="S294" s="37"/>
      <c r="T294" s="37"/>
      <c r="U294" s="37"/>
      <c r="AA294" s="37"/>
      <c r="AB294" s="37"/>
      <c r="AC294" s="37"/>
      <c r="AD294" s="37"/>
      <c r="AE294" s="37"/>
    </row>
    <row r="295" ht="15.75" customHeight="1">
      <c r="G295" s="37"/>
      <c r="H295" s="37"/>
      <c r="I295" s="37"/>
      <c r="J295" s="37"/>
      <c r="K295" s="37"/>
      <c r="Q295" s="37"/>
      <c r="R295" s="37"/>
      <c r="S295" s="37"/>
      <c r="T295" s="37"/>
      <c r="U295" s="37"/>
      <c r="AA295" s="37"/>
      <c r="AB295" s="37"/>
      <c r="AC295" s="37"/>
      <c r="AD295" s="37"/>
      <c r="AE295" s="37"/>
    </row>
    <row r="296" ht="15.75" customHeight="1">
      <c r="G296" s="37"/>
      <c r="H296" s="37"/>
      <c r="I296" s="37"/>
      <c r="J296" s="37"/>
      <c r="K296" s="37"/>
      <c r="Q296" s="37"/>
      <c r="R296" s="37"/>
      <c r="S296" s="37"/>
      <c r="T296" s="37"/>
      <c r="U296" s="37"/>
      <c r="AA296" s="37"/>
      <c r="AB296" s="37"/>
      <c r="AC296" s="37"/>
      <c r="AD296" s="37"/>
      <c r="AE296" s="37"/>
    </row>
    <row r="297" ht="15.75" customHeight="1">
      <c r="G297" s="37"/>
      <c r="H297" s="37"/>
      <c r="I297" s="37"/>
      <c r="J297" s="37"/>
      <c r="K297" s="37"/>
      <c r="Q297" s="37"/>
      <c r="R297" s="37"/>
      <c r="S297" s="37"/>
      <c r="T297" s="37"/>
      <c r="U297" s="37"/>
      <c r="AA297" s="37"/>
      <c r="AB297" s="37"/>
      <c r="AC297" s="37"/>
      <c r="AD297" s="37"/>
      <c r="AE297" s="37"/>
    </row>
    <row r="298" ht="15.75" customHeight="1">
      <c r="G298" s="37"/>
      <c r="H298" s="37"/>
      <c r="I298" s="37"/>
      <c r="J298" s="37"/>
      <c r="K298" s="37"/>
      <c r="Q298" s="37"/>
      <c r="R298" s="37"/>
      <c r="S298" s="37"/>
      <c r="T298" s="37"/>
      <c r="U298" s="37"/>
      <c r="AA298" s="37"/>
      <c r="AB298" s="37"/>
      <c r="AC298" s="37"/>
      <c r="AD298" s="37"/>
      <c r="AE298" s="37"/>
    </row>
    <row r="299" ht="15.75" customHeight="1">
      <c r="G299" s="37"/>
      <c r="H299" s="37"/>
      <c r="I299" s="37"/>
      <c r="J299" s="37"/>
      <c r="K299" s="37"/>
      <c r="Q299" s="37"/>
      <c r="R299" s="37"/>
      <c r="S299" s="37"/>
      <c r="T299" s="37"/>
      <c r="U299" s="37"/>
      <c r="AA299" s="37"/>
      <c r="AB299" s="37"/>
      <c r="AC299" s="37"/>
      <c r="AD299" s="37"/>
      <c r="AE299" s="37"/>
    </row>
    <row r="300" ht="15.75" customHeight="1">
      <c r="G300" s="37"/>
      <c r="H300" s="37"/>
      <c r="I300" s="37"/>
      <c r="J300" s="37"/>
      <c r="K300" s="37"/>
      <c r="Q300" s="37"/>
      <c r="R300" s="37"/>
      <c r="S300" s="37"/>
      <c r="T300" s="37"/>
      <c r="U300" s="37"/>
      <c r="AA300" s="37"/>
      <c r="AB300" s="37"/>
      <c r="AC300" s="37"/>
      <c r="AD300" s="37"/>
      <c r="AE300" s="37"/>
    </row>
    <row r="301" ht="15.75" customHeight="1">
      <c r="G301" s="37"/>
      <c r="H301" s="37"/>
      <c r="I301" s="37"/>
      <c r="J301" s="37"/>
      <c r="K301" s="37"/>
      <c r="Q301" s="37"/>
      <c r="R301" s="37"/>
      <c r="S301" s="37"/>
      <c r="T301" s="37"/>
      <c r="U301" s="37"/>
      <c r="AA301" s="37"/>
      <c r="AB301" s="37"/>
      <c r="AC301" s="37"/>
      <c r="AD301" s="37"/>
      <c r="AE301" s="37"/>
    </row>
    <row r="302" ht="15.75" customHeight="1">
      <c r="G302" s="37"/>
      <c r="H302" s="37"/>
      <c r="I302" s="37"/>
      <c r="J302" s="37"/>
      <c r="K302" s="37"/>
      <c r="Q302" s="37"/>
      <c r="R302" s="37"/>
      <c r="S302" s="37"/>
      <c r="T302" s="37"/>
      <c r="U302" s="37"/>
      <c r="AA302" s="37"/>
      <c r="AB302" s="37"/>
      <c r="AC302" s="37"/>
      <c r="AD302" s="37"/>
      <c r="AE302" s="37"/>
    </row>
    <row r="303" ht="15.75" customHeight="1">
      <c r="G303" s="37"/>
      <c r="H303" s="37"/>
      <c r="I303" s="37"/>
      <c r="J303" s="37"/>
      <c r="K303" s="37"/>
      <c r="Q303" s="37"/>
      <c r="R303" s="37"/>
      <c r="S303" s="37"/>
      <c r="T303" s="37"/>
      <c r="U303" s="37"/>
      <c r="AA303" s="37"/>
      <c r="AB303" s="37"/>
      <c r="AC303" s="37"/>
      <c r="AD303" s="37"/>
      <c r="AE303" s="37"/>
    </row>
    <row r="304" ht="15.75" customHeight="1">
      <c r="G304" s="37"/>
      <c r="H304" s="37"/>
      <c r="I304" s="37"/>
      <c r="J304" s="37"/>
      <c r="K304" s="37"/>
      <c r="Q304" s="37"/>
      <c r="R304" s="37"/>
      <c r="S304" s="37"/>
      <c r="T304" s="37"/>
      <c r="U304" s="37"/>
      <c r="AA304" s="37"/>
      <c r="AB304" s="37"/>
      <c r="AC304" s="37"/>
      <c r="AD304" s="37"/>
      <c r="AE304" s="37"/>
    </row>
    <row r="305" ht="15.75" customHeight="1">
      <c r="G305" s="37"/>
      <c r="H305" s="37"/>
      <c r="I305" s="37"/>
      <c r="J305" s="37"/>
      <c r="K305" s="37"/>
      <c r="Q305" s="37"/>
      <c r="R305" s="37"/>
      <c r="S305" s="37"/>
      <c r="T305" s="37"/>
      <c r="U305" s="37"/>
      <c r="AA305" s="37"/>
      <c r="AB305" s="37"/>
      <c r="AC305" s="37"/>
      <c r="AD305" s="37"/>
      <c r="AE305" s="37"/>
    </row>
    <row r="306" ht="15.75" customHeight="1">
      <c r="G306" s="37"/>
      <c r="H306" s="37"/>
      <c r="I306" s="37"/>
      <c r="J306" s="37"/>
      <c r="K306" s="37"/>
      <c r="Q306" s="37"/>
      <c r="R306" s="37"/>
      <c r="S306" s="37"/>
      <c r="T306" s="37"/>
      <c r="U306" s="37"/>
      <c r="AA306" s="37"/>
      <c r="AB306" s="37"/>
      <c r="AC306" s="37"/>
      <c r="AD306" s="37"/>
      <c r="AE306" s="37"/>
    </row>
    <row r="307" ht="15.75" customHeight="1">
      <c r="G307" s="37"/>
      <c r="H307" s="37"/>
      <c r="I307" s="37"/>
      <c r="J307" s="37"/>
      <c r="K307" s="37"/>
      <c r="Q307" s="37"/>
      <c r="R307" s="37"/>
      <c r="S307" s="37"/>
      <c r="T307" s="37"/>
      <c r="U307" s="37"/>
      <c r="AA307" s="37"/>
      <c r="AB307" s="37"/>
      <c r="AC307" s="37"/>
      <c r="AD307" s="37"/>
      <c r="AE307" s="37"/>
    </row>
    <row r="308" ht="15.75" customHeight="1">
      <c r="G308" s="37"/>
      <c r="H308" s="37"/>
      <c r="I308" s="37"/>
      <c r="J308" s="37"/>
      <c r="K308" s="37"/>
      <c r="Q308" s="37"/>
      <c r="R308" s="37"/>
      <c r="S308" s="37"/>
      <c r="T308" s="37"/>
      <c r="U308" s="37"/>
      <c r="AA308" s="37"/>
      <c r="AB308" s="37"/>
      <c r="AC308" s="37"/>
      <c r="AD308" s="37"/>
      <c r="AE308" s="37"/>
    </row>
    <row r="309" ht="15.75" customHeight="1">
      <c r="G309" s="37"/>
      <c r="H309" s="37"/>
      <c r="I309" s="37"/>
      <c r="J309" s="37"/>
      <c r="K309" s="37"/>
      <c r="Q309" s="37"/>
      <c r="R309" s="37"/>
      <c r="S309" s="37"/>
      <c r="T309" s="37"/>
      <c r="U309" s="37"/>
      <c r="AA309" s="37"/>
      <c r="AB309" s="37"/>
      <c r="AC309" s="37"/>
      <c r="AD309" s="37"/>
      <c r="AE309" s="37"/>
    </row>
    <row r="310" ht="15.75" customHeight="1">
      <c r="G310" s="37"/>
      <c r="H310" s="37"/>
      <c r="I310" s="37"/>
      <c r="J310" s="37"/>
      <c r="K310" s="37"/>
      <c r="Q310" s="37"/>
      <c r="R310" s="37"/>
      <c r="S310" s="37"/>
      <c r="T310" s="37"/>
      <c r="U310" s="37"/>
      <c r="AA310" s="37"/>
      <c r="AB310" s="37"/>
      <c r="AC310" s="37"/>
      <c r="AD310" s="37"/>
      <c r="AE310" s="37"/>
    </row>
    <row r="311" ht="15.75" customHeight="1">
      <c r="G311" s="37"/>
      <c r="H311" s="37"/>
      <c r="I311" s="37"/>
      <c r="J311" s="37"/>
      <c r="K311" s="37"/>
      <c r="Q311" s="37"/>
      <c r="R311" s="37"/>
      <c r="S311" s="37"/>
      <c r="T311" s="37"/>
      <c r="U311" s="37"/>
      <c r="AA311" s="37"/>
      <c r="AB311" s="37"/>
      <c r="AC311" s="37"/>
      <c r="AD311" s="37"/>
      <c r="AE311" s="37"/>
    </row>
    <row r="312" ht="15.75" customHeight="1">
      <c r="G312" s="37"/>
      <c r="H312" s="37"/>
      <c r="I312" s="37"/>
      <c r="J312" s="37"/>
      <c r="K312" s="37"/>
      <c r="Q312" s="37"/>
      <c r="R312" s="37"/>
      <c r="S312" s="37"/>
      <c r="T312" s="37"/>
      <c r="U312" s="37"/>
      <c r="AA312" s="37"/>
      <c r="AB312" s="37"/>
      <c r="AC312" s="37"/>
      <c r="AD312" s="37"/>
      <c r="AE312" s="37"/>
    </row>
    <row r="313" ht="15.75" customHeight="1">
      <c r="G313" s="37"/>
      <c r="H313" s="37"/>
      <c r="I313" s="37"/>
      <c r="J313" s="37"/>
      <c r="K313" s="37"/>
      <c r="Q313" s="37"/>
      <c r="R313" s="37"/>
      <c r="S313" s="37"/>
      <c r="T313" s="37"/>
      <c r="U313" s="37"/>
      <c r="AA313" s="37"/>
      <c r="AB313" s="37"/>
      <c r="AC313" s="37"/>
      <c r="AD313" s="37"/>
      <c r="AE313" s="37"/>
    </row>
    <row r="314" ht="15.75" customHeight="1">
      <c r="G314" s="37"/>
      <c r="H314" s="37"/>
      <c r="I314" s="37"/>
      <c r="J314" s="37"/>
      <c r="K314" s="37"/>
      <c r="Q314" s="37"/>
      <c r="R314" s="37"/>
      <c r="S314" s="37"/>
      <c r="T314" s="37"/>
      <c r="U314" s="37"/>
      <c r="AA314" s="37"/>
      <c r="AB314" s="37"/>
      <c r="AC314" s="37"/>
      <c r="AD314" s="37"/>
      <c r="AE314" s="37"/>
    </row>
    <row r="315" ht="15.75" customHeight="1">
      <c r="G315" s="37"/>
      <c r="H315" s="37"/>
      <c r="I315" s="37"/>
      <c r="J315" s="37"/>
      <c r="K315" s="37"/>
      <c r="Q315" s="37"/>
      <c r="R315" s="37"/>
      <c r="S315" s="37"/>
      <c r="T315" s="37"/>
      <c r="U315" s="37"/>
      <c r="AA315" s="37"/>
      <c r="AB315" s="37"/>
      <c r="AC315" s="37"/>
      <c r="AD315" s="37"/>
      <c r="AE315" s="37"/>
    </row>
    <row r="316" ht="15.75" customHeight="1">
      <c r="G316" s="37"/>
      <c r="H316" s="37"/>
      <c r="I316" s="37"/>
      <c r="J316" s="37"/>
      <c r="K316" s="37"/>
      <c r="Q316" s="37"/>
      <c r="R316" s="37"/>
      <c r="S316" s="37"/>
      <c r="T316" s="37"/>
      <c r="U316" s="37"/>
      <c r="AA316" s="37"/>
      <c r="AB316" s="37"/>
      <c r="AC316" s="37"/>
      <c r="AD316" s="37"/>
      <c r="AE316" s="37"/>
    </row>
    <row r="317" ht="15.75" customHeight="1">
      <c r="G317" s="37"/>
      <c r="H317" s="37"/>
      <c r="I317" s="37"/>
      <c r="J317" s="37"/>
      <c r="K317" s="37"/>
      <c r="Q317" s="37"/>
      <c r="R317" s="37"/>
      <c r="S317" s="37"/>
      <c r="T317" s="37"/>
      <c r="U317" s="37"/>
      <c r="AA317" s="37"/>
      <c r="AB317" s="37"/>
      <c r="AC317" s="37"/>
      <c r="AD317" s="37"/>
      <c r="AE317" s="37"/>
    </row>
    <row r="318" ht="15.75" customHeight="1">
      <c r="G318" s="37"/>
      <c r="H318" s="37"/>
      <c r="I318" s="37"/>
      <c r="J318" s="37"/>
      <c r="K318" s="37"/>
      <c r="Q318" s="37"/>
      <c r="R318" s="37"/>
      <c r="S318" s="37"/>
      <c r="T318" s="37"/>
      <c r="U318" s="37"/>
      <c r="AA318" s="37"/>
      <c r="AB318" s="37"/>
      <c r="AC318" s="37"/>
      <c r="AD318" s="37"/>
      <c r="AE318" s="37"/>
    </row>
    <row r="319" ht="15.75" customHeight="1">
      <c r="G319" s="37"/>
      <c r="H319" s="37"/>
      <c r="I319" s="37"/>
      <c r="J319" s="37"/>
      <c r="K319" s="37"/>
      <c r="Q319" s="37"/>
      <c r="R319" s="37"/>
      <c r="S319" s="37"/>
      <c r="T319" s="37"/>
      <c r="U319" s="37"/>
      <c r="AA319" s="37"/>
      <c r="AB319" s="37"/>
      <c r="AC319" s="37"/>
      <c r="AD319" s="37"/>
      <c r="AE319" s="37"/>
    </row>
    <row r="320" ht="15.75" customHeight="1">
      <c r="G320" s="37"/>
      <c r="H320" s="37"/>
      <c r="I320" s="37"/>
      <c r="J320" s="37"/>
      <c r="K320" s="37"/>
      <c r="Q320" s="37"/>
      <c r="R320" s="37"/>
      <c r="S320" s="37"/>
      <c r="T320" s="37"/>
      <c r="U320" s="37"/>
      <c r="AA320" s="37"/>
      <c r="AB320" s="37"/>
      <c r="AC320" s="37"/>
      <c r="AD320" s="37"/>
      <c r="AE320" s="37"/>
    </row>
    <row r="321" ht="15.75" customHeight="1">
      <c r="G321" s="37"/>
      <c r="H321" s="37"/>
      <c r="I321" s="37"/>
      <c r="J321" s="37"/>
      <c r="K321" s="37"/>
      <c r="Q321" s="37"/>
      <c r="R321" s="37"/>
      <c r="S321" s="37"/>
      <c r="T321" s="37"/>
      <c r="U321" s="37"/>
      <c r="AA321" s="37"/>
      <c r="AB321" s="37"/>
      <c r="AC321" s="37"/>
      <c r="AD321" s="37"/>
      <c r="AE321" s="37"/>
    </row>
    <row r="322" ht="15.75" customHeight="1">
      <c r="G322" s="37"/>
      <c r="H322" s="37"/>
      <c r="I322" s="37"/>
      <c r="J322" s="37"/>
      <c r="K322" s="37"/>
      <c r="Q322" s="37"/>
      <c r="R322" s="37"/>
      <c r="S322" s="37"/>
      <c r="T322" s="37"/>
      <c r="U322" s="37"/>
      <c r="AA322" s="37"/>
      <c r="AB322" s="37"/>
      <c r="AC322" s="37"/>
      <c r="AD322" s="37"/>
      <c r="AE322" s="37"/>
    </row>
    <row r="323" ht="15.75" customHeight="1">
      <c r="G323" s="37"/>
      <c r="H323" s="37"/>
      <c r="I323" s="37"/>
      <c r="J323" s="37"/>
      <c r="K323" s="37"/>
      <c r="Q323" s="37"/>
      <c r="R323" s="37"/>
      <c r="S323" s="37"/>
      <c r="T323" s="37"/>
      <c r="U323" s="37"/>
      <c r="AA323" s="37"/>
      <c r="AB323" s="37"/>
      <c r="AC323" s="37"/>
      <c r="AD323" s="37"/>
      <c r="AE323" s="37"/>
    </row>
    <row r="324" ht="15.75" customHeight="1">
      <c r="G324" s="37"/>
      <c r="H324" s="37"/>
      <c r="I324" s="37"/>
      <c r="J324" s="37"/>
      <c r="K324" s="37"/>
      <c r="Q324" s="37"/>
      <c r="R324" s="37"/>
      <c r="S324" s="37"/>
      <c r="T324" s="37"/>
      <c r="U324" s="37"/>
      <c r="AA324" s="37"/>
      <c r="AB324" s="37"/>
      <c r="AC324" s="37"/>
      <c r="AD324" s="37"/>
      <c r="AE324" s="37"/>
    </row>
    <row r="325" ht="15.75" customHeight="1">
      <c r="G325" s="37"/>
      <c r="H325" s="37"/>
      <c r="I325" s="37"/>
      <c r="J325" s="37"/>
      <c r="K325" s="37"/>
      <c r="Q325" s="37"/>
      <c r="R325" s="37"/>
      <c r="S325" s="37"/>
      <c r="T325" s="37"/>
      <c r="U325" s="37"/>
      <c r="AA325" s="37"/>
      <c r="AB325" s="37"/>
      <c r="AC325" s="37"/>
      <c r="AD325" s="37"/>
      <c r="AE325" s="37"/>
    </row>
    <row r="326" ht="15.75" customHeight="1">
      <c r="G326" s="37"/>
      <c r="H326" s="37"/>
      <c r="I326" s="37"/>
      <c r="J326" s="37"/>
      <c r="K326" s="37"/>
      <c r="Q326" s="37"/>
      <c r="R326" s="37"/>
      <c r="S326" s="37"/>
      <c r="T326" s="37"/>
      <c r="U326" s="37"/>
      <c r="AA326" s="37"/>
      <c r="AB326" s="37"/>
      <c r="AC326" s="37"/>
      <c r="AD326" s="37"/>
      <c r="AE326" s="37"/>
    </row>
    <row r="327" ht="15.75" customHeight="1">
      <c r="G327" s="37"/>
      <c r="H327" s="37"/>
      <c r="I327" s="37"/>
      <c r="J327" s="37"/>
      <c r="K327" s="37"/>
      <c r="Q327" s="37"/>
      <c r="R327" s="37"/>
      <c r="S327" s="37"/>
      <c r="T327" s="37"/>
      <c r="U327" s="37"/>
      <c r="AA327" s="37"/>
      <c r="AB327" s="37"/>
      <c r="AC327" s="37"/>
      <c r="AD327" s="37"/>
      <c r="AE327" s="37"/>
    </row>
    <row r="328" ht="15.75" customHeight="1">
      <c r="G328" s="37"/>
      <c r="H328" s="37"/>
      <c r="I328" s="37"/>
      <c r="J328" s="37"/>
      <c r="K328" s="37"/>
      <c r="Q328" s="37"/>
      <c r="R328" s="37"/>
      <c r="S328" s="37"/>
      <c r="T328" s="37"/>
      <c r="U328" s="37"/>
      <c r="AA328" s="37"/>
      <c r="AB328" s="37"/>
      <c r="AC328" s="37"/>
      <c r="AD328" s="37"/>
      <c r="AE328" s="37"/>
    </row>
    <row r="329" ht="15.75" customHeight="1">
      <c r="G329" s="37"/>
      <c r="H329" s="37"/>
      <c r="I329" s="37"/>
      <c r="J329" s="37"/>
      <c r="K329" s="37"/>
      <c r="Q329" s="37"/>
      <c r="R329" s="37"/>
      <c r="S329" s="37"/>
      <c r="T329" s="37"/>
      <c r="U329" s="37"/>
      <c r="AA329" s="37"/>
      <c r="AB329" s="37"/>
      <c r="AC329" s="37"/>
      <c r="AD329" s="37"/>
      <c r="AE329" s="37"/>
    </row>
    <row r="330" ht="15.75" customHeight="1">
      <c r="G330" s="37"/>
      <c r="H330" s="37"/>
      <c r="I330" s="37"/>
      <c r="J330" s="37"/>
      <c r="K330" s="37"/>
      <c r="Q330" s="37"/>
      <c r="R330" s="37"/>
      <c r="S330" s="37"/>
      <c r="T330" s="37"/>
      <c r="U330" s="37"/>
      <c r="AA330" s="37"/>
      <c r="AB330" s="37"/>
      <c r="AC330" s="37"/>
      <c r="AD330" s="37"/>
      <c r="AE330" s="37"/>
    </row>
    <row r="331" ht="15.75" customHeight="1">
      <c r="G331" s="37"/>
      <c r="H331" s="37"/>
      <c r="I331" s="37"/>
      <c r="J331" s="37"/>
      <c r="K331" s="37"/>
      <c r="Q331" s="37"/>
      <c r="R331" s="37"/>
      <c r="S331" s="37"/>
      <c r="T331" s="37"/>
      <c r="U331" s="37"/>
      <c r="AA331" s="37"/>
      <c r="AB331" s="37"/>
      <c r="AC331" s="37"/>
      <c r="AD331" s="37"/>
      <c r="AE331" s="37"/>
    </row>
    <row r="332" ht="15.75" customHeight="1">
      <c r="G332" s="37"/>
      <c r="H332" s="37"/>
      <c r="I332" s="37"/>
      <c r="J332" s="37"/>
      <c r="K332" s="37"/>
      <c r="Q332" s="37"/>
      <c r="R332" s="37"/>
      <c r="S332" s="37"/>
      <c r="T332" s="37"/>
      <c r="U332" s="37"/>
      <c r="AA332" s="37"/>
      <c r="AB332" s="37"/>
      <c r="AC332" s="37"/>
      <c r="AD332" s="37"/>
      <c r="AE332" s="37"/>
    </row>
    <row r="333" ht="15.75" customHeight="1">
      <c r="G333" s="37"/>
      <c r="H333" s="37"/>
      <c r="I333" s="37"/>
      <c r="J333" s="37"/>
      <c r="K333" s="37"/>
      <c r="Q333" s="37"/>
      <c r="R333" s="37"/>
      <c r="S333" s="37"/>
      <c r="T333" s="37"/>
      <c r="U333" s="37"/>
      <c r="AA333" s="37"/>
      <c r="AB333" s="37"/>
      <c r="AC333" s="37"/>
      <c r="AD333" s="37"/>
      <c r="AE333" s="37"/>
    </row>
    <row r="334" ht="15.75" customHeight="1">
      <c r="G334" s="37"/>
      <c r="H334" s="37"/>
      <c r="I334" s="37"/>
      <c r="J334" s="37"/>
      <c r="K334" s="37"/>
      <c r="Q334" s="37"/>
      <c r="R334" s="37"/>
      <c r="S334" s="37"/>
      <c r="T334" s="37"/>
      <c r="U334" s="37"/>
      <c r="AA334" s="37"/>
      <c r="AB334" s="37"/>
      <c r="AC334" s="37"/>
      <c r="AD334" s="37"/>
      <c r="AE334" s="37"/>
    </row>
    <row r="335" ht="15.75" customHeight="1">
      <c r="G335" s="37"/>
      <c r="H335" s="37"/>
      <c r="I335" s="37"/>
      <c r="J335" s="37"/>
      <c r="K335" s="37"/>
      <c r="Q335" s="37"/>
      <c r="R335" s="37"/>
      <c r="S335" s="37"/>
      <c r="T335" s="37"/>
      <c r="U335" s="37"/>
      <c r="AA335" s="37"/>
      <c r="AB335" s="37"/>
      <c r="AC335" s="37"/>
      <c r="AD335" s="37"/>
      <c r="AE335" s="37"/>
    </row>
    <row r="336" ht="15.75" customHeight="1">
      <c r="G336" s="37"/>
      <c r="H336" s="37"/>
      <c r="I336" s="37"/>
      <c r="J336" s="37"/>
      <c r="K336" s="37"/>
      <c r="Q336" s="37"/>
      <c r="R336" s="37"/>
      <c r="S336" s="37"/>
      <c r="T336" s="37"/>
      <c r="U336" s="37"/>
      <c r="AA336" s="37"/>
      <c r="AB336" s="37"/>
      <c r="AC336" s="37"/>
      <c r="AD336" s="37"/>
      <c r="AE336" s="37"/>
    </row>
    <row r="337" ht="15.75" customHeight="1">
      <c r="G337" s="37"/>
      <c r="H337" s="37"/>
      <c r="I337" s="37"/>
      <c r="J337" s="37"/>
      <c r="K337" s="37"/>
      <c r="Q337" s="37"/>
      <c r="R337" s="37"/>
      <c r="S337" s="37"/>
      <c r="T337" s="37"/>
      <c r="U337" s="37"/>
      <c r="AA337" s="37"/>
      <c r="AB337" s="37"/>
      <c r="AC337" s="37"/>
      <c r="AD337" s="37"/>
      <c r="AE337" s="37"/>
    </row>
    <row r="338" ht="15.75" customHeight="1">
      <c r="G338" s="37"/>
      <c r="H338" s="37"/>
      <c r="I338" s="37"/>
      <c r="J338" s="37"/>
      <c r="K338" s="37"/>
      <c r="Q338" s="37"/>
      <c r="R338" s="37"/>
      <c r="S338" s="37"/>
      <c r="T338" s="37"/>
      <c r="U338" s="37"/>
      <c r="AA338" s="37"/>
      <c r="AB338" s="37"/>
      <c r="AC338" s="37"/>
      <c r="AD338" s="37"/>
      <c r="AE338" s="37"/>
    </row>
    <row r="339" ht="15.75" customHeight="1">
      <c r="G339" s="37"/>
      <c r="H339" s="37"/>
      <c r="I339" s="37"/>
      <c r="J339" s="37"/>
      <c r="K339" s="37"/>
      <c r="Q339" s="37"/>
      <c r="R339" s="37"/>
      <c r="S339" s="37"/>
      <c r="T339" s="37"/>
      <c r="U339" s="37"/>
      <c r="AA339" s="37"/>
      <c r="AB339" s="37"/>
      <c r="AC339" s="37"/>
      <c r="AD339" s="37"/>
      <c r="AE339" s="37"/>
    </row>
    <row r="340" ht="15.75" customHeight="1">
      <c r="G340" s="37"/>
      <c r="H340" s="37"/>
      <c r="I340" s="37"/>
      <c r="J340" s="37"/>
      <c r="K340" s="37"/>
      <c r="Q340" s="37"/>
      <c r="R340" s="37"/>
      <c r="S340" s="37"/>
      <c r="T340" s="37"/>
      <c r="U340" s="37"/>
      <c r="AA340" s="37"/>
      <c r="AB340" s="37"/>
      <c r="AC340" s="37"/>
      <c r="AD340" s="37"/>
      <c r="AE340" s="37"/>
    </row>
    <row r="341" ht="15.75" customHeight="1">
      <c r="G341" s="37"/>
      <c r="H341" s="37"/>
      <c r="I341" s="37"/>
      <c r="J341" s="37"/>
      <c r="K341" s="37"/>
      <c r="Q341" s="37"/>
      <c r="R341" s="37"/>
      <c r="S341" s="37"/>
      <c r="T341" s="37"/>
      <c r="U341" s="37"/>
      <c r="AA341" s="37"/>
      <c r="AB341" s="37"/>
      <c r="AC341" s="37"/>
      <c r="AD341" s="37"/>
      <c r="AE341" s="37"/>
    </row>
    <row r="342" ht="15.75" customHeight="1">
      <c r="G342" s="37"/>
      <c r="H342" s="37"/>
      <c r="I342" s="37"/>
      <c r="J342" s="37"/>
      <c r="K342" s="37"/>
      <c r="Q342" s="37"/>
      <c r="R342" s="37"/>
      <c r="S342" s="37"/>
      <c r="T342" s="37"/>
      <c r="U342" s="37"/>
      <c r="AA342" s="37"/>
      <c r="AB342" s="37"/>
      <c r="AC342" s="37"/>
      <c r="AD342" s="37"/>
      <c r="AE342" s="37"/>
    </row>
    <row r="343" ht="15.75" customHeight="1">
      <c r="G343" s="37"/>
      <c r="H343" s="37"/>
      <c r="I343" s="37"/>
      <c r="J343" s="37"/>
      <c r="K343" s="37"/>
      <c r="Q343" s="37"/>
      <c r="R343" s="37"/>
      <c r="S343" s="37"/>
      <c r="T343" s="37"/>
      <c r="U343" s="37"/>
      <c r="AA343" s="37"/>
      <c r="AB343" s="37"/>
      <c r="AC343" s="37"/>
      <c r="AD343" s="37"/>
      <c r="AE343" s="37"/>
    </row>
    <row r="344" ht="15.75" customHeight="1">
      <c r="G344" s="37"/>
      <c r="H344" s="37"/>
      <c r="I344" s="37"/>
      <c r="J344" s="37"/>
      <c r="K344" s="37"/>
      <c r="Q344" s="37"/>
      <c r="R344" s="37"/>
      <c r="S344" s="37"/>
      <c r="T344" s="37"/>
      <c r="U344" s="37"/>
      <c r="AA344" s="37"/>
      <c r="AB344" s="37"/>
      <c r="AC344" s="37"/>
      <c r="AD344" s="37"/>
      <c r="AE344" s="37"/>
    </row>
    <row r="345" ht="15.75" customHeight="1">
      <c r="G345" s="37"/>
      <c r="H345" s="37"/>
      <c r="I345" s="37"/>
      <c r="J345" s="37"/>
      <c r="K345" s="37"/>
      <c r="Q345" s="37"/>
      <c r="R345" s="37"/>
      <c r="S345" s="37"/>
      <c r="T345" s="37"/>
      <c r="U345" s="37"/>
      <c r="AA345" s="37"/>
      <c r="AB345" s="37"/>
      <c r="AC345" s="37"/>
      <c r="AD345" s="37"/>
      <c r="AE345" s="37"/>
    </row>
    <row r="346" ht="15.75" customHeight="1">
      <c r="G346" s="37"/>
      <c r="H346" s="37"/>
      <c r="I346" s="37"/>
      <c r="J346" s="37"/>
      <c r="K346" s="37"/>
      <c r="Q346" s="37"/>
      <c r="R346" s="37"/>
      <c r="S346" s="37"/>
      <c r="T346" s="37"/>
      <c r="U346" s="37"/>
      <c r="AA346" s="37"/>
      <c r="AB346" s="37"/>
      <c r="AC346" s="37"/>
      <c r="AD346" s="37"/>
      <c r="AE346" s="37"/>
    </row>
    <row r="347" ht="15.75" customHeight="1">
      <c r="G347" s="37"/>
      <c r="H347" s="37"/>
      <c r="I347" s="37"/>
      <c r="J347" s="37"/>
      <c r="K347" s="37"/>
      <c r="Q347" s="37"/>
      <c r="R347" s="37"/>
      <c r="S347" s="37"/>
      <c r="T347" s="37"/>
      <c r="U347" s="37"/>
      <c r="AA347" s="37"/>
      <c r="AB347" s="37"/>
      <c r="AC347" s="37"/>
      <c r="AD347" s="37"/>
      <c r="AE347" s="37"/>
    </row>
    <row r="348" ht="15.75" customHeight="1">
      <c r="G348" s="37"/>
      <c r="H348" s="37"/>
      <c r="I348" s="37"/>
      <c r="J348" s="37"/>
      <c r="K348" s="37"/>
      <c r="Q348" s="37"/>
      <c r="R348" s="37"/>
      <c r="S348" s="37"/>
      <c r="T348" s="37"/>
      <c r="U348" s="37"/>
      <c r="AA348" s="37"/>
      <c r="AB348" s="37"/>
      <c r="AC348" s="37"/>
      <c r="AD348" s="37"/>
      <c r="AE348" s="37"/>
    </row>
    <row r="349" ht="15.75" customHeight="1">
      <c r="G349" s="37"/>
      <c r="H349" s="37"/>
      <c r="I349" s="37"/>
      <c r="J349" s="37"/>
      <c r="K349" s="37"/>
      <c r="Q349" s="37"/>
      <c r="R349" s="37"/>
      <c r="S349" s="37"/>
      <c r="T349" s="37"/>
      <c r="U349" s="37"/>
      <c r="AA349" s="37"/>
      <c r="AB349" s="37"/>
      <c r="AC349" s="37"/>
      <c r="AD349" s="37"/>
      <c r="AE349" s="37"/>
    </row>
    <row r="350" ht="15.75" customHeight="1">
      <c r="G350" s="37"/>
      <c r="H350" s="37"/>
      <c r="I350" s="37"/>
      <c r="J350" s="37"/>
      <c r="K350" s="37"/>
      <c r="Q350" s="37"/>
      <c r="R350" s="37"/>
      <c r="S350" s="37"/>
      <c r="T350" s="37"/>
      <c r="U350" s="37"/>
      <c r="AA350" s="37"/>
      <c r="AB350" s="37"/>
      <c r="AC350" s="37"/>
      <c r="AD350" s="37"/>
      <c r="AE350" s="37"/>
    </row>
    <row r="351" ht="15.75" customHeight="1">
      <c r="G351" s="37"/>
      <c r="H351" s="37"/>
      <c r="I351" s="37"/>
      <c r="J351" s="37"/>
      <c r="K351" s="37"/>
      <c r="Q351" s="37"/>
      <c r="R351" s="37"/>
      <c r="S351" s="37"/>
      <c r="T351" s="37"/>
      <c r="U351" s="37"/>
      <c r="AA351" s="37"/>
      <c r="AB351" s="37"/>
      <c r="AC351" s="37"/>
      <c r="AD351" s="37"/>
      <c r="AE351" s="37"/>
    </row>
    <row r="352" ht="15.75" customHeight="1">
      <c r="G352" s="37"/>
      <c r="H352" s="37"/>
      <c r="I352" s="37"/>
      <c r="J352" s="37"/>
      <c r="K352" s="37"/>
      <c r="Q352" s="37"/>
      <c r="R352" s="37"/>
      <c r="S352" s="37"/>
      <c r="T352" s="37"/>
      <c r="U352" s="37"/>
      <c r="AA352" s="37"/>
      <c r="AB352" s="37"/>
      <c r="AC352" s="37"/>
      <c r="AD352" s="37"/>
      <c r="AE352" s="37"/>
    </row>
    <row r="353" ht="15.75" customHeight="1">
      <c r="G353" s="37"/>
      <c r="H353" s="37"/>
      <c r="I353" s="37"/>
      <c r="J353" s="37"/>
      <c r="K353" s="37"/>
      <c r="Q353" s="37"/>
      <c r="R353" s="37"/>
      <c r="S353" s="37"/>
      <c r="T353" s="37"/>
      <c r="U353" s="37"/>
      <c r="AA353" s="37"/>
      <c r="AB353" s="37"/>
      <c r="AC353" s="37"/>
      <c r="AD353" s="37"/>
      <c r="AE353" s="37"/>
    </row>
    <row r="354" ht="15.75" customHeight="1">
      <c r="G354" s="37"/>
      <c r="H354" s="37"/>
      <c r="I354" s="37"/>
      <c r="J354" s="37"/>
      <c r="K354" s="37"/>
      <c r="Q354" s="37"/>
      <c r="R354" s="37"/>
      <c r="S354" s="37"/>
      <c r="T354" s="37"/>
      <c r="U354" s="37"/>
      <c r="AA354" s="37"/>
      <c r="AB354" s="37"/>
      <c r="AC354" s="37"/>
      <c r="AD354" s="37"/>
      <c r="AE354" s="37"/>
    </row>
    <row r="355" ht="15.75" customHeight="1">
      <c r="G355" s="37"/>
      <c r="H355" s="37"/>
      <c r="I355" s="37"/>
      <c r="J355" s="37"/>
      <c r="K355" s="37"/>
      <c r="Q355" s="37"/>
      <c r="R355" s="37"/>
      <c r="S355" s="37"/>
      <c r="T355" s="37"/>
      <c r="U355" s="37"/>
      <c r="AA355" s="37"/>
      <c r="AB355" s="37"/>
      <c r="AC355" s="37"/>
      <c r="AD355" s="37"/>
      <c r="AE355" s="37"/>
    </row>
    <row r="356" ht="15.75" customHeight="1">
      <c r="G356" s="37"/>
      <c r="H356" s="37"/>
      <c r="I356" s="37"/>
      <c r="J356" s="37"/>
      <c r="K356" s="37"/>
      <c r="Q356" s="37"/>
      <c r="R356" s="37"/>
      <c r="S356" s="37"/>
      <c r="T356" s="37"/>
      <c r="U356" s="37"/>
      <c r="AA356" s="37"/>
      <c r="AB356" s="37"/>
      <c r="AC356" s="37"/>
      <c r="AD356" s="37"/>
      <c r="AE356" s="37"/>
    </row>
    <row r="357" ht="15.75" customHeight="1">
      <c r="G357" s="37"/>
      <c r="H357" s="37"/>
      <c r="I357" s="37"/>
      <c r="J357" s="37"/>
      <c r="K357" s="37"/>
      <c r="Q357" s="37"/>
      <c r="R357" s="37"/>
      <c r="S357" s="37"/>
      <c r="T357" s="37"/>
      <c r="U357" s="37"/>
      <c r="AA357" s="37"/>
      <c r="AB357" s="37"/>
      <c r="AC357" s="37"/>
      <c r="AD357" s="37"/>
      <c r="AE357" s="37"/>
    </row>
    <row r="358" ht="15.75" customHeight="1">
      <c r="G358" s="37"/>
      <c r="H358" s="37"/>
      <c r="I358" s="37"/>
      <c r="J358" s="37"/>
      <c r="K358" s="37"/>
      <c r="Q358" s="37"/>
      <c r="R358" s="37"/>
      <c r="S358" s="37"/>
      <c r="T358" s="37"/>
      <c r="U358" s="37"/>
      <c r="AA358" s="37"/>
      <c r="AB358" s="37"/>
      <c r="AC358" s="37"/>
      <c r="AD358" s="37"/>
      <c r="AE358" s="37"/>
    </row>
    <row r="359" ht="15.75" customHeight="1">
      <c r="G359" s="37"/>
      <c r="H359" s="37"/>
      <c r="I359" s="37"/>
      <c r="J359" s="37"/>
      <c r="K359" s="37"/>
      <c r="Q359" s="37"/>
      <c r="R359" s="37"/>
      <c r="S359" s="37"/>
      <c r="T359" s="37"/>
      <c r="U359" s="37"/>
      <c r="AA359" s="37"/>
      <c r="AB359" s="37"/>
      <c r="AC359" s="37"/>
      <c r="AD359" s="37"/>
      <c r="AE359" s="37"/>
    </row>
    <row r="360" ht="15.75" customHeight="1">
      <c r="G360" s="37"/>
      <c r="H360" s="37"/>
      <c r="I360" s="37"/>
      <c r="J360" s="37"/>
      <c r="K360" s="37"/>
      <c r="Q360" s="37"/>
      <c r="R360" s="37"/>
      <c r="S360" s="37"/>
      <c r="T360" s="37"/>
      <c r="U360" s="37"/>
      <c r="AA360" s="37"/>
      <c r="AB360" s="37"/>
      <c r="AC360" s="37"/>
      <c r="AD360" s="37"/>
      <c r="AE360" s="37"/>
    </row>
    <row r="361" ht="15.75" customHeight="1">
      <c r="G361" s="37"/>
      <c r="H361" s="37"/>
      <c r="I361" s="37"/>
      <c r="J361" s="37"/>
      <c r="K361" s="37"/>
      <c r="Q361" s="37"/>
      <c r="R361" s="37"/>
      <c r="S361" s="37"/>
      <c r="T361" s="37"/>
      <c r="U361" s="37"/>
      <c r="AA361" s="37"/>
      <c r="AB361" s="37"/>
      <c r="AC361" s="37"/>
      <c r="AD361" s="37"/>
      <c r="AE361" s="37"/>
    </row>
    <row r="362" ht="15.75" customHeight="1">
      <c r="G362" s="37"/>
      <c r="H362" s="37"/>
      <c r="I362" s="37"/>
      <c r="J362" s="37"/>
      <c r="K362" s="37"/>
      <c r="Q362" s="37"/>
      <c r="R362" s="37"/>
      <c r="S362" s="37"/>
      <c r="T362" s="37"/>
      <c r="U362" s="37"/>
      <c r="AA362" s="37"/>
      <c r="AB362" s="37"/>
      <c r="AC362" s="37"/>
      <c r="AD362" s="37"/>
      <c r="AE362" s="37"/>
    </row>
    <row r="363" ht="15.75" customHeight="1">
      <c r="G363" s="37"/>
      <c r="H363" s="37"/>
      <c r="I363" s="37"/>
      <c r="J363" s="37"/>
      <c r="K363" s="37"/>
      <c r="Q363" s="37"/>
      <c r="R363" s="37"/>
      <c r="S363" s="37"/>
      <c r="T363" s="37"/>
      <c r="U363" s="37"/>
      <c r="AA363" s="37"/>
      <c r="AB363" s="37"/>
      <c r="AC363" s="37"/>
      <c r="AD363" s="37"/>
      <c r="AE363" s="37"/>
    </row>
    <row r="364" ht="15.75" customHeight="1">
      <c r="G364" s="37"/>
      <c r="H364" s="37"/>
      <c r="I364" s="37"/>
      <c r="J364" s="37"/>
      <c r="K364" s="37"/>
      <c r="Q364" s="37"/>
      <c r="R364" s="37"/>
      <c r="S364" s="37"/>
      <c r="T364" s="37"/>
      <c r="U364" s="37"/>
      <c r="AA364" s="37"/>
      <c r="AB364" s="37"/>
      <c r="AC364" s="37"/>
      <c r="AD364" s="37"/>
      <c r="AE364" s="37"/>
    </row>
    <row r="365" ht="15.75" customHeight="1">
      <c r="G365" s="37"/>
      <c r="H365" s="37"/>
      <c r="I365" s="37"/>
      <c r="J365" s="37"/>
      <c r="K365" s="37"/>
      <c r="Q365" s="37"/>
      <c r="R365" s="37"/>
      <c r="S365" s="37"/>
      <c r="T365" s="37"/>
      <c r="U365" s="37"/>
      <c r="AA365" s="37"/>
      <c r="AB365" s="37"/>
      <c r="AC365" s="37"/>
      <c r="AD365" s="37"/>
      <c r="AE365" s="37"/>
    </row>
    <row r="366" ht="15.75" customHeight="1">
      <c r="G366" s="37"/>
      <c r="H366" s="37"/>
      <c r="I366" s="37"/>
      <c r="J366" s="37"/>
      <c r="K366" s="37"/>
      <c r="Q366" s="37"/>
      <c r="R366" s="37"/>
      <c r="S366" s="37"/>
      <c r="T366" s="37"/>
      <c r="U366" s="37"/>
      <c r="AA366" s="37"/>
      <c r="AB366" s="37"/>
      <c r="AC366" s="37"/>
      <c r="AD366" s="37"/>
      <c r="AE366" s="37"/>
    </row>
    <row r="367" ht="15.75" customHeight="1">
      <c r="G367" s="37"/>
      <c r="H367" s="37"/>
      <c r="I367" s="37"/>
      <c r="J367" s="37"/>
      <c r="K367" s="37"/>
      <c r="Q367" s="37"/>
      <c r="R367" s="37"/>
      <c r="S367" s="37"/>
      <c r="T367" s="37"/>
      <c r="U367" s="37"/>
      <c r="AA367" s="37"/>
      <c r="AB367" s="37"/>
      <c r="AC367" s="37"/>
      <c r="AD367" s="37"/>
      <c r="AE367" s="37"/>
    </row>
    <row r="368" ht="15.75" customHeight="1">
      <c r="G368" s="37"/>
      <c r="H368" s="37"/>
      <c r="I368" s="37"/>
      <c r="J368" s="37"/>
      <c r="K368" s="37"/>
      <c r="Q368" s="37"/>
      <c r="R368" s="37"/>
      <c r="S368" s="37"/>
      <c r="T368" s="37"/>
      <c r="U368" s="37"/>
      <c r="AA368" s="37"/>
      <c r="AB368" s="37"/>
      <c r="AC368" s="37"/>
      <c r="AD368" s="37"/>
      <c r="AE368" s="37"/>
    </row>
    <row r="369" ht="15.75" customHeight="1">
      <c r="G369" s="37"/>
      <c r="H369" s="37"/>
      <c r="I369" s="37"/>
      <c r="J369" s="37"/>
      <c r="K369" s="37"/>
      <c r="Q369" s="37"/>
      <c r="R369" s="37"/>
      <c r="S369" s="37"/>
      <c r="T369" s="37"/>
      <c r="U369" s="37"/>
      <c r="AA369" s="37"/>
      <c r="AB369" s="37"/>
      <c r="AC369" s="37"/>
      <c r="AD369" s="37"/>
      <c r="AE369" s="37"/>
    </row>
    <row r="370" ht="15.75" customHeight="1">
      <c r="G370" s="37"/>
      <c r="H370" s="37"/>
      <c r="I370" s="37"/>
      <c r="J370" s="37"/>
      <c r="K370" s="37"/>
      <c r="Q370" s="37"/>
      <c r="R370" s="37"/>
      <c r="S370" s="37"/>
      <c r="T370" s="37"/>
      <c r="U370" s="37"/>
      <c r="AA370" s="37"/>
      <c r="AB370" s="37"/>
      <c r="AC370" s="37"/>
      <c r="AD370" s="37"/>
      <c r="AE370" s="37"/>
    </row>
    <row r="371" ht="15.75" customHeight="1">
      <c r="G371" s="37"/>
      <c r="H371" s="37"/>
      <c r="I371" s="37"/>
      <c r="J371" s="37"/>
      <c r="K371" s="37"/>
      <c r="Q371" s="37"/>
      <c r="R371" s="37"/>
      <c r="S371" s="37"/>
      <c r="T371" s="37"/>
      <c r="U371" s="37"/>
      <c r="AA371" s="37"/>
      <c r="AB371" s="37"/>
      <c r="AC371" s="37"/>
      <c r="AD371" s="37"/>
      <c r="AE371" s="37"/>
    </row>
    <row r="372" ht="15.75" customHeight="1">
      <c r="G372" s="37"/>
      <c r="H372" s="37"/>
      <c r="I372" s="37"/>
      <c r="J372" s="37"/>
      <c r="K372" s="37"/>
      <c r="Q372" s="37"/>
      <c r="R372" s="37"/>
      <c r="S372" s="37"/>
      <c r="T372" s="37"/>
      <c r="U372" s="37"/>
      <c r="AA372" s="37"/>
      <c r="AB372" s="37"/>
      <c r="AC372" s="37"/>
      <c r="AD372" s="37"/>
      <c r="AE372" s="37"/>
    </row>
    <row r="373" ht="15.75" customHeight="1">
      <c r="G373" s="37"/>
      <c r="H373" s="37"/>
      <c r="I373" s="37"/>
      <c r="J373" s="37"/>
      <c r="K373" s="37"/>
      <c r="Q373" s="37"/>
      <c r="R373" s="37"/>
      <c r="S373" s="37"/>
      <c r="T373" s="37"/>
      <c r="U373" s="37"/>
      <c r="AA373" s="37"/>
      <c r="AB373" s="37"/>
      <c r="AC373" s="37"/>
      <c r="AD373" s="37"/>
      <c r="AE373" s="37"/>
    </row>
    <row r="374" ht="15.75" customHeight="1">
      <c r="G374" s="37"/>
      <c r="H374" s="37"/>
      <c r="I374" s="37"/>
      <c r="J374" s="37"/>
      <c r="K374" s="37"/>
      <c r="Q374" s="37"/>
      <c r="R374" s="37"/>
      <c r="S374" s="37"/>
      <c r="T374" s="37"/>
      <c r="U374" s="37"/>
      <c r="AA374" s="37"/>
      <c r="AB374" s="37"/>
      <c r="AC374" s="37"/>
      <c r="AD374" s="37"/>
      <c r="AE374" s="37"/>
    </row>
    <row r="375" ht="15.75" customHeight="1">
      <c r="G375" s="37"/>
      <c r="H375" s="37"/>
      <c r="I375" s="37"/>
      <c r="J375" s="37"/>
      <c r="K375" s="37"/>
      <c r="Q375" s="37"/>
      <c r="R375" s="37"/>
      <c r="S375" s="37"/>
      <c r="T375" s="37"/>
      <c r="U375" s="37"/>
      <c r="AA375" s="37"/>
      <c r="AB375" s="37"/>
      <c r="AC375" s="37"/>
      <c r="AD375" s="37"/>
      <c r="AE375" s="37"/>
    </row>
    <row r="376" ht="15.75" customHeight="1">
      <c r="G376" s="37"/>
      <c r="H376" s="37"/>
      <c r="I376" s="37"/>
      <c r="J376" s="37"/>
      <c r="K376" s="37"/>
      <c r="Q376" s="37"/>
      <c r="R376" s="37"/>
      <c r="S376" s="37"/>
      <c r="T376" s="37"/>
      <c r="U376" s="37"/>
      <c r="AA376" s="37"/>
      <c r="AB376" s="37"/>
      <c r="AC376" s="37"/>
      <c r="AD376" s="37"/>
      <c r="AE376" s="37"/>
    </row>
    <row r="377" ht="15.75" customHeight="1">
      <c r="G377" s="37"/>
      <c r="H377" s="37"/>
      <c r="I377" s="37"/>
      <c r="J377" s="37"/>
      <c r="K377" s="37"/>
      <c r="Q377" s="37"/>
      <c r="R377" s="37"/>
      <c r="S377" s="37"/>
      <c r="T377" s="37"/>
      <c r="U377" s="37"/>
      <c r="AA377" s="37"/>
      <c r="AB377" s="37"/>
      <c r="AC377" s="37"/>
      <c r="AD377" s="37"/>
      <c r="AE377" s="37"/>
    </row>
    <row r="378" ht="15.75" customHeight="1">
      <c r="G378" s="37"/>
      <c r="H378" s="37"/>
      <c r="I378" s="37"/>
      <c r="J378" s="37"/>
      <c r="K378" s="37"/>
      <c r="Q378" s="37"/>
      <c r="R378" s="37"/>
      <c r="S378" s="37"/>
      <c r="T378" s="37"/>
      <c r="U378" s="37"/>
      <c r="AA378" s="37"/>
      <c r="AB378" s="37"/>
      <c r="AC378" s="37"/>
      <c r="AD378" s="37"/>
      <c r="AE378" s="37"/>
    </row>
    <row r="379" ht="15.75" customHeight="1">
      <c r="G379" s="37"/>
      <c r="H379" s="37"/>
      <c r="I379" s="37"/>
      <c r="J379" s="37"/>
      <c r="K379" s="37"/>
      <c r="Q379" s="37"/>
      <c r="R379" s="37"/>
      <c r="S379" s="37"/>
      <c r="T379" s="37"/>
      <c r="U379" s="37"/>
      <c r="AA379" s="37"/>
      <c r="AB379" s="37"/>
      <c r="AC379" s="37"/>
      <c r="AD379" s="37"/>
      <c r="AE379" s="37"/>
    </row>
    <row r="380" ht="15.75" customHeight="1">
      <c r="G380" s="37"/>
      <c r="H380" s="37"/>
      <c r="I380" s="37"/>
      <c r="J380" s="37"/>
      <c r="K380" s="37"/>
      <c r="Q380" s="37"/>
      <c r="R380" s="37"/>
      <c r="S380" s="37"/>
      <c r="T380" s="37"/>
      <c r="U380" s="37"/>
      <c r="AA380" s="37"/>
      <c r="AB380" s="37"/>
      <c r="AC380" s="37"/>
      <c r="AD380" s="37"/>
      <c r="AE380" s="37"/>
    </row>
    <row r="381" ht="15.75" customHeight="1">
      <c r="G381" s="37"/>
      <c r="H381" s="37"/>
      <c r="I381" s="37"/>
      <c r="J381" s="37"/>
      <c r="K381" s="37"/>
      <c r="Q381" s="37"/>
      <c r="R381" s="37"/>
      <c r="S381" s="37"/>
      <c r="T381" s="37"/>
      <c r="U381" s="37"/>
      <c r="AA381" s="37"/>
      <c r="AB381" s="37"/>
      <c r="AC381" s="37"/>
      <c r="AD381" s="37"/>
      <c r="AE381" s="37"/>
    </row>
    <row r="382" ht="15.75" customHeight="1">
      <c r="G382" s="37"/>
      <c r="H382" s="37"/>
      <c r="I382" s="37"/>
      <c r="J382" s="37"/>
      <c r="K382" s="37"/>
      <c r="Q382" s="37"/>
      <c r="R382" s="37"/>
      <c r="S382" s="37"/>
      <c r="T382" s="37"/>
      <c r="U382" s="37"/>
      <c r="AA382" s="37"/>
      <c r="AB382" s="37"/>
      <c r="AC382" s="37"/>
      <c r="AD382" s="37"/>
      <c r="AE382" s="37"/>
    </row>
    <row r="383" ht="15.75" customHeight="1">
      <c r="G383" s="37"/>
      <c r="H383" s="37"/>
      <c r="I383" s="37"/>
      <c r="J383" s="37"/>
      <c r="K383" s="37"/>
      <c r="Q383" s="37"/>
      <c r="R383" s="37"/>
      <c r="S383" s="37"/>
      <c r="T383" s="37"/>
      <c r="U383" s="37"/>
      <c r="AA383" s="37"/>
      <c r="AB383" s="37"/>
      <c r="AC383" s="37"/>
      <c r="AD383" s="37"/>
      <c r="AE383" s="37"/>
    </row>
    <row r="384" ht="15.75" customHeight="1">
      <c r="G384" s="37"/>
      <c r="H384" s="37"/>
      <c r="I384" s="37"/>
      <c r="J384" s="37"/>
      <c r="K384" s="37"/>
      <c r="Q384" s="37"/>
      <c r="R384" s="37"/>
      <c r="S384" s="37"/>
      <c r="T384" s="37"/>
      <c r="U384" s="37"/>
      <c r="AA384" s="37"/>
      <c r="AB384" s="37"/>
      <c r="AC384" s="37"/>
      <c r="AD384" s="37"/>
      <c r="AE384" s="37"/>
    </row>
    <row r="385" ht="15.75" customHeight="1">
      <c r="G385" s="37"/>
      <c r="H385" s="37"/>
      <c r="I385" s="37"/>
      <c r="J385" s="37"/>
      <c r="K385" s="37"/>
      <c r="Q385" s="37"/>
      <c r="R385" s="37"/>
      <c r="S385" s="37"/>
      <c r="T385" s="37"/>
      <c r="U385" s="37"/>
      <c r="AA385" s="37"/>
      <c r="AB385" s="37"/>
      <c r="AC385" s="37"/>
      <c r="AD385" s="37"/>
      <c r="AE385" s="37"/>
    </row>
    <row r="386" ht="15.75" customHeight="1">
      <c r="G386" s="37"/>
      <c r="H386" s="37"/>
      <c r="I386" s="37"/>
      <c r="J386" s="37"/>
      <c r="K386" s="37"/>
      <c r="Q386" s="37"/>
      <c r="R386" s="37"/>
      <c r="S386" s="37"/>
      <c r="T386" s="37"/>
      <c r="U386" s="37"/>
      <c r="AA386" s="37"/>
      <c r="AB386" s="37"/>
      <c r="AC386" s="37"/>
      <c r="AD386" s="37"/>
      <c r="AE386" s="37"/>
    </row>
    <row r="387" ht="15.75" customHeight="1">
      <c r="G387" s="37"/>
      <c r="H387" s="37"/>
      <c r="I387" s="37"/>
      <c r="J387" s="37"/>
      <c r="K387" s="37"/>
      <c r="Q387" s="37"/>
      <c r="R387" s="37"/>
      <c r="S387" s="37"/>
      <c r="T387" s="37"/>
      <c r="U387" s="37"/>
      <c r="AA387" s="37"/>
      <c r="AB387" s="37"/>
      <c r="AC387" s="37"/>
      <c r="AD387" s="37"/>
      <c r="AE387" s="37"/>
    </row>
    <row r="388" ht="15.75" customHeight="1">
      <c r="G388" s="37"/>
      <c r="H388" s="37"/>
      <c r="I388" s="37"/>
      <c r="J388" s="37"/>
      <c r="K388" s="37"/>
      <c r="Q388" s="37"/>
      <c r="R388" s="37"/>
      <c r="S388" s="37"/>
      <c r="T388" s="37"/>
      <c r="U388" s="37"/>
      <c r="AA388" s="37"/>
      <c r="AB388" s="37"/>
      <c r="AC388" s="37"/>
      <c r="AD388" s="37"/>
      <c r="AE388" s="37"/>
    </row>
    <row r="389" ht="15.75" customHeight="1">
      <c r="G389" s="37"/>
      <c r="H389" s="37"/>
      <c r="I389" s="37"/>
      <c r="J389" s="37"/>
      <c r="K389" s="37"/>
      <c r="Q389" s="37"/>
      <c r="R389" s="37"/>
      <c r="S389" s="37"/>
      <c r="T389" s="37"/>
      <c r="U389" s="37"/>
      <c r="AA389" s="37"/>
      <c r="AB389" s="37"/>
      <c r="AC389" s="37"/>
      <c r="AD389" s="37"/>
      <c r="AE389" s="37"/>
    </row>
    <row r="390" ht="15.75" customHeight="1">
      <c r="G390" s="37"/>
      <c r="H390" s="37"/>
      <c r="I390" s="37"/>
      <c r="J390" s="37"/>
      <c r="K390" s="37"/>
      <c r="Q390" s="37"/>
      <c r="R390" s="37"/>
      <c r="S390" s="37"/>
      <c r="T390" s="37"/>
      <c r="U390" s="37"/>
      <c r="AA390" s="37"/>
      <c r="AB390" s="37"/>
      <c r="AC390" s="37"/>
      <c r="AD390" s="37"/>
      <c r="AE390" s="37"/>
    </row>
    <row r="391" ht="15.75" customHeight="1">
      <c r="G391" s="37"/>
      <c r="H391" s="37"/>
      <c r="I391" s="37"/>
      <c r="J391" s="37"/>
      <c r="K391" s="37"/>
      <c r="Q391" s="37"/>
      <c r="R391" s="37"/>
      <c r="S391" s="37"/>
      <c r="T391" s="37"/>
      <c r="U391" s="37"/>
      <c r="AA391" s="37"/>
      <c r="AB391" s="37"/>
      <c r="AC391" s="37"/>
      <c r="AD391" s="37"/>
      <c r="AE391" s="37"/>
    </row>
    <row r="392" ht="15.75" customHeight="1">
      <c r="G392" s="37"/>
      <c r="H392" s="37"/>
      <c r="I392" s="37"/>
      <c r="J392" s="37"/>
      <c r="K392" s="37"/>
      <c r="Q392" s="37"/>
      <c r="R392" s="37"/>
      <c r="S392" s="37"/>
      <c r="T392" s="37"/>
      <c r="U392" s="37"/>
      <c r="AA392" s="37"/>
      <c r="AB392" s="37"/>
      <c r="AC392" s="37"/>
      <c r="AD392" s="37"/>
      <c r="AE392" s="37"/>
    </row>
    <row r="393" ht="15.75" customHeight="1">
      <c r="G393" s="37"/>
      <c r="H393" s="37"/>
      <c r="I393" s="37"/>
      <c r="J393" s="37"/>
      <c r="K393" s="37"/>
      <c r="Q393" s="37"/>
      <c r="R393" s="37"/>
      <c r="S393" s="37"/>
      <c r="T393" s="37"/>
      <c r="U393" s="37"/>
      <c r="AA393" s="37"/>
      <c r="AB393" s="37"/>
      <c r="AC393" s="37"/>
      <c r="AD393" s="37"/>
      <c r="AE393" s="37"/>
    </row>
    <row r="394" ht="15.75" customHeight="1">
      <c r="G394" s="37"/>
      <c r="H394" s="37"/>
      <c r="I394" s="37"/>
      <c r="J394" s="37"/>
      <c r="K394" s="37"/>
      <c r="Q394" s="37"/>
      <c r="R394" s="37"/>
      <c r="S394" s="37"/>
      <c r="T394" s="37"/>
      <c r="U394" s="37"/>
      <c r="AA394" s="37"/>
      <c r="AB394" s="37"/>
      <c r="AC394" s="37"/>
      <c r="AD394" s="37"/>
      <c r="AE394" s="37"/>
    </row>
    <row r="395" ht="15.75" customHeight="1">
      <c r="G395" s="37"/>
      <c r="H395" s="37"/>
      <c r="I395" s="37"/>
      <c r="J395" s="37"/>
      <c r="K395" s="37"/>
      <c r="Q395" s="37"/>
      <c r="R395" s="37"/>
      <c r="S395" s="37"/>
      <c r="T395" s="37"/>
      <c r="U395" s="37"/>
      <c r="AA395" s="37"/>
      <c r="AB395" s="37"/>
      <c r="AC395" s="37"/>
      <c r="AD395" s="37"/>
      <c r="AE395" s="37"/>
    </row>
    <row r="396" ht="15.75" customHeight="1">
      <c r="G396" s="37"/>
      <c r="H396" s="37"/>
      <c r="I396" s="37"/>
      <c r="J396" s="37"/>
      <c r="K396" s="37"/>
      <c r="Q396" s="37"/>
      <c r="R396" s="37"/>
      <c r="S396" s="37"/>
      <c r="T396" s="37"/>
      <c r="U396" s="37"/>
      <c r="AA396" s="37"/>
      <c r="AB396" s="37"/>
      <c r="AC396" s="37"/>
      <c r="AD396" s="37"/>
      <c r="AE396" s="37"/>
    </row>
    <row r="397" ht="15.75" customHeight="1">
      <c r="G397" s="37"/>
      <c r="H397" s="37"/>
      <c r="I397" s="37"/>
      <c r="J397" s="37"/>
      <c r="K397" s="37"/>
      <c r="Q397" s="37"/>
      <c r="R397" s="37"/>
      <c r="S397" s="37"/>
      <c r="T397" s="37"/>
      <c r="U397" s="37"/>
      <c r="AA397" s="37"/>
      <c r="AB397" s="37"/>
      <c r="AC397" s="37"/>
      <c r="AD397" s="37"/>
      <c r="AE397" s="37"/>
    </row>
    <row r="398" ht="15.75" customHeight="1">
      <c r="G398" s="37"/>
      <c r="H398" s="37"/>
      <c r="I398" s="37"/>
      <c r="J398" s="37"/>
      <c r="K398" s="37"/>
      <c r="Q398" s="37"/>
      <c r="R398" s="37"/>
      <c r="S398" s="37"/>
      <c r="T398" s="37"/>
      <c r="U398" s="37"/>
      <c r="AA398" s="37"/>
      <c r="AB398" s="37"/>
      <c r="AC398" s="37"/>
      <c r="AD398" s="37"/>
      <c r="AE398" s="37"/>
    </row>
    <row r="399" ht="15.75" customHeight="1">
      <c r="G399" s="37"/>
      <c r="H399" s="37"/>
      <c r="I399" s="37"/>
      <c r="J399" s="37"/>
      <c r="K399" s="37"/>
      <c r="Q399" s="37"/>
      <c r="R399" s="37"/>
      <c r="S399" s="37"/>
      <c r="T399" s="37"/>
      <c r="U399" s="37"/>
      <c r="AA399" s="37"/>
      <c r="AB399" s="37"/>
      <c r="AC399" s="37"/>
      <c r="AD399" s="37"/>
      <c r="AE399" s="37"/>
    </row>
    <row r="400" ht="15.75" customHeight="1">
      <c r="G400" s="37"/>
      <c r="H400" s="37"/>
      <c r="I400" s="37"/>
      <c r="J400" s="37"/>
      <c r="K400" s="37"/>
      <c r="Q400" s="37"/>
      <c r="R400" s="37"/>
      <c r="S400" s="37"/>
      <c r="T400" s="37"/>
      <c r="U400" s="37"/>
      <c r="AA400" s="37"/>
      <c r="AB400" s="37"/>
      <c r="AC400" s="37"/>
      <c r="AD400" s="37"/>
      <c r="AE400" s="37"/>
    </row>
    <row r="401" ht="15.75" customHeight="1">
      <c r="G401" s="37"/>
      <c r="H401" s="37"/>
      <c r="I401" s="37"/>
      <c r="J401" s="37"/>
      <c r="K401" s="37"/>
      <c r="Q401" s="37"/>
      <c r="R401" s="37"/>
      <c r="S401" s="37"/>
      <c r="T401" s="37"/>
      <c r="U401" s="37"/>
      <c r="AA401" s="37"/>
      <c r="AB401" s="37"/>
      <c r="AC401" s="37"/>
      <c r="AD401" s="37"/>
      <c r="AE401" s="37"/>
    </row>
    <row r="402" ht="15.75" customHeight="1">
      <c r="G402" s="37"/>
      <c r="H402" s="37"/>
      <c r="I402" s="37"/>
      <c r="J402" s="37"/>
      <c r="K402" s="37"/>
      <c r="Q402" s="37"/>
      <c r="R402" s="37"/>
      <c r="S402" s="37"/>
      <c r="T402" s="37"/>
      <c r="U402" s="37"/>
      <c r="AA402" s="37"/>
      <c r="AB402" s="37"/>
      <c r="AC402" s="37"/>
      <c r="AD402" s="37"/>
      <c r="AE402" s="37"/>
    </row>
    <row r="403" ht="15.75" customHeight="1">
      <c r="G403" s="37"/>
      <c r="H403" s="37"/>
      <c r="I403" s="37"/>
      <c r="J403" s="37"/>
      <c r="K403" s="37"/>
      <c r="Q403" s="37"/>
      <c r="R403" s="37"/>
      <c r="S403" s="37"/>
      <c r="T403" s="37"/>
      <c r="U403" s="37"/>
      <c r="AA403" s="37"/>
      <c r="AB403" s="37"/>
      <c r="AC403" s="37"/>
      <c r="AD403" s="37"/>
      <c r="AE403" s="37"/>
    </row>
    <row r="404" ht="15.75" customHeight="1">
      <c r="G404" s="37"/>
      <c r="H404" s="37"/>
      <c r="I404" s="37"/>
      <c r="J404" s="37"/>
      <c r="K404" s="37"/>
      <c r="Q404" s="37"/>
      <c r="R404" s="37"/>
      <c r="S404" s="37"/>
      <c r="T404" s="37"/>
      <c r="U404" s="37"/>
      <c r="AA404" s="37"/>
      <c r="AB404" s="37"/>
      <c r="AC404" s="37"/>
      <c r="AD404" s="37"/>
      <c r="AE404" s="37"/>
    </row>
    <row r="405" ht="15.75" customHeight="1">
      <c r="G405" s="37"/>
      <c r="H405" s="37"/>
      <c r="I405" s="37"/>
      <c r="J405" s="37"/>
      <c r="K405" s="37"/>
      <c r="Q405" s="37"/>
      <c r="R405" s="37"/>
      <c r="S405" s="37"/>
      <c r="T405" s="37"/>
      <c r="U405" s="37"/>
      <c r="AA405" s="37"/>
      <c r="AB405" s="37"/>
      <c r="AC405" s="37"/>
      <c r="AD405" s="37"/>
      <c r="AE405" s="37"/>
    </row>
    <row r="406" ht="15.75" customHeight="1">
      <c r="G406" s="37"/>
      <c r="H406" s="37"/>
      <c r="I406" s="37"/>
      <c r="J406" s="37"/>
      <c r="K406" s="37"/>
      <c r="Q406" s="37"/>
      <c r="R406" s="37"/>
      <c r="S406" s="37"/>
      <c r="T406" s="37"/>
      <c r="U406" s="37"/>
      <c r="AA406" s="37"/>
      <c r="AB406" s="37"/>
      <c r="AC406" s="37"/>
      <c r="AD406" s="37"/>
      <c r="AE406" s="37"/>
    </row>
    <row r="407" ht="15.75" customHeight="1">
      <c r="G407" s="37"/>
      <c r="H407" s="37"/>
      <c r="I407" s="37"/>
      <c r="J407" s="37"/>
      <c r="K407" s="37"/>
      <c r="Q407" s="37"/>
      <c r="R407" s="37"/>
      <c r="S407" s="37"/>
      <c r="T407" s="37"/>
      <c r="U407" s="37"/>
      <c r="AA407" s="37"/>
      <c r="AB407" s="37"/>
      <c r="AC407" s="37"/>
      <c r="AD407" s="37"/>
      <c r="AE407" s="37"/>
    </row>
    <row r="408" ht="15.75" customHeight="1">
      <c r="G408" s="37"/>
      <c r="H408" s="37"/>
      <c r="I408" s="37"/>
      <c r="J408" s="37"/>
      <c r="K408" s="37"/>
      <c r="Q408" s="37"/>
      <c r="R408" s="37"/>
      <c r="S408" s="37"/>
      <c r="T408" s="37"/>
      <c r="U408" s="37"/>
      <c r="AA408" s="37"/>
      <c r="AB408" s="37"/>
      <c r="AC408" s="37"/>
      <c r="AD408" s="37"/>
      <c r="AE408" s="37"/>
    </row>
    <row r="409" ht="15.75" customHeight="1">
      <c r="G409" s="37"/>
      <c r="H409" s="37"/>
      <c r="I409" s="37"/>
      <c r="J409" s="37"/>
      <c r="K409" s="37"/>
      <c r="Q409" s="37"/>
      <c r="R409" s="37"/>
      <c r="S409" s="37"/>
      <c r="T409" s="37"/>
      <c r="U409" s="37"/>
      <c r="AA409" s="37"/>
      <c r="AB409" s="37"/>
      <c r="AC409" s="37"/>
      <c r="AD409" s="37"/>
      <c r="AE409" s="37"/>
    </row>
    <row r="410" ht="15.75" customHeight="1">
      <c r="G410" s="37"/>
      <c r="H410" s="37"/>
      <c r="I410" s="37"/>
      <c r="J410" s="37"/>
      <c r="K410" s="37"/>
      <c r="Q410" s="37"/>
      <c r="R410" s="37"/>
      <c r="S410" s="37"/>
      <c r="T410" s="37"/>
      <c r="U410" s="37"/>
      <c r="AA410" s="37"/>
      <c r="AB410" s="37"/>
      <c r="AC410" s="37"/>
      <c r="AD410" s="37"/>
      <c r="AE410" s="37"/>
    </row>
    <row r="411" ht="15.75" customHeight="1">
      <c r="G411" s="37"/>
      <c r="H411" s="37"/>
      <c r="I411" s="37"/>
      <c r="J411" s="37"/>
      <c r="K411" s="37"/>
      <c r="Q411" s="37"/>
      <c r="R411" s="37"/>
      <c r="S411" s="37"/>
      <c r="T411" s="37"/>
      <c r="U411" s="37"/>
      <c r="AA411" s="37"/>
      <c r="AB411" s="37"/>
      <c r="AC411" s="37"/>
      <c r="AD411" s="37"/>
      <c r="AE411" s="37"/>
    </row>
    <row r="412" ht="15.75" customHeight="1">
      <c r="G412" s="37"/>
      <c r="H412" s="37"/>
      <c r="I412" s="37"/>
      <c r="J412" s="37"/>
      <c r="K412" s="37"/>
      <c r="Q412" s="37"/>
      <c r="R412" s="37"/>
      <c r="S412" s="37"/>
      <c r="T412" s="37"/>
      <c r="U412" s="37"/>
      <c r="AA412" s="37"/>
      <c r="AB412" s="37"/>
      <c r="AC412" s="37"/>
      <c r="AD412" s="37"/>
      <c r="AE412" s="37"/>
    </row>
    <row r="413" ht="15.75" customHeight="1">
      <c r="G413" s="37"/>
      <c r="H413" s="37"/>
      <c r="I413" s="37"/>
      <c r="J413" s="37"/>
      <c r="K413" s="37"/>
      <c r="Q413" s="37"/>
      <c r="R413" s="37"/>
      <c r="S413" s="37"/>
      <c r="T413" s="37"/>
      <c r="U413" s="37"/>
      <c r="AA413" s="37"/>
      <c r="AB413" s="37"/>
      <c r="AC413" s="37"/>
      <c r="AD413" s="37"/>
      <c r="AE413" s="37"/>
    </row>
    <row r="414" ht="15.75" customHeight="1">
      <c r="G414" s="37"/>
      <c r="H414" s="37"/>
      <c r="I414" s="37"/>
      <c r="J414" s="37"/>
      <c r="K414" s="37"/>
      <c r="Q414" s="37"/>
      <c r="R414" s="37"/>
      <c r="S414" s="37"/>
      <c r="T414" s="37"/>
      <c r="U414" s="37"/>
      <c r="AA414" s="37"/>
      <c r="AB414" s="37"/>
      <c r="AC414" s="37"/>
      <c r="AD414" s="37"/>
      <c r="AE414" s="37"/>
    </row>
    <row r="415" ht="15.75" customHeight="1">
      <c r="G415" s="37"/>
      <c r="H415" s="37"/>
      <c r="I415" s="37"/>
      <c r="J415" s="37"/>
      <c r="K415" s="37"/>
      <c r="Q415" s="37"/>
      <c r="R415" s="37"/>
      <c r="S415" s="37"/>
      <c r="T415" s="37"/>
      <c r="U415" s="37"/>
      <c r="AA415" s="37"/>
      <c r="AB415" s="37"/>
      <c r="AC415" s="37"/>
      <c r="AD415" s="37"/>
      <c r="AE415" s="37"/>
    </row>
    <row r="416" ht="15.75" customHeight="1">
      <c r="G416" s="37"/>
      <c r="H416" s="37"/>
      <c r="I416" s="37"/>
      <c r="J416" s="37"/>
      <c r="K416" s="37"/>
      <c r="Q416" s="37"/>
      <c r="R416" s="37"/>
      <c r="S416" s="37"/>
      <c r="T416" s="37"/>
      <c r="U416" s="37"/>
      <c r="AA416" s="37"/>
      <c r="AB416" s="37"/>
      <c r="AC416" s="37"/>
      <c r="AD416" s="37"/>
      <c r="AE416" s="37"/>
    </row>
    <row r="417" ht="15.75" customHeight="1">
      <c r="G417" s="37"/>
      <c r="H417" s="37"/>
      <c r="I417" s="37"/>
      <c r="J417" s="37"/>
      <c r="K417" s="37"/>
      <c r="Q417" s="37"/>
      <c r="R417" s="37"/>
      <c r="S417" s="37"/>
      <c r="T417" s="37"/>
      <c r="U417" s="37"/>
      <c r="AA417" s="37"/>
      <c r="AB417" s="37"/>
      <c r="AC417" s="37"/>
      <c r="AD417" s="37"/>
      <c r="AE417" s="37"/>
    </row>
    <row r="418" ht="15.75" customHeight="1">
      <c r="G418" s="37"/>
      <c r="H418" s="37"/>
      <c r="I418" s="37"/>
      <c r="J418" s="37"/>
      <c r="K418" s="37"/>
      <c r="Q418" s="37"/>
      <c r="R418" s="37"/>
      <c r="S418" s="37"/>
      <c r="T418" s="37"/>
      <c r="U418" s="37"/>
      <c r="AA418" s="37"/>
      <c r="AB418" s="37"/>
      <c r="AC418" s="37"/>
      <c r="AD418" s="37"/>
      <c r="AE418" s="37"/>
    </row>
    <row r="419" ht="15.75" customHeight="1">
      <c r="G419" s="37"/>
      <c r="H419" s="37"/>
      <c r="I419" s="37"/>
      <c r="J419" s="37"/>
      <c r="K419" s="37"/>
      <c r="Q419" s="37"/>
      <c r="R419" s="37"/>
      <c r="S419" s="37"/>
      <c r="T419" s="37"/>
      <c r="U419" s="37"/>
      <c r="AA419" s="37"/>
      <c r="AB419" s="37"/>
      <c r="AC419" s="37"/>
      <c r="AD419" s="37"/>
      <c r="AE419" s="37"/>
    </row>
    <row r="420" ht="15.75" customHeight="1">
      <c r="G420" s="37"/>
      <c r="H420" s="37"/>
      <c r="I420" s="37"/>
      <c r="J420" s="37"/>
      <c r="K420" s="37"/>
      <c r="Q420" s="37"/>
      <c r="R420" s="37"/>
      <c r="S420" s="37"/>
      <c r="T420" s="37"/>
      <c r="U420" s="37"/>
      <c r="AA420" s="37"/>
      <c r="AB420" s="37"/>
      <c r="AC420" s="37"/>
      <c r="AD420" s="37"/>
      <c r="AE420" s="37"/>
    </row>
    <row r="421" ht="15.75" customHeight="1">
      <c r="G421" s="37"/>
      <c r="H421" s="37"/>
      <c r="I421" s="37"/>
      <c r="J421" s="37"/>
      <c r="K421" s="37"/>
      <c r="Q421" s="37"/>
      <c r="R421" s="37"/>
      <c r="S421" s="37"/>
      <c r="T421" s="37"/>
      <c r="U421" s="37"/>
      <c r="AA421" s="37"/>
      <c r="AB421" s="37"/>
      <c r="AC421" s="37"/>
      <c r="AD421" s="37"/>
      <c r="AE421" s="37"/>
    </row>
    <row r="422" ht="15.75" customHeight="1">
      <c r="G422" s="37"/>
      <c r="H422" s="37"/>
      <c r="I422" s="37"/>
      <c r="J422" s="37"/>
      <c r="K422" s="37"/>
      <c r="Q422" s="37"/>
      <c r="R422" s="37"/>
      <c r="S422" s="37"/>
      <c r="T422" s="37"/>
      <c r="U422" s="37"/>
      <c r="AA422" s="37"/>
      <c r="AB422" s="37"/>
      <c r="AC422" s="37"/>
      <c r="AD422" s="37"/>
      <c r="AE422" s="37"/>
    </row>
    <row r="423" ht="15.75" customHeight="1">
      <c r="G423" s="37"/>
      <c r="H423" s="37"/>
      <c r="I423" s="37"/>
      <c r="J423" s="37"/>
      <c r="K423" s="37"/>
      <c r="Q423" s="37"/>
      <c r="R423" s="37"/>
      <c r="S423" s="37"/>
      <c r="T423" s="37"/>
      <c r="U423" s="37"/>
      <c r="AA423" s="37"/>
      <c r="AB423" s="37"/>
      <c r="AC423" s="37"/>
      <c r="AD423" s="37"/>
      <c r="AE423" s="37"/>
    </row>
    <row r="424" ht="15.75" customHeight="1">
      <c r="G424" s="37"/>
      <c r="H424" s="37"/>
      <c r="I424" s="37"/>
      <c r="J424" s="37"/>
      <c r="K424" s="37"/>
      <c r="Q424" s="37"/>
      <c r="R424" s="37"/>
      <c r="S424" s="37"/>
      <c r="T424" s="37"/>
      <c r="U424" s="37"/>
      <c r="AA424" s="37"/>
      <c r="AB424" s="37"/>
      <c r="AC424" s="37"/>
      <c r="AD424" s="37"/>
      <c r="AE424" s="37"/>
    </row>
    <row r="425" ht="15.75" customHeight="1">
      <c r="G425" s="37"/>
      <c r="H425" s="37"/>
      <c r="I425" s="37"/>
      <c r="J425" s="37"/>
      <c r="K425" s="37"/>
      <c r="Q425" s="37"/>
      <c r="R425" s="37"/>
      <c r="S425" s="37"/>
      <c r="T425" s="37"/>
      <c r="U425" s="37"/>
      <c r="AA425" s="37"/>
      <c r="AB425" s="37"/>
      <c r="AC425" s="37"/>
      <c r="AD425" s="37"/>
      <c r="AE425" s="37"/>
    </row>
    <row r="426" ht="15.75" customHeight="1">
      <c r="G426" s="37"/>
      <c r="H426" s="37"/>
      <c r="I426" s="37"/>
      <c r="J426" s="37"/>
      <c r="K426" s="37"/>
      <c r="Q426" s="37"/>
      <c r="R426" s="37"/>
      <c r="S426" s="37"/>
      <c r="T426" s="37"/>
      <c r="U426" s="37"/>
      <c r="AA426" s="37"/>
      <c r="AB426" s="37"/>
      <c r="AC426" s="37"/>
      <c r="AD426" s="37"/>
      <c r="AE426" s="37"/>
    </row>
    <row r="427" ht="15.75" customHeight="1">
      <c r="G427" s="37"/>
      <c r="H427" s="37"/>
      <c r="I427" s="37"/>
      <c r="J427" s="37"/>
      <c r="K427" s="37"/>
      <c r="Q427" s="37"/>
      <c r="R427" s="37"/>
      <c r="S427" s="37"/>
      <c r="T427" s="37"/>
      <c r="U427" s="37"/>
      <c r="AA427" s="37"/>
      <c r="AB427" s="37"/>
      <c r="AC427" s="37"/>
      <c r="AD427" s="37"/>
      <c r="AE427" s="37"/>
    </row>
    <row r="428" ht="15.75" customHeight="1">
      <c r="G428" s="37"/>
      <c r="H428" s="37"/>
      <c r="I428" s="37"/>
      <c r="J428" s="37"/>
      <c r="K428" s="37"/>
      <c r="Q428" s="37"/>
      <c r="R428" s="37"/>
      <c r="S428" s="37"/>
      <c r="T428" s="37"/>
      <c r="U428" s="37"/>
      <c r="AA428" s="37"/>
      <c r="AB428" s="37"/>
      <c r="AC428" s="37"/>
      <c r="AD428" s="37"/>
      <c r="AE428" s="37"/>
    </row>
    <row r="429" ht="15.75" customHeight="1">
      <c r="G429" s="37"/>
      <c r="H429" s="37"/>
      <c r="I429" s="37"/>
      <c r="J429" s="37"/>
      <c r="K429" s="37"/>
      <c r="Q429" s="37"/>
      <c r="R429" s="37"/>
      <c r="S429" s="37"/>
      <c r="T429" s="37"/>
      <c r="U429" s="37"/>
      <c r="AA429" s="37"/>
      <c r="AB429" s="37"/>
      <c r="AC429" s="37"/>
      <c r="AD429" s="37"/>
      <c r="AE429" s="37"/>
    </row>
    <row r="430" ht="15.75" customHeight="1">
      <c r="G430" s="37"/>
      <c r="H430" s="37"/>
      <c r="I430" s="37"/>
      <c r="J430" s="37"/>
      <c r="K430" s="37"/>
      <c r="Q430" s="37"/>
      <c r="R430" s="37"/>
      <c r="S430" s="37"/>
      <c r="T430" s="37"/>
      <c r="U430" s="37"/>
      <c r="AA430" s="37"/>
      <c r="AB430" s="37"/>
      <c r="AC430" s="37"/>
      <c r="AD430" s="37"/>
      <c r="AE430" s="37"/>
    </row>
    <row r="431" ht="15.75" customHeight="1">
      <c r="G431" s="37"/>
      <c r="H431" s="37"/>
      <c r="I431" s="37"/>
      <c r="J431" s="37"/>
      <c r="K431" s="37"/>
      <c r="Q431" s="37"/>
      <c r="R431" s="37"/>
      <c r="S431" s="37"/>
      <c r="T431" s="37"/>
      <c r="U431" s="37"/>
      <c r="AA431" s="37"/>
      <c r="AB431" s="37"/>
      <c r="AC431" s="37"/>
      <c r="AD431" s="37"/>
      <c r="AE431" s="37"/>
    </row>
    <row r="432" ht="15.75" customHeight="1">
      <c r="G432" s="37"/>
      <c r="H432" s="37"/>
      <c r="I432" s="37"/>
      <c r="J432" s="37"/>
      <c r="K432" s="37"/>
      <c r="Q432" s="37"/>
      <c r="R432" s="37"/>
      <c r="S432" s="37"/>
      <c r="T432" s="37"/>
      <c r="U432" s="37"/>
      <c r="AA432" s="37"/>
      <c r="AB432" s="37"/>
      <c r="AC432" s="37"/>
      <c r="AD432" s="37"/>
      <c r="AE432" s="37"/>
    </row>
    <row r="433" ht="15.75" customHeight="1">
      <c r="G433" s="37"/>
      <c r="H433" s="37"/>
      <c r="I433" s="37"/>
      <c r="J433" s="37"/>
      <c r="K433" s="37"/>
      <c r="Q433" s="37"/>
      <c r="R433" s="37"/>
      <c r="S433" s="37"/>
      <c r="T433" s="37"/>
      <c r="U433" s="37"/>
      <c r="AA433" s="37"/>
      <c r="AB433" s="37"/>
      <c r="AC433" s="37"/>
      <c r="AD433" s="37"/>
      <c r="AE433" s="37"/>
    </row>
    <row r="434" ht="15.75" customHeight="1">
      <c r="G434" s="37"/>
      <c r="H434" s="37"/>
      <c r="I434" s="37"/>
      <c r="J434" s="37"/>
      <c r="K434" s="37"/>
      <c r="Q434" s="37"/>
      <c r="R434" s="37"/>
      <c r="S434" s="37"/>
      <c r="T434" s="37"/>
      <c r="U434" s="37"/>
      <c r="AA434" s="37"/>
      <c r="AB434" s="37"/>
      <c r="AC434" s="37"/>
      <c r="AD434" s="37"/>
      <c r="AE434" s="37"/>
    </row>
    <row r="435" ht="15.75" customHeight="1">
      <c r="G435" s="37"/>
      <c r="H435" s="37"/>
      <c r="I435" s="37"/>
      <c r="J435" s="37"/>
      <c r="K435" s="37"/>
      <c r="Q435" s="37"/>
      <c r="R435" s="37"/>
      <c r="S435" s="37"/>
      <c r="T435" s="37"/>
      <c r="U435" s="37"/>
      <c r="AA435" s="37"/>
      <c r="AB435" s="37"/>
      <c r="AC435" s="37"/>
      <c r="AD435" s="37"/>
      <c r="AE435" s="37"/>
    </row>
    <row r="436" ht="15.75" customHeight="1">
      <c r="G436" s="37"/>
      <c r="H436" s="37"/>
      <c r="I436" s="37"/>
      <c r="J436" s="37"/>
      <c r="K436" s="37"/>
      <c r="Q436" s="37"/>
      <c r="R436" s="37"/>
      <c r="S436" s="37"/>
      <c r="T436" s="37"/>
      <c r="U436" s="37"/>
      <c r="AA436" s="37"/>
      <c r="AB436" s="37"/>
      <c r="AC436" s="37"/>
      <c r="AD436" s="37"/>
      <c r="AE436" s="37"/>
    </row>
    <row r="437" ht="15.75" customHeight="1">
      <c r="G437" s="37"/>
      <c r="H437" s="37"/>
      <c r="I437" s="37"/>
      <c r="J437" s="37"/>
      <c r="K437" s="37"/>
      <c r="Q437" s="37"/>
      <c r="R437" s="37"/>
      <c r="S437" s="37"/>
      <c r="T437" s="37"/>
      <c r="U437" s="37"/>
      <c r="AA437" s="37"/>
      <c r="AB437" s="37"/>
      <c r="AC437" s="37"/>
      <c r="AD437" s="37"/>
      <c r="AE437" s="37"/>
    </row>
    <row r="438" ht="15.75" customHeight="1">
      <c r="G438" s="37"/>
      <c r="H438" s="37"/>
      <c r="I438" s="37"/>
      <c r="J438" s="37"/>
      <c r="K438" s="37"/>
      <c r="Q438" s="37"/>
      <c r="R438" s="37"/>
      <c r="S438" s="37"/>
      <c r="T438" s="37"/>
      <c r="U438" s="37"/>
      <c r="AA438" s="37"/>
      <c r="AB438" s="37"/>
      <c r="AC438" s="37"/>
      <c r="AD438" s="37"/>
      <c r="AE438" s="37"/>
    </row>
    <row r="439" ht="15.75" customHeight="1">
      <c r="G439" s="37"/>
      <c r="H439" s="37"/>
      <c r="I439" s="37"/>
      <c r="J439" s="37"/>
      <c r="K439" s="37"/>
      <c r="Q439" s="37"/>
      <c r="R439" s="37"/>
      <c r="S439" s="37"/>
      <c r="T439" s="37"/>
      <c r="U439" s="37"/>
      <c r="AA439" s="37"/>
      <c r="AB439" s="37"/>
      <c r="AC439" s="37"/>
      <c r="AD439" s="37"/>
      <c r="AE439" s="37"/>
    </row>
    <row r="440" ht="15.75" customHeight="1">
      <c r="G440" s="37"/>
      <c r="H440" s="37"/>
      <c r="I440" s="37"/>
      <c r="J440" s="37"/>
      <c r="K440" s="37"/>
      <c r="Q440" s="37"/>
      <c r="R440" s="37"/>
      <c r="S440" s="37"/>
      <c r="T440" s="37"/>
      <c r="U440" s="37"/>
      <c r="AA440" s="37"/>
      <c r="AB440" s="37"/>
      <c r="AC440" s="37"/>
      <c r="AD440" s="37"/>
      <c r="AE440" s="37"/>
    </row>
    <row r="441" ht="15.75" customHeight="1">
      <c r="G441" s="37"/>
      <c r="H441" s="37"/>
      <c r="I441" s="37"/>
      <c r="J441" s="37"/>
      <c r="K441" s="37"/>
      <c r="Q441" s="37"/>
      <c r="R441" s="37"/>
      <c r="S441" s="37"/>
      <c r="T441" s="37"/>
      <c r="U441" s="37"/>
      <c r="AA441" s="37"/>
      <c r="AB441" s="37"/>
      <c r="AC441" s="37"/>
      <c r="AD441" s="37"/>
      <c r="AE441" s="37"/>
    </row>
    <row r="442" ht="15.75" customHeight="1">
      <c r="G442" s="37"/>
      <c r="H442" s="37"/>
      <c r="I442" s="37"/>
      <c r="J442" s="37"/>
      <c r="K442" s="37"/>
      <c r="Q442" s="37"/>
      <c r="R442" s="37"/>
      <c r="S442" s="37"/>
      <c r="T442" s="37"/>
      <c r="U442" s="37"/>
      <c r="AA442" s="37"/>
      <c r="AB442" s="37"/>
      <c r="AC442" s="37"/>
      <c r="AD442" s="37"/>
      <c r="AE442" s="37"/>
    </row>
    <row r="443" ht="15.75" customHeight="1">
      <c r="G443" s="37"/>
      <c r="H443" s="37"/>
      <c r="I443" s="37"/>
      <c r="J443" s="37"/>
      <c r="K443" s="37"/>
      <c r="Q443" s="37"/>
      <c r="R443" s="37"/>
      <c r="S443" s="37"/>
      <c r="T443" s="37"/>
      <c r="U443" s="37"/>
      <c r="AA443" s="37"/>
      <c r="AB443" s="37"/>
      <c r="AC443" s="37"/>
      <c r="AD443" s="37"/>
      <c r="AE443" s="37"/>
    </row>
    <row r="444" ht="15.75" customHeight="1">
      <c r="G444" s="37"/>
      <c r="H444" s="37"/>
      <c r="I444" s="37"/>
      <c r="J444" s="37"/>
      <c r="K444" s="37"/>
      <c r="Q444" s="37"/>
      <c r="R444" s="37"/>
      <c r="S444" s="37"/>
      <c r="T444" s="37"/>
      <c r="U444" s="37"/>
      <c r="AA444" s="37"/>
      <c r="AB444" s="37"/>
      <c r="AC444" s="37"/>
      <c r="AD444" s="37"/>
      <c r="AE444" s="37"/>
    </row>
    <row r="445" ht="15.75" customHeight="1">
      <c r="G445" s="37"/>
      <c r="H445" s="37"/>
      <c r="I445" s="37"/>
      <c r="J445" s="37"/>
      <c r="K445" s="37"/>
      <c r="Q445" s="37"/>
      <c r="R445" s="37"/>
      <c r="S445" s="37"/>
      <c r="T445" s="37"/>
      <c r="U445" s="37"/>
      <c r="AA445" s="37"/>
      <c r="AB445" s="37"/>
      <c r="AC445" s="37"/>
      <c r="AD445" s="37"/>
      <c r="AE445" s="37"/>
    </row>
    <row r="446" ht="15.75" customHeight="1">
      <c r="G446" s="37"/>
      <c r="H446" s="37"/>
      <c r="I446" s="37"/>
      <c r="J446" s="37"/>
      <c r="K446" s="37"/>
      <c r="Q446" s="37"/>
      <c r="R446" s="37"/>
      <c r="S446" s="37"/>
      <c r="T446" s="37"/>
      <c r="U446" s="37"/>
      <c r="AA446" s="37"/>
      <c r="AB446" s="37"/>
      <c r="AC446" s="37"/>
      <c r="AD446" s="37"/>
      <c r="AE446" s="37"/>
    </row>
    <row r="447" ht="15.75" customHeight="1">
      <c r="G447" s="37"/>
      <c r="H447" s="37"/>
      <c r="I447" s="37"/>
      <c r="J447" s="37"/>
      <c r="K447" s="37"/>
      <c r="Q447" s="37"/>
      <c r="R447" s="37"/>
      <c r="S447" s="37"/>
      <c r="T447" s="37"/>
      <c r="U447" s="37"/>
      <c r="AA447" s="37"/>
      <c r="AB447" s="37"/>
      <c r="AC447" s="37"/>
      <c r="AD447" s="37"/>
      <c r="AE447" s="37"/>
    </row>
    <row r="448" ht="15.75" customHeight="1">
      <c r="G448" s="37"/>
      <c r="H448" s="37"/>
      <c r="I448" s="37"/>
      <c r="J448" s="37"/>
      <c r="K448" s="37"/>
      <c r="Q448" s="37"/>
      <c r="R448" s="37"/>
      <c r="S448" s="37"/>
      <c r="T448" s="37"/>
      <c r="U448" s="37"/>
      <c r="AA448" s="37"/>
      <c r="AB448" s="37"/>
      <c r="AC448" s="37"/>
      <c r="AD448" s="37"/>
      <c r="AE448" s="37"/>
    </row>
    <row r="449" ht="15.75" customHeight="1">
      <c r="G449" s="37"/>
      <c r="H449" s="37"/>
      <c r="I449" s="37"/>
      <c r="J449" s="37"/>
      <c r="K449" s="37"/>
      <c r="Q449" s="37"/>
      <c r="R449" s="37"/>
      <c r="S449" s="37"/>
      <c r="T449" s="37"/>
      <c r="U449" s="37"/>
      <c r="AA449" s="37"/>
      <c r="AB449" s="37"/>
      <c r="AC449" s="37"/>
      <c r="AD449" s="37"/>
      <c r="AE449" s="37"/>
    </row>
    <row r="450" ht="15.75" customHeight="1">
      <c r="G450" s="37"/>
      <c r="H450" s="37"/>
      <c r="I450" s="37"/>
      <c r="J450" s="37"/>
      <c r="K450" s="37"/>
      <c r="Q450" s="37"/>
      <c r="R450" s="37"/>
      <c r="S450" s="37"/>
      <c r="T450" s="37"/>
      <c r="U450" s="37"/>
      <c r="AA450" s="37"/>
      <c r="AB450" s="37"/>
      <c r="AC450" s="37"/>
      <c r="AD450" s="37"/>
      <c r="AE450" s="37"/>
    </row>
    <row r="451" ht="15.75" customHeight="1">
      <c r="G451" s="37"/>
      <c r="H451" s="37"/>
      <c r="I451" s="37"/>
      <c r="J451" s="37"/>
      <c r="K451" s="37"/>
      <c r="Q451" s="37"/>
      <c r="R451" s="37"/>
      <c r="S451" s="37"/>
      <c r="T451" s="37"/>
      <c r="U451" s="37"/>
      <c r="AA451" s="37"/>
      <c r="AB451" s="37"/>
      <c r="AC451" s="37"/>
      <c r="AD451" s="37"/>
      <c r="AE451" s="37"/>
    </row>
    <row r="452" ht="15.75" customHeight="1">
      <c r="G452" s="37"/>
      <c r="H452" s="37"/>
      <c r="I452" s="37"/>
      <c r="J452" s="37"/>
      <c r="K452" s="37"/>
      <c r="Q452" s="37"/>
      <c r="R452" s="37"/>
      <c r="S452" s="37"/>
      <c r="T452" s="37"/>
      <c r="U452" s="37"/>
      <c r="AA452" s="37"/>
      <c r="AB452" s="37"/>
      <c r="AC452" s="37"/>
      <c r="AD452" s="37"/>
      <c r="AE452" s="37"/>
    </row>
    <row r="453" ht="15.75" customHeight="1">
      <c r="G453" s="37"/>
      <c r="H453" s="37"/>
      <c r="I453" s="37"/>
      <c r="J453" s="37"/>
      <c r="K453" s="37"/>
      <c r="Q453" s="37"/>
      <c r="R453" s="37"/>
      <c r="S453" s="37"/>
      <c r="T453" s="37"/>
      <c r="U453" s="37"/>
      <c r="AA453" s="37"/>
      <c r="AB453" s="37"/>
      <c r="AC453" s="37"/>
      <c r="AD453" s="37"/>
      <c r="AE453" s="37"/>
    </row>
    <row r="454" ht="15.75" customHeight="1">
      <c r="G454" s="37"/>
      <c r="H454" s="37"/>
      <c r="I454" s="37"/>
      <c r="J454" s="37"/>
      <c r="K454" s="37"/>
      <c r="Q454" s="37"/>
      <c r="R454" s="37"/>
      <c r="S454" s="37"/>
      <c r="T454" s="37"/>
      <c r="U454" s="37"/>
      <c r="AA454" s="37"/>
      <c r="AB454" s="37"/>
      <c r="AC454" s="37"/>
      <c r="AD454" s="37"/>
      <c r="AE454" s="37"/>
    </row>
    <row r="455" ht="15.75" customHeight="1">
      <c r="G455" s="37"/>
      <c r="H455" s="37"/>
      <c r="I455" s="37"/>
      <c r="J455" s="37"/>
      <c r="K455" s="37"/>
      <c r="Q455" s="37"/>
      <c r="R455" s="37"/>
      <c r="S455" s="37"/>
      <c r="T455" s="37"/>
      <c r="U455" s="37"/>
      <c r="AA455" s="37"/>
      <c r="AB455" s="37"/>
      <c r="AC455" s="37"/>
      <c r="AD455" s="37"/>
      <c r="AE455" s="37"/>
    </row>
    <row r="456" ht="15.75" customHeight="1">
      <c r="G456" s="37"/>
      <c r="H456" s="37"/>
      <c r="I456" s="37"/>
      <c r="J456" s="37"/>
      <c r="K456" s="37"/>
      <c r="Q456" s="37"/>
      <c r="R456" s="37"/>
      <c r="S456" s="37"/>
      <c r="T456" s="37"/>
      <c r="U456" s="37"/>
      <c r="AA456" s="37"/>
      <c r="AB456" s="37"/>
      <c r="AC456" s="37"/>
      <c r="AD456" s="37"/>
      <c r="AE456" s="37"/>
    </row>
    <row r="457" ht="15.75" customHeight="1">
      <c r="G457" s="37"/>
      <c r="H457" s="37"/>
      <c r="I457" s="37"/>
      <c r="J457" s="37"/>
      <c r="K457" s="37"/>
      <c r="Q457" s="37"/>
      <c r="R457" s="37"/>
      <c r="S457" s="37"/>
      <c r="T457" s="37"/>
      <c r="U457" s="37"/>
      <c r="AA457" s="37"/>
      <c r="AB457" s="37"/>
      <c r="AC457" s="37"/>
      <c r="AD457" s="37"/>
      <c r="AE457" s="37"/>
    </row>
    <row r="458" ht="15.75" customHeight="1">
      <c r="G458" s="37"/>
      <c r="H458" s="37"/>
      <c r="I458" s="37"/>
      <c r="J458" s="37"/>
      <c r="K458" s="37"/>
      <c r="Q458" s="37"/>
      <c r="R458" s="37"/>
      <c r="S458" s="37"/>
      <c r="T458" s="37"/>
      <c r="U458" s="37"/>
      <c r="AA458" s="37"/>
      <c r="AB458" s="37"/>
      <c r="AC458" s="37"/>
      <c r="AD458" s="37"/>
      <c r="AE458" s="37"/>
    </row>
    <row r="459" ht="15.75" customHeight="1">
      <c r="G459" s="37"/>
      <c r="H459" s="37"/>
      <c r="I459" s="37"/>
      <c r="J459" s="37"/>
      <c r="K459" s="37"/>
      <c r="Q459" s="37"/>
      <c r="R459" s="37"/>
      <c r="S459" s="37"/>
      <c r="T459" s="37"/>
      <c r="U459" s="37"/>
      <c r="AA459" s="37"/>
      <c r="AB459" s="37"/>
      <c r="AC459" s="37"/>
      <c r="AD459" s="37"/>
      <c r="AE459" s="37"/>
    </row>
    <row r="460" ht="15.75" customHeight="1">
      <c r="G460" s="37"/>
      <c r="H460" s="37"/>
      <c r="I460" s="37"/>
      <c r="J460" s="37"/>
      <c r="K460" s="37"/>
      <c r="Q460" s="37"/>
      <c r="R460" s="37"/>
      <c r="S460" s="37"/>
      <c r="T460" s="37"/>
      <c r="U460" s="37"/>
      <c r="AA460" s="37"/>
      <c r="AB460" s="37"/>
      <c r="AC460" s="37"/>
      <c r="AD460" s="37"/>
      <c r="AE460" s="37"/>
    </row>
    <row r="461" ht="15.75" customHeight="1">
      <c r="G461" s="37"/>
      <c r="H461" s="37"/>
      <c r="I461" s="37"/>
      <c r="J461" s="37"/>
      <c r="K461" s="37"/>
      <c r="Q461" s="37"/>
      <c r="R461" s="37"/>
      <c r="S461" s="37"/>
      <c r="T461" s="37"/>
      <c r="U461" s="37"/>
      <c r="AA461" s="37"/>
      <c r="AB461" s="37"/>
      <c r="AC461" s="37"/>
      <c r="AD461" s="37"/>
      <c r="AE461" s="37"/>
    </row>
    <row r="462" ht="15.75" customHeight="1">
      <c r="G462" s="37"/>
      <c r="H462" s="37"/>
      <c r="I462" s="37"/>
      <c r="J462" s="37"/>
      <c r="K462" s="37"/>
      <c r="Q462" s="37"/>
      <c r="R462" s="37"/>
      <c r="S462" s="37"/>
      <c r="T462" s="37"/>
      <c r="U462" s="37"/>
      <c r="AA462" s="37"/>
      <c r="AB462" s="37"/>
      <c r="AC462" s="37"/>
      <c r="AD462" s="37"/>
      <c r="AE462" s="37"/>
    </row>
    <row r="463" ht="15.75" customHeight="1">
      <c r="G463" s="37"/>
      <c r="H463" s="37"/>
      <c r="I463" s="37"/>
      <c r="J463" s="37"/>
      <c r="K463" s="37"/>
      <c r="Q463" s="37"/>
      <c r="R463" s="37"/>
      <c r="S463" s="37"/>
      <c r="T463" s="37"/>
      <c r="U463" s="37"/>
      <c r="AA463" s="37"/>
      <c r="AB463" s="37"/>
      <c r="AC463" s="37"/>
      <c r="AD463" s="37"/>
      <c r="AE463" s="37"/>
    </row>
    <row r="464" ht="15.75" customHeight="1">
      <c r="G464" s="37"/>
      <c r="H464" s="37"/>
      <c r="I464" s="37"/>
      <c r="J464" s="37"/>
      <c r="K464" s="37"/>
      <c r="Q464" s="37"/>
      <c r="R464" s="37"/>
      <c r="S464" s="37"/>
      <c r="T464" s="37"/>
      <c r="U464" s="37"/>
      <c r="AA464" s="37"/>
      <c r="AB464" s="37"/>
      <c r="AC464" s="37"/>
      <c r="AD464" s="37"/>
      <c r="AE464" s="37"/>
    </row>
    <row r="465" ht="15.75" customHeight="1">
      <c r="G465" s="37"/>
      <c r="H465" s="37"/>
      <c r="I465" s="37"/>
      <c r="J465" s="37"/>
      <c r="K465" s="37"/>
      <c r="Q465" s="37"/>
      <c r="R465" s="37"/>
      <c r="S465" s="37"/>
      <c r="T465" s="37"/>
      <c r="U465" s="37"/>
      <c r="AA465" s="37"/>
      <c r="AB465" s="37"/>
      <c r="AC465" s="37"/>
      <c r="AD465" s="37"/>
      <c r="AE465" s="37"/>
    </row>
    <row r="466" ht="15.75" customHeight="1">
      <c r="G466" s="37"/>
      <c r="H466" s="37"/>
      <c r="I466" s="37"/>
      <c r="J466" s="37"/>
      <c r="K466" s="37"/>
      <c r="Q466" s="37"/>
      <c r="R466" s="37"/>
      <c r="S466" s="37"/>
      <c r="T466" s="37"/>
      <c r="U466" s="37"/>
      <c r="AA466" s="37"/>
      <c r="AB466" s="37"/>
      <c r="AC466" s="37"/>
      <c r="AD466" s="37"/>
      <c r="AE466" s="37"/>
    </row>
    <row r="467" ht="15.75" customHeight="1">
      <c r="G467" s="37"/>
      <c r="H467" s="37"/>
      <c r="I467" s="37"/>
      <c r="J467" s="37"/>
      <c r="K467" s="37"/>
      <c r="Q467" s="37"/>
      <c r="R467" s="37"/>
      <c r="S467" s="37"/>
      <c r="T467" s="37"/>
      <c r="U467" s="37"/>
      <c r="AA467" s="37"/>
      <c r="AB467" s="37"/>
      <c r="AC467" s="37"/>
      <c r="AD467" s="37"/>
      <c r="AE467" s="37"/>
    </row>
    <row r="468" ht="15.75" customHeight="1">
      <c r="G468" s="37"/>
      <c r="H468" s="37"/>
      <c r="I468" s="37"/>
      <c r="J468" s="37"/>
      <c r="K468" s="37"/>
      <c r="Q468" s="37"/>
      <c r="R468" s="37"/>
      <c r="S468" s="37"/>
      <c r="T468" s="37"/>
      <c r="U468" s="37"/>
      <c r="AA468" s="37"/>
      <c r="AB468" s="37"/>
      <c r="AC468" s="37"/>
      <c r="AD468" s="37"/>
      <c r="AE468" s="37"/>
    </row>
    <row r="469" ht="15.75" customHeight="1">
      <c r="G469" s="37"/>
      <c r="H469" s="37"/>
      <c r="I469" s="37"/>
      <c r="J469" s="37"/>
      <c r="K469" s="37"/>
      <c r="Q469" s="37"/>
      <c r="R469" s="37"/>
      <c r="S469" s="37"/>
      <c r="T469" s="37"/>
      <c r="U469" s="37"/>
      <c r="AA469" s="37"/>
      <c r="AB469" s="37"/>
      <c r="AC469" s="37"/>
      <c r="AD469" s="37"/>
      <c r="AE469" s="37"/>
    </row>
    <row r="470" ht="15.75" customHeight="1">
      <c r="G470" s="37"/>
      <c r="H470" s="37"/>
      <c r="I470" s="37"/>
      <c r="J470" s="37"/>
      <c r="K470" s="37"/>
      <c r="Q470" s="37"/>
      <c r="R470" s="37"/>
      <c r="S470" s="37"/>
      <c r="T470" s="37"/>
      <c r="U470" s="37"/>
      <c r="AA470" s="37"/>
      <c r="AB470" s="37"/>
      <c r="AC470" s="37"/>
      <c r="AD470" s="37"/>
      <c r="AE470" s="37"/>
    </row>
    <row r="471" ht="15.75" customHeight="1">
      <c r="G471" s="37"/>
      <c r="H471" s="37"/>
      <c r="I471" s="37"/>
      <c r="J471" s="37"/>
      <c r="K471" s="37"/>
      <c r="Q471" s="37"/>
      <c r="R471" s="37"/>
      <c r="S471" s="37"/>
      <c r="T471" s="37"/>
      <c r="U471" s="37"/>
      <c r="AA471" s="37"/>
      <c r="AB471" s="37"/>
      <c r="AC471" s="37"/>
      <c r="AD471" s="37"/>
      <c r="AE471" s="37"/>
    </row>
    <row r="472" ht="15.75" customHeight="1">
      <c r="G472" s="37"/>
      <c r="H472" s="37"/>
      <c r="I472" s="37"/>
      <c r="J472" s="37"/>
      <c r="K472" s="37"/>
      <c r="Q472" s="37"/>
      <c r="R472" s="37"/>
      <c r="S472" s="37"/>
      <c r="T472" s="37"/>
      <c r="U472" s="37"/>
      <c r="AA472" s="37"/>
      <c r="AB472" s="37"/>
      <c r="AC472" s="37"/>
      <c r="AD472" s="37"/>
      <c r="AE472" s="37"/>
    </row>
    <row r="473" ht="15.75" customHeight="1">
      <c r="G473" s="37"/>
      <c r="H473" s="37"/>
      <c r="I473" s="37"/>
      <c r="J473" s="37"/>
      <c r="K473" s="37"/>
      <c r="Q473" s="37"/>
      <c r="R473" s="37"/>
      <c r="S473" s="37"/>
      <c r="T473" s="37"/>
      <c r="U473" s="37"/>
      <c r="AA473" s="37"/>
      <c r="AB473" s="37"/>
      <c r="AC473" s="37"/>
      <c r="AD473" s="37"/>
      <c r="AE473" s="37"/>
    </row>
    <row r="474" ht="15.75" customHeight="1">
      <c r="G474" s="37"/>
      <c r="H474" s="37"/>
      <c r="I474" s="37"/>
      <c r="J474" s="37"/>
      <c r="K474" s="37"/>
      <c r="Q474" s="37"/>
      <c r="R474" s="37"/>
      <c r="S474" s="37"/>
      <c r="T474" s="37"/>
      <c r="U474" s="37"/>
      <c r="AA474" s="37"/>
      <c r="AB474" s="37"/>
      <c r="AC474" s="37"/>
      <c r="AD474" s="37"/>
      <c r="AE474" s="37"/>
    </row>
    <row r="475" ht="15.75" customHeight="1">
      <c r="G475" s="37"/>
      <c r="H475" s="37"/>
      <c r="I475" s="37"/>
      <c r="J475" s="37"/>
      <c r="K475" s="37"/>
      <c r="Q475" s="37"/>
      <c r="R475" s="37"/>
      <c r="S475" s="37"/>
      <c r="T475" s="37"/>
      <c r="U475" s="37"/>
      <c r="AA475" s="37"/>
      <c r="AB475" s="37"/>
      <c r="AC475" s="37"/>
      <c r="AD475" s="37"/>
      <c r="AE475" s="37"/>
    </row>
    <row r="476" ht="15.75" customHeight="1">
      <c r="G476" s="37"/>
      <c r="H476" s="37"/>
      <c r="I476" s="37"/>
      <c r="J476" s="37"/>
      <c r="K476" s="37"/>
      <c r="Q476" s="37"/>
      <c r="R476" s="37"/>
      <c r="S476" s="37"/>
      <c r="T476" s="37"/>
      <c r="U476" s="37"/>
      <c r="AA476" s="37"/>
      <c r="AB476" s="37"/>
      <c r="AC476" s="37"/>
      <c r="AD476" s="37"/>
      <c r="AE476" s="37"/>
    </row>
    <row r="477" ht="15.75" customHeight="1">
      <c r="G477" s="37"/>
      <c r="H477" s="37"/>
      <c r="I477" s="37"/>
      <c r="J477" s="37"/>
      <c r="K477" s="37"/>
      <c r="Q477" s="37"/>
      <c r="R477" s="37"/>
      <c r="S477" s="37"/>
      <c r="T477" s="37"/>
      <c r="U477" s="37"/>
      <c r="AA477" s="37"/>
      <c r="AB477" s="37"/>
      <c r="AC477" s="37"/>
      <c r="AD477" s="37"/>
      <c r="AE477" s="37"/>
    </row>
    <row r="478" ht="15.75" customHeight="1">
      <c r="G478" s="37"/>
      <c r="H478" s="37"/>
      <c r="I478" s="37"/>
      <c r="J478" s="37"/>
      <c r="K478" s="37"/>
      <c r="Q478" s="37"/>
      <c r="R478" s="37"/>
      <c r="S478" s="37"/>
      <c r="T478" s="37"/>
      <c r="U478" s="37"/>
      <c r="AA478" s="37"/>
      <c r="AB478" s="37"/>
      <c r="AC478" s="37"/>
      <c r="AD478" s="37"/>
      <c r="AE478" s="37"/>
    </row>
    <row r="479" ht="15.75" customHeight="1">
      <c r="G479" s="37"/>
      <c r="H479" s="37"/>
      <c r="I479" s="37"/>
      <c r="J479" s="37"/>
      <c r="K479" s="37"/>
      <c r="Q479" s="37"/>
      <c r="R479" s="37"/>
      <c r="S479" s="37"/>
      <c r="T479" s="37"/>
      <c r="U479" s="37"/>
      <c r="AA479" s="37"/>
      <c r="AB479" s="37"/>
      <c r="AC479" s="37"/>
      <c r="AD479" s="37"/>
      <c r="AE479" s="37"/>
    </row>
    <row r="480" ht="15.75" customHeight="1">
      <c r="G480" s="37"/>
      <c r="H480" s="37"/>
      <c r="I480" s="37"/>
      <c r="J480" s="37"/>
      <c r="K480" s="37"/>
      <c r="Q480" s="37"/>
      <c r="R480" s="37"/>
      <c r="S480" s="37"/>
      <c r="T480" s="37"/>
      <c r="U480" s="37"/>
      <c r="AA480" s="37"/>
      <c r="AB480" s="37"/>
      <c r="AC480" s="37"/>
      <c r="AD480" s="37"/>
      <c r="AE480" s="37"/>
    </row>
    <row r="481" ht="15.75" customHeight="1">
      <c r="G481" s="37"/>
      <c r="H481" s="37"/>
      <c r="I481" s="37"/>
      <c r="J481" s="37"/>
      <c r="K481" s="37"/>
      <c r="Q481" s="37"/>
      <c r="R481" s="37"/>
      <c r="S481" s="37"/>
      <c r="T481" s="37"/>
      <c r="U481" s="37"/>
      <c r="AA481" s="37"/>
      <c r="AB481" s="37"/>
      <c r="AC481" s="37"/>
      <c r="AD481" s="37"/>
      <c r="AE481" s="37"/>
    </row>
    <row r="482" ht="15.75" customHeight="1">
      <c r="G482" s="37"/>
      <c r="H482" s="37"/>
      <c r="I482" s="37"/>
      <c r="J482" s="37"/>
      <c r="K482" s="37"/>
      <c r="Q482" s="37"/>
      <c r="R482" s="37"/>
      <c r="S482" s="37"/>
      <c r="T482" s="37"/>
      <c r="U482" s="37"/>
      <c r="AA482" s="37"/>
      <c r="AB482" s="37"/>
      <c r="AC482" s="37"/>
      <c r="AD482" s="37"/>
      <c r="AE482" s="37"/>
    </row>
    <row r="483" ht="15.75" customHeight="1">
      <c r="G483" s="37"/>
      <c r="H483" s="37"/>
      <c r="I483" s="37"/>
      <c r="J483" s="37"/>
      <c r="K483" s="37"/>
      <c r="Q483" s="37"/>
      <c r="R483" s="37"/>
      <c r="S483" s="37"/>
      <c r="T483" s="37"/>
      <c r="U483" s="37"/>
      <c r="AA483" s="37"/>
      <c r="AB483" s="37"/>
      <c r="AC483" s="37"/>
      <c r="AD483" s="37"/>
      <c r="AE483" s="37"/>
    </row>
    <row r="484" ht="15.75" customHeight="1">
      <c r="G484" s="37"/>
      <c r="H484" s="37"/>
      <c r="I484" s="37"/>
      <c r="J484" s="37"/>
      <c r="K484" s="37"/>
      <c r="Q484" s="37"/>
      <c r="R484" s="37"/>
      <c r="S484" s="37"/>
      <c r="T484" s="37"/>
      <c r="U484" s="37"/>
      <c r="AA484" s="37"/>
      <c r="AB484" s="37"/>
      <c r="AC484" s="37"/>
      <c r="AD484" s="37"/>
      <c r="AE484" s="37"/>
    </row>
    <row r="485" ht="15.75" customHeight="1">
      <c r="G485" s="37"/>
      <c r="H485" s="37"/>
      <c r="I485" s="37"/>
      <c r="J485" s="37"/>
      <c r="K485" s="37"/>
      <c r="Q485" s="37"/>
      <c r="R485" s="37"/>
      <c r="S485" s="37"/>
      <c r="T485" s="37"/>
      <c r="U485" s="37"/>
      <c r="AA485" s="37"/>
      <c r="AB485" s="37"/>
      <c r="AC485" s="37"/>
      <c r="AD485" s="37"/>
      <c r="AE485" s="37"/>
    </row>
    <row r="486" ht="15.75" customHeight="1">
      <c r="G486" s="37"/>
      <c r="H486" s="37"/>
      <c r="I486" s="37"/>
      <c r="J486" s="37"/>
      <c r="K486" s="37"/>
      <c r="Q486" s="37"/>
      <c r="R486" s="37"/>
      <c r="S486" s="37"/>
      <c r="T486" s="37"/>
      <c r="U486" s="37"/>
      <c r="AA486" s="37"/>
      <c r="AB486" s="37"/>
      <c r="AC486" s="37"/>
      <c r="AD486" s="37"/>
      <c r="AE486" s="37"/>
    </row>
    <row r="487" ht="15.75" customHeight="1">
      <c r="G487" s="37"/>
      <c r="H487" s="37"/>
      <c r="I487" s="37"/>
      <c r="J487" s="37"/>
      <c r="K487" s="37"/>
      <c r="Q487" s="37"/>
      <c r="R487" s="37"/>
      <c r="S487" s="37"/>
      <c r="T487" s="37"/>
      <c r="U487" s="37"/>
      <c r="AA487" s="37"/>
      <c r="AB487" s="37"/>
      <c r="AC487" s="37"/>
      <c r="AD487" s="37"/>
      <c r="AE487" s="37"/>
    </row>
    <row r="488" ht="15.75" customHeight="1">
      <c r="G488" s="37"/>
      <c r="H488" s="37"/>
      <c r="I488" s="37"/>
      <c r="J488" s="37"/>
      <c r="K488" s="37"/>
      <c r="Q488" s="37"/>
      <c r="R488" s="37"/>
      <c r="S488" s="37"/>
      <c r="T488" s="37"/>
      <c r="U488" s="37"/>
      <c r="AA488" s="37"/>
      <c r="AB488" s="37"/>
      <c r="AC488" s="37"/>
      <c r="AD488" s="37"/>
      <c r="AE488" s="37"/>
    </row>
    <row r="489" ht="15.75" customHeight="1">
      <c r="G489" s="37"/>
      <c r="H489" s="37"/>
      <c r="I489" s="37"/>
      <c r="J489" s="37"/>
      <c r="K489" s="37"/>
      <c r="Q489" s="37"/>
      <c r="R489" s="37"/>
      <c r="S489" s="37"/>
      <c r="T489" s="37"/>
      <c r="U489" s="37"/>
      <c r="AA489" s="37"/>
      <c r="AB489" s="37"/>
      <c r="AC489" s="37"/>
      <c r="AD489" s="37"/>
      <c r="AE489" s="37"/>
    </row>
    <row r="490" ht="15.75" customHeight="1">
      <c r="G490" s="37"/>
      <c r="H490" s="37"/>
      <c r="I490" s="37"/>
      <c r="J490" s="37"/>
      <c r="K490" s="37"/>
      <c r="Q490" s="37"/>
      <c r="R490" s="37"/>
      <c r="S490" s="37"/>
      <c r="T490" s="37"/>
      <c r="U490" s="37"/>
      <c r="AA490" s="37"/>
      <c r="AB490" s="37"/>
      <c r="AC490" s="37"/>
      <c r="AD490" s="37"/>
      <c r="AE490" s="37"/>
    </row>
    <row r="491" ht="15.75" customHeight="1">
      <c r="G491" s="37"/>
      <c r="H491" s="37"/>
      <c r="I491" s="37"/>
      <c r="J491" s="37"/>
      <c r="K491" s="37"/>
      <c r="Q491" s="37"/>
      <c r="R491" s="37"/>
      <c r="S491" s="37"/>
      <c r="T491" s="37"/>
      <c r="U491" s="37"/>
      <c r="AA491" s="37"/>
      <c r="AB491" s="37"/>
      <c r="AC491" s="37"/>
      <c r="AD491" s="37"/>
      <c r="AE491" s="37"/>
    </row>
    <row r="492" ht="15.75" customHeight="1">
      <c r="G492" s="37"/>
      <c r="H492" s="37"/>
      <c r="I492" s="37"/>
      <c r="J492" s="37"/>
      <c r="K492" s="37"/>
      <c r="Q492" s="37"/>
      <c r="R492" s="37"/>
      <c r="S492" s="37"/>
      <c r="T492" s="37"/>
      <c r="U492" s="37"/>
      <c r="AA492" s="37"/>
      <c r="AB492" s="37"/>
      <c r="AC492" s="37"/>
      <c r="AD492" s="37"/>
      <c r="AE492" s="37"/>
    </row>
    <row r="493" ht="15.75" customHeight="1">
      <c r="G493" s="37"/>
      <c r="H493" s="37"/>
      <c r="I493" s="37"/>
      <c r="J493" s="37"/>
      <c r="K493" s="37"/>
      <c r="Q493" s="37"/>
      <c r="R493" s="37"/>
      <c r="S493" s="37"/>
      <c r="T493" s="37"/>
      <c r="U493" s="37"/>
      <c r="AA493" s="37"/>
      <c r="AB493" s="37"/>
      <c r="AC493" s="37"/>
      <c r="AD493" s="37"/>
      <c r="AE493" s="37"/>
    </row>
    <row r="494" ht="15.75" customHeight="1">
      <c r="G494" s="37"/>
      <c r="H494" s="37"/>
      <c r="I494" s="37"/>
      <c r="J494" s="37"/>
      <c r="K494" s="37"/>
      <c r="Q494" s="37"/>
      <c r="R494" s="37"/>
      <c r="S494" s="37"/>
      <c r="T494" s="37"/>
      <c r="U494" s="37"/>
      <c r="AA494" s="37"/>
      <c r="AB494" s="37"/>
      <c r="AC494" s="37"/>
      <c r="AD494" s="37"/>
      <c r="AE494" s="37"/>
    </row>
    <row r="495" ht="15.75" customHeight="1">
      <c r="G495" s="37"/>
      <c r="H495" s="37"/>
      <c r="I495" s="37"/>
      <c r="J495" s="37"/>
      <c r="K495" s="37"/>
      <c r="Q495" s="37"/>
      <c r="R495" s="37"/>
      <c r="S495" s="37"/>
      <c r="T495" s="37"/>
      <c r="U495" s="37"/>
      <c r="AA495" s="37"/>
      <c r="AB495" s="37"/>
      <c r="AC495" s="37"/>
      <c r="AD495" s="37"/>
      <c r="AE495" s="37"/>
    </row>
    <row r="496" ht="15.75" customHeight="1">
      <c r="G496" s="37"/>
      <c r="H496" s="37"/>
      <c r="I496" s="37"/>
      <c r="J496" s="37"/>
      <c r="K496" s="37"/>
      <c r="Q496" s="37"/>
      <c r="R496" s="37"/>
      <c r="S496" s="37"/>
      <c r="T496" s="37"/>
      <c r="U496" s="37"/>
      <c r="AA496" s="37"/>
      <c r="AB496" s="37"/>
      <c r="AC496" s="37"/>
      <c r="AD496" s="37"/>
      <c r="AE496" s="37"/>
    </row>
    <row r="497" ht="15.75" customHeight="1">
      <c r="G497" s="37"/>
      <c r="H497" s="37"/>
      <c r="I497" s="37"/>
      <c r="J497" s="37"/>
      <c r="K497" s="37"/>
      <c r="Q497" s="37"/>
      <c r="R497" s="37"/>
      <c r="S497" s="37"/>
      <c r="T497" s="37"/>
      <c r="U497" s="37"/>
      <c r="AA497" s="37"/>
      <c r="AB497" s="37"/>
      <c r="AC497" s="37"/>
      <c r="AD497" s="37"/>
      <c r="AE497" s="37"/>
    </row>
    <row r="498" ht="15.75" customHeight="1">
      <c r="G498" s="37"/>
      <c r="H498" s="37"/>
      <c r="I498" s="37"/>
      <c r="J498" s="37"/>
      <c r="K498" s="37"/>
      <c r="Q498" s="37"/>
      <c r="R498" s="37"/>
      <c r="S498" s="37"/>
      <c r="T498" s="37"/>
      <c r="U498" s="37"/>
      <c r="AA498" s="37"/>
      <c r="AB498" s="37"/>
      <c r="AC498" s="37"/>
      <c r="AD498" s="37"/>
      <c r="AE498" s="37"/>
    </row>
    <row r="499" ht="15.75" customHeight="1">
      <c r="G499" s="37"/>
      <c r="H499" s="37"/>
      <c r="I499" s="37"/>
      <c r="J499" s="37"/>
      <c r="K499" s="37"/>
      <c r="Q499" s="37"/>
      <c r="R499" s="37"/>
      <c r="S499" s="37"/>
      <c r="T499" s="37"/>
      <c r="U499" s="37"/>
      <c r="AA499" s="37"/>
      <c r="AB499" s="37"/>
      <c r="AC499" s="37"/>
      <c r="AD499" s="37"/>
      <c r="AE499" s="37"/>
    </row>
    <row r="500" ht="15.75" customHeight="1">
      <c r="G500" s="37"/>
      <c r="H500" s="37"/>
      <c r="I500" s="37"/>
      <c r="J500" s="37"/>
      <c r="K500" s="37"/>
      <c r="Q500" s="37"/>
      <c r="R500" s="37"/>
      <c r="S500" s="37"/>
      <c r="T500" s="37"/>
      <c r="U500" s="37"/>
      <c r="AA500" s="37"/>
      <c r="AB500" s="37"/>
      <c r="AC500" s="37"/>
      <c r="AD500" s="37"/>
      <c r="AE500" s="37"/>
    </row>
    <row r="501" ht="15.75" customHeight="1">
      <c r="G501" s="37"/>
      <c r="H501" s="37"/>
      <c r="I501" s="37"/>
      <c r="J501" s="37"/>
      <c r="K501" s="37"/>
      <c r="Q501" s="37"/>
      <c r="R501" s="37"/>
      <c r="S501" s="37"/>
      <c r="T501" s="37"/>
      <c r="U501" s="37"/>
      <c r="AA501" s="37"/>
      <c r="AB501" s="37"/>
      <c r="AC501" s="37"/>
      <c r="AD501" s="37"/>
      <c r="AE501" s="37"/>
    </row>
    <row r="502" ht="15.75" customHeight="1">
      <c r="G502" s="37"/>
      <c r="H502" s="37"/>
      <c r="I502" s="37"/>
      <c r="J502" s="37"/>
      <c r="K502" s="37"/>
      <c r="Q502" s="37"/>
      <c r="R502" s="37"/>
      <c r="S502" s="37"/>
      <c r="T502" s="37"/>
      <c r="U502" s="37"/>
      <c r="AA502" s="37"/>
      <c r="AB502" s="37"/>
      <c r="AC502" s="37"/>
      <c r="AD502" s="37"/>
      <c r="AE502" s="37"/>
    </row>
    <row r="503" ht="15.75" customHeight="1">
      <c r="G503" s="37"/>
      <c r="H503" s="37"/>
      <c r="I503" s="37"/>
      <c r="J503" s="37"/>
      <c r="K503" s="37"/>
      <c r="Q503" s="37"/>
      <c r="R503" s="37"/>
      <c r="S503" s="37"/>
      <c r="T503" s="37"/>
      <c r="U503" s="37"/>
      <c r="AA503" s="37"/>
      <c r="AB503" s="37"/>
      <c r="AC503" s="37"/>
      <c r="AD503" s="37"/>
      <c r="AE503" s="37"/>
    </row>
    <row r="504" ht="15.75" customHeight="1">
      <c r="G504" s="37"/>
      <c r="H504" s="37"/>
      <c r="I504" s="37"/>
      <c r="J504" s="37"/>
      <c r="K504" s="37"/>
      <c r="Q504" s="37"/>
      <c r="R504" s="37"/>
      <c r="S504" s="37"/>
      <c r="T504" s="37"/>
      <c r="U504" s="37"/>
      <c r="AA504" s="37"/>
      <c r="AB504" s="37"/>
      <c r="AC504" s="37"/>
      <c r="AD504" s="37"/>
      <c r="AE504" s="37"/>
    </row>
    <row r="505" ht="15.75" customHeight="1">
      <c r="G505" s="37"/>
      <c r="H505" s="37"/>
      <c r="I505" s="37"/>
      <c r="J505" s="37"/>
      <c r="K505" s="37"/>
      <c r="Q505" s="37"/>
      <c r="R505" s="37"/>
      <c r="S505" s="37"/>
      <c r="T505" s="37"/>
      <c r="U505" s="37"/>
      <c r="AA505" s="37"/>
      <c r="AB505" s="37"/>
      <c r="AC505" s="37"/>
      <c r="AD505" s="37"/>
      <c r="AE505" s="37"/>
    </row>
    <row r="506" ht="15.75" customHeight="1">
      <c r="G506" s="37"/>
      <c r="H506" s="37"/>
      <c r="I506" s="37"/>
      <c r="J506" s="37"/>
      <c r="K506" s="37"/>
      <c r="Q506" s="37"/>
      <c r="R506" s="37"/>
      <c r="S506" s="37"/>
      <c r="T506" s="37"/>
      <c r="U506" s="37"/>
      <c r="AA506" s="37"/>
      <c r="AB506" s="37"/>
      <c r="AC506" s="37"/>
      <c r="AD506" s="37"/>
      <c r="AE506" s="37"/>
    </row>
    <row r="507" ht="15.75" customHeight="1">
      <c r="G507" s="37"/>
      <c r="H507" s="37"/>
      <c r="I507" s="37"/>
      <c r="J507" s="37"/>
      <c r="K507" s="37"/>
      <c r="Q507" s="37"/>
      <c r="R507" s="37"/>
      <c r="S507" s="37"/>
      <c r="T507" s="37"/>
      <c r="U507" s="37"/>
      <c r="AA507" s="37"/>
      <c r="AB507" s="37"/>
      <c r="AC507" s="37"/>
      <c r="AD507" s="37"/>
      <c r="AE507" s="37"/>
    </row>
    <row r="508" ht="15.75" customHeight="1">
      <c r="G508" s="37"/>
      <c r="H508" s="37"/>
      <c r="I508" s="37"/>
      <c r="J508" s="37"/>
      <c r="K508" s="37"/>
      <c r="Q508" s="37"/>
      <c r="R508" s="37"/>
      <c r="S508" s="37"/>
      <c r="T508" s="37"/>
      <c r="U508" s="37"/>
      <c r="AA508" s="37"/>
      <c r="AB508" s="37"/>
      <c r="AC508" s="37"/>
      <c r="AD508" s="37"/>
      <c r="AE508" s="37"/>
    </row>
    <row r="509" ht="15.75" customHeight="1">
      <c r="G509" s="37"/>
      <c r="H509" s="37"/>
      <c r="I509" s="37"/>
      <c r="J509" s="37"/>
      <c r="K509" s="37"/>
      <c r="Q509" s="37"/>
      <c r="R509" s="37"/>
      <c r="S509" s="37"/>
      <c r="T509" s="37"/>
      <c r="U509" s="37"/>
      <c r="AA509" s="37"/>
      <c r="AB509" s="37"/>
      <c r="AC509" s="37"/>
      <c r="AD509" s="37"/>
      <c r="AE509" s="37"/>
    </row>
    <row r="510" ht="15.75" customHeight="1">
      <c r="G510" s="37"/>
      <c r="H510" s="37"/>
      <c r="I510" s="37"/>
      <c r="J510" s="37"/>
      <c r="K510" s="37"/>
      <c r="Q510" s="37"/>
      <c r="R510" s="37"/>
      <c r="S510" s="37"/>
      <c r="T510" s="37"/>
      <c r="U510" s="37"/>
      <c r="AA510" s="37"/>
      <c r="AB510" s="37"/>
      <c r="AC510" s="37"/>
      <c r="AD510" s="37"/>
      <c r="AE510" s="37"/>
    </row>
    <row r="511" ht="15.75" customHeight="1">
      <c r="G511" s="37"/>
      <c r="H511" s="37"/>
      <c r="I511" s="37"/>
      <c r="J511" s="37"/>
      <c r="K511" s="37"/>
      <c r="Q511" s="37"/>
      <c r="R511" s="37"/>
      <c r="S511" s="37"/>
      <c r="T511" s="37"/>
      <c r="U511" s="37"/>
      <c r="AA511" s="37"/>
      <c r="AB511" s="37"/>
      <c r="AC511" s="37"/>
      <c r="AD511" s="37"/>
      <c r="AE511" s="37"/>
    </row>
    <row r="512" ht="15.75" customHeight="1">
      <c r="G512" s="37"/>
      <c r="H512" s="37"/>
      <c r="I512" s="37"/>
      <c r="J512" s="37"/>
      <c r="K512" s="37"/>
      <c r="Q512" s="37"/>
      <c r="R512" s="37"/>
      <c r="S512" s="37"/>
      <c r="T512" s="37"/>
      <c r="U512" s="37"/>
      <c r="AA512" s="37"/>
      <c r="AB512" s="37"/>
      <c r="AC512" s="37"/>
      <c r="AD512" s="37"/>
      <c r="AE512" s="37"/>
    </row>
    <row r="513" ht="15.75" customHeight="1">
      <c r="G513" s="37"/>
      <c r="H513" s="37"/>
      <c r="I513" s="37"/>
      <c r="J513" s="37"/>
      <c r="K513" s="37"/>
      <c r="Q513" s="37"/>
      <c r="R513" s="37"/>
      <c r="S513" s="37"/>
      <c r="T513" s="37"/>
      <c r="U513" s="37"/>
      <c r="AA513" s="37"/>
      <c r="AB513" s="37"/>
      <c r="AC513" s="37"/>
      <c r="AD513" s="37"/>
      <c r="AE513" s="37"/>
    </row>
    <row r="514" ht="15.75" customHeight="1">
      <c r="G514" s="37"/>
      <c r="H514" s="37"/>
      <c r="I514" s="37"/>
      <c r="J514" s="37"/>
      <c r="K514" s="37"/>
      <c r="Q514" s="37"/>
      <c r="R514" s="37"/>
      <c r="S514" s="37"/>
      <c r="T514" s="37"/>
      <c r="U514" s="37"/>
      <c r="AA514" s="37"/>
      <c r="AB514" s="37"/>
      <c r="AC514" s="37"/>
      <c r="AD514" s="37"/>
      <c r="AE514" s="37"/>
    </row>
    <row r="515" ht="15.75" customHeight="1">
      <c r="G515" s="37"/>
      <c r="H515" s="37"/>
      <c r="I515" s="37"/>
      <c r="J515" s="37"/>
      <c r="K515" s="37"/>
      <c r="Q515" s="37"/>
      <c r="R515" s="37"/>
      <c r="S515" s="37"/>
      <c r="T515" s="37"/>
      <c r="U515" s="37"/>
      <c r="AA515" s="37"/>
      <c r="AB515" s="37"/>
      <c r="AC515" s="37"/>
      <c r="AD515" s="37"/>
      <c r="AE515" s="37"/>
    </row>
    <row r="516" ht="15.75" customHeight="1">
      <c r="G516" s="37"/>
      <c r="H516" s="37"/>
      <c r="I516" s="37"/>
      <c r="J516" s="37"/>
      <c r="K516" s="37"/>
      <c r="Q516" s="37"/>
      <c r="R516" s="37"/>
      <c r="S516" s="37"/>
      <c r="T516" s="37"/>
      <c r="U516" s="37"/>
      <c r="AA516" s="37"/>
      <c r="AB516" s="37"/>
      <c r="AC516" s="37"/>
      <c r="AD516" s="37"/>
      <c r="AE516" s="37"/>
    </row>
    <row r="517" ht="15.75" customHeight="1">
      <c r="G517" s="37"/>
      <c r="H517" s="37"/>
      <c r="I517" s="37"/>
      <c r="J517" s="37"/>
      <c r="K517" s="37"/>
      <c r="Q517" s="37"/>
      <c r="R517" s="37"/>
      <c r="S517" s="37"/>
      <c r="T517" s="37"/>
      <c r="U517" s="37"/>
      <c r="AA517" s="37"/>
      <c r="AB517" s="37"/>
      <c r="AC517" s="37"/>
      <c r="AD517" s="37"/>
      <c r="AE517" s="37"/>
    </row>
    <row r="518" ht="15.75" customHeight="1">
      <c r="G518" s="37"/>
      <c r="H518" s="37"/>
      <c r="I518" s="37"/>
      <c r="J518" s="37"/>
      <c r="K518" s="37"/>
      <c r="Q518" s="37"/>
      <c r="R518" s="37"/>
      <c r="S518" s="37"/>
      <c r="T518" s="37"/>
      <c r="U518" s="37"/>
      <c r="AA518" s="37"/>
      <c r="AB518" s="37"/>
      <c r="AC518" s="37"/>
      <c r="AD518" s="37"/>
      <c r="AE518" s="37"/>
    </row>
    <row r="519" ht="15.75" customHeight="1">
      <c r="G519" s="37"/>
      <c r="H519" s="37"/>
      <c r="I519" s="37"/>
      <c r="J519" s="37"/>
      <c r="K519" s="37"/>
      <c r="Q519" s="37"/>
      <c r="R519" s="37"/>
      <c r="S519" s="37"/>
      <c r="T519" s="37"/>
      <c r="U519" s="37"/>
      <c r="AA519" s="37"/>
      <c r="AB519" s="37"/>
      <c r="AC519" s="37"/>
      <c r="AD519" s="37"/>
      <c r="AE519" s="37"/>
    </row>
    <row r="520" ht="15.75" customHeight="1">
      <c r="G520" s="37"/>
      <c r="H520" s="37"/>
      <c r="I520" s="37"/>
      <c r="J520" s="37"/>
      <c r="K520" s="37"/>
      <c r="Q520" s="37"/>
      <c r="R520" s="37"/>
      <c r="S520" s="37"/>
      <c r="T520" s="37"/>
      <c r="U520" s="37"/>
      <c r="AA520" s="37"/>
      <c r="AB520" s="37"/>
      <c r="AC520" s="37"/>
      <c r="AD520" s="37"/>
      <c r="AE520" s="37"/>
    </row>
    <row r="521" ht="15.75" customHeight="1">
      <c r="G521" s="37"/>
      <c r="H521" s="37"/>
      <c r="I521" s="37"/>
      <c r="J521" s="37"/>
      <c r="K521" s="37"/>
      <c r="Q521" s="37"/>
      <c r="R521" s="37"/>
      <c r="S521" s="37"/>
      <c r="T521" s="37"/>
      <c r="U521" s="37"/>
      <c r="AA521" s="37"/>
      <c r="AB521" s="37"/>
      <c r="AC521" s="37"/>
      <c r="AD521" s="37"/>
      <c r="AE521" s="37"/>
    </row>
    <row r="522" ht="15.75" customHeight="1">
      <c r="G522" s="37"/>
      <c r="H522" s="37"/>
      <c r="I522" s="37"/>
      <c r="J522" s="37"/>
      <c r="K522" s="37"/>
      <c r="Q522" s="37"/>
      <c r="R522" s="37"/>
      <c r="S522" s="37"/>
      <c r="T522" s="37"/>
      <c r="U522" s="37"/>
      <c r="AA522" s="37"/>
      <c r="AB522" s="37"/>
      <c r="AC522" s="37"/>
      <c r="AD522" s="37"/>
      <c r="AE522" s="37"/>
    </row>
    <row r="523" ht="15.75" customHeight="1">
      <c r="G523" s="37"/>
      <c r="H523" s="37"/>
      <c r="I523" s="37"/>
      <c r="J523" s="37"/>
      <c r="K523" s="37"/>
      <c r="Q523" s="37"/>
      <c r="R523" s="37"/>
      <c r="S523" s="37"/>
      <c r="T523" s="37"/>
      <c r="U523" s="37"/>
      <c r="AA523" s="37"/>
      <c r="AB523" s="37"/>
      <c r="AC523" s="37"/>
      <c r="AD523" s="37"/>
      <c r="AE523" s="37"/>
    </row>
    <row r="524" ht="15.75" customHeight="1">
      <c r="G524" s="37"/>
      <c r="H524" s="37"/>
      <c r="I524" s="37"/>
      <c r="J524" s="37"/>
      <c r="K524" s="37"/>
      <c r="Q524" s="37"/>
      <c r="R524" s="37"/>
      <c r="S524" s="37"/>
      <c r="T524" s="37"/>
      <c r="U524" s="37"/>
      <c r="AA524" s="37"/>
      <c r="AB524" s="37"/>
      <c r="AC524" s="37"/>
      <c r="AD524" s="37"/>
      <c r="AE524" s="37"/>
    </row>
    <row r="525" ht="15.75" customHeight="1">
      <c r="G525" s="37"/>
      <c r="H525" s="37"/>
      <c r="I525" s="37"/>
      <c r="J525" s="37"/>
      <c r="K525" s="37"/>
      <c r="Q525" s="37"/>
      <c r="R525" s="37"/>
      <c r="S525" s="37"/>
      <c r="T525" s="37"/>
      <c r="U525" s="37"/>
      <c r="AA525" s="37"/>
      <c r="AB525" s="37"/>
      <c r="AC525" s="37"/>
      <c r="AD525" s="37"/>
      <c r="AE525" s="37"/>
    </row>
    <row r="526" ht="15.75" customHeight="1">
      <c r="G526" s="37"/>
      <c r="H526" s="37"/>
      <c r="I526" s="37"/>
      <c r="J526" s="37"/>
      <c r="K526" s="37"/>
      <c r="Q526" s="37"/>
      <c r="R526" s="37"/>
      <c r="S526" s="37"/>
      <c r="T526" s="37"/>
      <c r="U526" s="37"/>
      <c r="AA526" s="37"/>
      <c r="AB526" s="37"/>
      <c r="AC526" s="37"/>
      <c r="AD526" s="37"/>
      <c r="AE526" s="37"/>
    </row>
    <row r="527" ht="15.75" customHeight="1">
      <c r="G527" s="37"/>
      <c r="H527" s="37"/>
      <c r="I527" s="37"/>
      <c r="J527" s="37"/>
      <c r="K527" s="37"/>
      <c r="Q527" s="37"/>
      <c r="R527" s="37"/>
      <c r="S527" s="37"/>
      <c r="T527" s="37"/>
      <c r="U527" s="37"/>
      <c r="AA527" s="37"/>
      <c r="AB527" s="37"/>
      <c r="AC527" s="37"/>
      <c r="AD527" s="37"/>
      <c r="AE527" s="37"/>
    </row>
    <row r="528" ht="15.75" customHeight="1">
      <c r="G528" s="37"/>
      <c r="H528" s="37"/>
      <c r="I528" s="37"/>
      <c r="J528" s="37"/>
      <c r="K528" s="37"/>
      <c r="Q528" s="37"/>
      <c r="R528" s="37"/>
      <c r="S528" s="37"/>
      <c r="T528" s="37"/>
      <c r="U528" s="37"/>
      <c r="AA528" s="37"/>
      <c r="AB528" s="37"/>
      <c r="AC528" s="37"/>
      <c r="AD528" s="37"/>
      <c r="AE528" s="37"/>
    </row>
    <row r="529" ht="15.75" customHeight="1">
      <c r="G529" s="37"/>
      <c r="H529" s="37"/>
      <c r="I529" s="37"/>
      <c r="J529" s="37"/>
      <c r="K529" s="37"/>
      <c r="Q529" s="37"/>
      <c r="R529" s="37"/>
      <c r="S529" s="37"/>
      <c r="T529" s="37"/>
      <c r="U529" s="37"/>
      <c r="AA529" s="37"/>
      <c r="AB529" s="37"/>
      <c r="AC529" s="37"/>
      <c r="AD529" s="37"/>
      <c r="AE529" s="37"/>
    </row>
    <row r="530" ht="15.75" customHeight="1">
      <c r="G530" s="37"/>
      <c r="H530" s="37"/>
      <c r="I530" s="37"/>
      <c r="J530" s="37"/>
      <c r="K530" s="37"/>
      <c r="Q530" s="37"/>
      <c r="R530" s="37"/>
      <c r="S530" s="37"/>
      <c r="T530" s="37"/>
      <c r="U530" s="37"/>
      <c r="AA530" s="37"/>
      <c r="AB530" s="37"/>
      <c r="AC530" s="37"/>
      <c r="AD530" s="37"/>
      <c r="AE530" s="37"/>
    </row>
    <row r="531" ht="15.75" customHeight="1">
      <c r="G531" s="37"/>
      <c r="H531" s="37"/>
      <c r="I531" s="37"/>
      <c r="J531" s="37"/>
      <c r="K531" s="37"/>
      <c r="Q531" s="37"/>
      <c r="R531" s="37"/>
      <c r="S531" s="37"/>
      <c r="T531" s="37"/>
      <c r="U531" s="37"/>
      <c r="AA531" s="37"/>
      <c r="AB531" s="37"/>
      <c r="AC531" s="37"/>
      <c r="AD531" s="37"/>
      <c r="AE531" s="37"/>
    </row>
    <row r="532" ht="15.75" customHeight="1">
      <c r="G532" s="37"/>
      <c r="H532" s="37"/>
      <c r="I532" s="37"/>
      <c r="J532" s="37"/>
      <c r="K532" s="37"/>
      <c r="Q532" s="37"/>
      <c r="R532" s="37"/>
      <c r="S532" s="37"/>
      <c r="T532" s="37"/>
      <c r="U532" s="37"/>
      <c r="AA532" s="37"/>
      <c r="AB532" s="37"/>
      <c r="AC532" s="37"/>
      <c r="AD532" s="37"/>
      <c r="AE532" s="37"/>
    </row>
    <row r="533" ht="15.75" customHeight="1">
      <c r="G533" s="37"/>
      <c r="H533" s="37"/>
      <c r="I533" s="37"/>
      <c r="J533" s="37"/>
      <c r="K533" s="37"/>
      <c r="Q533" s="37"/>
      <c r="R533" s="37"/>
      <c r="S533" s="37"/>
      <c r="T533" s="37"/>
      <c r="U533" s="37"/>
      <c r="AA533" s="37"/>
      <c r="AB533" s="37"/>
      <c r="AC533" s="37"/>
      <c r="AD533" s="37"/>
      <c r="AE533" s="37"/>
    </row>
    <row r="534" ht="15.75" customHeight="1">
      <c r="G534" s="37"/>
      <c r="H534" s="37"/>
      <c r="I534" s="37"/>
      <c r="J534" s="37"/>
      <c r="K534" s="37"/>
      <c r="Q534" s="37"/>
      <c r="R534" s="37"/>
      <c r="S534" s="37"/>
      <c r="T534" s="37"/>
      <c r="U534" s="37"/>
      <c r="AA534" s="37"/>
      <c r="AB534" s="37"/>
      <c r="AC534" s="37"/>
      <c r="AD534" s="37"/>
      <c r="AE534" s="37"/>
    </row>
    <row r="535" ht="15.75" customHeight="1">
      <c r="G535" s="37"/>
      <c r="H535" s="37"/>
      <c r="I535" s="37"/>
      <c r="J535" s="37"/>
      <c r="K535" s="37"/>
      <c r="Q535" s="37"/>
      <c r="R535" s="37"/>
      <c r="S535" s="37"/>
      <c r="T535" s="37"/>
      <c r="U535" s="37"/>
      <c r="AA535" s="37"/>
      <c r="AB535" s="37"/>
      <c r="AC535" s="37"/>
      <c r="AD535" s="37"/>
      <c r="AE535" s="37"/>
    </row>
    <row r="536" ht="15.75" customHeight="1">
      <c r="G536" s="37"/>
      <c r="H536" s="37"/>
      <c r="I536" s="37"/>
      <c r="J536" s="37"/>
      <c r="K536" s="37"/>
      <c r="Q536" s="37"/>
      <c r="R536" s="37"/>
      <c r="S536" s="37"/>
      <c r="T536" s="37"/>
      <c r="U536" s="37"/>
      <c r="AA536" s="37"/>
      <c r="AB536" s="37"/>
      <c r="AC536" s="37"/>
      <c r="AD536" s="37"/>
      <c r="AE536" s="37"/>
    </row>
    <row r="537" ht="15.75" customHeight="1">
      <c r="G537" s="37"/>
      <c r="H537" s="37"/>
      <c r="I537" s="37"/>
      <c r="J537" s="37"/>
      <c r="K537" s="37"/>
      <c r="Q537" s="37"/>
      <c r="R537" s="37"/>
      <c r="S537" s="37"/>
      <c r="T537" s="37"/>
      <c r="U537" s="37"/>
      <c r="AA537" s="37"/>
      <c r="AB537" s="37"/>
      <c r="AC537" s="37"/>
      <c r="AD537" s="37"/>
      <c r="AE537" s="37"/>
    </row>
    <row r="538" ht="15.75" customHeight="1">
      <c r="G538" s="37"/>
      <c r="H538" s="37"/>
      <c r="I538" s="37"/>
      <c r="J538" s="37"/>
      <c r="K538" s="37"/>
      <c r="Q538" s="37"/>
      <c r="R538" s="37"/>
      <c r="S538" s="37"/>
      <c r="T538" s="37"/>
      <c r="U538" s="37"/>
      <c r="AA538" s="37"/>
      <c r="AB538" s="37"/>
      <c r="AC538" s="37"/>
      <c r="AD538" s="37"/>
      <c r="AE538" s="37"/>
    </row>
    <row r="539" ht="15.75" customHeight="1">
      <c r="G539" s="37"/>
      <c r="H539" s="37"/>
      <c r="I539" s="37"/>
      <c r="J539" s="37"/>
      <c r="K539" s="37"/>
      <c r="Q539" s="37"/>
      <c r="R539" s="37"/>
      <c r="S539" s="37"/>
      <c r="T539" s="37"/>
      <c r="U539" s="37"/>
      <c r="AA539" s="37"/>
      <c r="AB539" s="37"/>
      <c r="AC539" s="37"/>
      <c r="AD539" s="37"/>
      <c r="AE539" s="37"/>
    </row>
    <row r="540" ht="15.75" customHeight="1">
      <c r="G540" s="37"/>
      <c r="H540" s="37"/>
      <c r="I540" s="37"/>
      <c r="J540" s="37"/>
      <c r="K540" s="37"/>
      <c r="Q540" s="37"/>
      <c r="R540" s="37"/>
      <c r="S540" s="37"/>
      <c r="T540" s="37"/>
      <c r="U540" s="37"/>
      <c r="AA540" s="37"/>
      <c r="AB540" s="37"/>
      <c r="AC540" s="37"/>
      <c r="AD540" s="37"/>
      <c r="AE540" s="37"/>
    </row>
    <row r="541" ht="15.75" customHeight="1">
      <c r="G541" s="37"/>
      <c r="H541" s="37"/>
      <c r="I541" s="37"/>
      <c r="J541" s="37"/>
      <c r="K541" s="37"/>
      <c r="Q541" s="37"/>
      <c r="R541" s="37"/>
      <c r="S541" s="37"/>
      <c r="T541" s="37"/>
      <c r="U541" s="37"/>
      <c r="AA541" s="37"/>
      <c r="AB541" s="37"/>
      <c r="AC541" s="37"/>
      <c r="AD541" s="37"/>
      <c r="AE541" s="37"/>
    </row>
    <row r="542" ht="15.75" customHeight="1">
      <c r="G542" s="37"/>
      <c r="H542" s="37"/>
      <c r="I542" s="37"/>
      <c r="J542" s="37"/>
      <c r="K542" s="37"/>
      <c r="Q542" s="37"/>
      <c r="R542" s="37"/>
      <c r="S542" s="37"/>
      <c r="T542" s="37"/>
      <c r="U542" s="37"/>
      <c r="AA542" s="37"/>
      <c r="AB542" s="37"/>
      <c r="AC542" s="37"/>
      <c r="AD542" s="37"/>
      <c r="AE542" s="37"/>
    </row>
    <row r="543" ht="15.75" customHeight="1">
      <c r="G543" s="37"/>
      <c r="H543" s="37"/>
      <c r="I543" s="37"/>
      <c r="J543" s="37"/>
      <c r="K543" s="37"/>
      <c r="Q543" s="37"/>
      <c r="R543" s="37"/>
      <c r="S543" s="37"/>
      <c r="T543" s="37"/>
      <c r="U543" s="37"/>
      <c r="AA543" s="37"/>
      <c r="AB543" s="37"/>
      <c r="AC543" s="37"/>
      <c r="AD543" s="37"/>
      <c r="AE543" s="37"/>
    </row>
    <row r="544" ht="15.75" customHeight="1">
      <c r="G544" s="37"/>
      <c r="H544" s="37"/>
      <c r="I544" s="37"/>
      <c r="J544" s="37"/>
      <c r="K544" s="37"/>
      <c r="Q544" s="37"/>
      <c r="R544" s="37"/>
      <c r="S544" s="37"/>
      <c r="T544" s="37"/>
      <c r="U544" s="37"/>
      <c r="AA544" s="37"/>
      <c r="AB544" s="37"/>
      <c r="AC544" s="37"/>
      <c r="AD544" s="37"/>
      <c r="AE544" s="37"/>
    </row>
    <row r="545" ht="15.75" customHeight="1">
      <c r="G545" s="37"/>
      <c r="H545" s="37"/>
      <c r="I545" s="37"/>
      <c r="J545" s="37"/>
      <c r="K545" s="37"/>
      <c r="Q545" s="37"/>
      <c r="R545" s="37"/>
      <c r="S545" s="37"/>
      <c r="T545" s="37"/>
      <c r="U545" s="37"/>
      <c r="AA545" s="37"/>
      <c r="AB545" s="37"/>
      <c r="AC545" s="37"/>
      <c r="AD545" s="37"/>
      <c r="AE545" s="37"/>
    </row>
    <row r="546" ht="15.75" customHeight="1">
      <c r="G546" s="37"/>
      <c r="H546" s="37"/>
      <c r="I546" s="37"/>
      <c r="J546" s="37"/>
      <c r="K546" s="37"/>
      <c r="Q546" s="37"/>
      <c r="R546" s="37"/>
      <c r="S546" s="37"/>
      <c r="T546" s="37"/>
      <c r="U546" s="37"/>
      <c r="AA546" s="37"/>
      <c r="AB546" s="37"/>
      <c r="AC546" s="37"/>
      <c r="AD546" s="37"/>
      <c r="AE546" s="37"/>
    </row>
    <row r="547" ht="15.75" customHeight="1">
      <c r="G547" s="37"/>
      <c r="H547" s="37"/>
      <c r="I547" s="37"/>
      <c r="J547" s="37"/>
      <c r="K547" s="37"/>
      <c r="Q547" s="37"/>
      <c r="R547" s="37"/>
      <c r="S547" s="37"/>
      <c r="T547" s="37"/>
      <c r="U547" s="37"/>
      <c r="AA547" s="37"/>
      <c r="AB547" s="37"/>
      <c r="AC547" s="37"/>
      <c r="AD547" s="37"/>
      <c r="AE547" s="37"/>
    </row>
    <row r="548" ht="15.75" customHeight="1">
      <c r="G548" s="37"/>
      <c r="H548" s="37"/>
      <c r="I548" s="37"/>
      <c r="J548" s="37"/>
      <c r="K548" s="37"/>
      <c r="Q548" s="37"/>
      <c r="R548" s="37"/>
      <c r="S548" s="37"/>
      <c r="T548" s="37"/>
      <c r="U548" s="37"/>
      <c r="AA548" s="37"/>
      <c r="AB548" s="37"/>
      <c r="AC548" s="37"/>
      <c r="AD548" s="37"/>
      <c r="AE548" s="37"/>
    </row>
    <row r="549" ht="15.75" customHeight="1">
      <c r="G549" s="37"/>
      <c r="H549" s="37"/>
      <c r="I549" s="37"/>
      <c r="J549" s="37"/>
      <c r="K549" s="37"/>
      <c r="Q549" s="37"/>
      <c r="R549" s="37"/>
      <c r="S549" s="37"/>
      <c r="T549" s="37"/>
      <c r="U549" s="37"/>
      <c r="AA549" s="37"/>
      <c r="AB549" s="37"/>
      <c r="AC549" s="37"/>
      <c r="AD549" s="37"/>
      <c r="AE549" s="37"/>
    </row>
    <row r="550" ht="15.75" customHeight="1">
      <c r="G550" s="37"/>
      <c r="H550" s="37"/>
      <c r="I550" s="37"/>
      <c r="J550" s="37"/>
      <c r="K550" s="37"/>
      <c r="Q550" s="37"/>
      <c r="R550" s="37"/>
      <c r="S550" s="37"/>
      <c r="T550" s="37"/>
      <c r="U550" s="37"/>
      <c r="AA550" s="37"/>
      <c r="AB550" s="37"/>
      <c r="AC550" s="37"/>
      <c r="AD550" s="37"/>
      <c r="AE550" s="37"/>
    </row>
    <row r="551" ht="15.75" customHeight="1">
      <c r="G551" s="37"/>
      <c r="H551" s="37"/>
      <c r="I551" s="37"/>
      <c r="J551" s="37"/>
      <c r="K551" s="37"/>
      <c r="Q551" s="37"/>
      <c r="R551" s="37"/>
      <c r="S551" s="37"/>
      <c r="T551" s="37"/>
      <c r="U551" s="37"/>
      <c r="AA551" s="37"/>
      <c r="AB551" s="37"/>
      <c r="AC551" s="37"/>
      <c r="AD551" s="37"/>
      <c r="AE551" s="37"/>
    </row>
    <row r="552" ht="15.75" customHeight="1">
      <c r="G552" s="37"/>
      <c r="H552" s="37"/>
      <c r="I552" s="37"/>
      <c r="J552" s="37"/>
      <c r="K552" s="37"/>
      <c r="Q552" s="37"/>
      <c r="R552" s="37"/>
      <c r="S552" s="37"/>
      <c r="T552" s="37"/>
      <c r="U552" s="37"/>
      <c r="AA552" s="37"/>
      <c r="AB552" s="37"/>
      <c r="AC552" s="37"/>
      <c r="AD552" s="37"/>
      <c r="AE552" s="37"/>
    </row>
    <row r="553" ht="15.75" customHeight="1">
      <c r="G553" s="37"/>
      <c r="H553" s="37"/>
      <c r="I553" s="37"/>
      <c r="J553" s="37"/>
      <c r="K553" s="37"/>
      <c r="Q553" s="37"/>
      <c r="R553" s="37"/>
      <c r="S553" s="37"/>
      <c r="T553" s="37"/>
      <c r="U553" s="37"/>
      <c r="AA553" s="37"/>
      <c r="AB553" s="37"/>
      <c r="AC553" s="37"/>
      <c r="AD553" s="37"/>
      <c r="AE553" s="37"/>
    </row>
    <row r="554" ht="15.75" customHeight="1">
      <c r="G554" s="37"/>
      <c r="H554" s="37"/>
      <c r="I554" s="37"/>
      <c r="J554" s="37"/>
      <c r="K554" s="37"/>
      <c r="Q554" s="37"/>
      <c r="R554" s="37"/>
      <c r="S554" s="37"/>
      <c r="T554" s="37"/>
      <c r="U554" s="37"/>
      <c r="AA554" s="37"/>
      <c r="AB554" s="37"/>
      <c r="AC554" s="37"/>
      <c r="AD554" s="37"/>
      <c r="AE554" s="37"/>
    </row>
    <row r="555" ht="15.75" customHeight="1">
      <c r="G555" s="37"/>
      <c r="H555" s="37"/>
      <c r="I555" s="37"/>
      <c r="J555" s="37"/>
      <c r="K555" s="37"/>
      <c r="Q555" s="37"/>
      <c r="R555" s="37"/>
      <c r="S555" s="37"/>
      <c r="T555" s="37"/>
      <c r="U555" s="37"/>
      <c r="AA555" s="37"/>
      <c r="AB555" s="37"/>
      <c r="AC555" s="37"/>
      <c r="AD555" s="37"/>
      <c r="AE555" s="37"/>
    </row>
    <row r="556" ht="15.75" customHeight="1">
      <c r="G556" s="37"/>
      <c r="H556" s="37"/>
      <c r="I556" s="37"/>
      <c r="J556" s="37"/>
      <c r="K556" s="37"/>
      <c r="Q556" s="37"/>
      <c r="R556" s="37"/>
      <c r="S556" s="37"/>
      <c r="T556" s="37"/>
      <c r="U556" s="37"/>
      <c r="AA556" s="37"/>
      <c r="AB556" s="37"/>
      <c r="AC556" s="37"/>
      <c r="AD556" s="37"/>
      <c r="AE556" s="37"/>
    </row>
    <row r="557" ht="15.75" customHeight="1">
      <c r="G557" s="37"/>
      <c r="H557" s="37"/>
      <c r="I557" s="37"/>
      <c r="J557" s="37"/>
      <c r="K557" s="37"/>
      <c r="Q557" s="37"/>
      <c r="R557" s="37"/>
      <c r="S557" s="37"/>
      <c r="T557" s="37"/>
      <c r="U557" s="37"/>
      <c r="AA557" s="37"/>
      <c r="AB557" s="37"/>
      <c r="AC557" s="37"/>
      <c r="AD557" s="37"/>
      <c r="AE557" s="37"/>
    </row>
    <row r="558" ht="15.75" customHeight="1">
      <c r="G558" s="37"/>
      <c r="H558" s="37"/>
      <c r="I558" s="37"/>
      <c r="J558" s="37"/>
      <c r="K558" s="37"/>
      <c r="Q558" s="37"/>
      <c r="R558" s="37"/>
      <c r="S558" s="37"/>
      <c r="T558" s="37"/>
      <c r="U558" s="37"/>
      <c r="AA558" s="37"/>
      <c r="AB558" s="37"/>
      <c r="AC558" s="37"/>
      <c r="AD558" s="37"/>
      <c r="AE558" s="37"/>
    </row>
    <row r="559" ht="15.75" customHeight="1">
      <c r="G559" s="37"/>
      <c r="H559" s="37"/>
      <c r="I559" s="37"/>
      <c r="J559" s="37"/>
      <c r="K559" s="37"/>
      <c r="Q559" s="37"/>
      <c r="R559" s="37"/>
      <c r="S559" s="37"/>
      <c r="T559" s="37"/>
      <c r="U559" s="37"/>
      <c r="AA559" s="37"/>
      <c r="AB559" s="37"/>
      <c r="AC559" s="37"/>
      <c r="AD559" s="37"/>
      <c r="AE559" s="37"/>
    </row>
    <row r="560" ht="15.75" customHeight="1">
      <c r="G560" s="37"/>
      <c r="H560" s="37"/>
      <c r="I560" s="37"/>
      <c r="J560" s="37"/>
      <c r="K560" s="37"/>
      <c r="Q560" s="37"/>
      <c r="R560" s="37"/>
      <c r="S560" s="37"/>
      <c r="T560" s="37"/>
      <c r="U560" s="37"/>
      <c r="AA560" s="37"/>
      <c r="AB560" s="37"/>
      <c r="AC560" s="37"/>
      <c r="AD560" s="37"/>
      <c r="AE560" s="37"/>
    </row>
    <row r="561" ht="15.75" customHeight="1">
      <c r="G561" s="37"/>
      <c r="H561" s="37"/>
      <c r="I561" s="37"/>
      <c r="J561" s="37"/>
      <c r="K561" s="37"/>
      <c r="Q561" s="37"/>
      <c r="R561" s="37"/>
      <c r="S561" s="37"/>
      <c r="T561" s="37"/>
      <c r="U561" s="37"/>
      <c r="AA561" s="37"/>
      <c r="AB561" s="37"/>
      <c r="AC561" s="37"/>
      <c r="AD561" s="37"/>
      <c r="AE561" s="37"/>
    </row>
    <row r="562" ht="15.75" customHeight="1">
      <c r="G562" s="37"/>
      <c r="H562" s="37"/>
      <c r="I562" s="37"/>
      <c r="J562" s="37"/>
      <c r="K562" s="37"/>
      <c r="Q562" s="37"/>
      <c r="R562" s="37"/>
      <c r="S562" s="37"/>
      <c r="T562" s="37"/>
      <c r="U562" s="37"/>
      <c r="AA562" s="37"/>
      <c r="AB562" s="37"/>
      <c r="AC562" s="37"/>
      <c r="AD562" s="37"/>
      <c r="AE562" s="37"/>
    </row>
    <row r="563" ht="15.75" customHeight="1">
      <c r="G563" s="37"/>
      <c r="H563" s="37"/>
      <c r="I563" s="37"/>
      <c r="J563" s="37"/>
      <c r="K563" s="37"/>
      <c r="Q563" s="37"/>
      <c r="R563" s="37"/>
      <c r="S563" s="37"/>
      <c r="T563" s="37"/>
      <c r="U563" s="37"/>
      <c r="AA563" s="37"/>
      <c r="AB563" s="37"/>
      <c r="AC563" s="37"/>
      <c r="AD563" s="37"/>
      <c r="AE563" s="37"/>
    </row>
    <row r="564" ht="15.75" customHeight="1">
      <c r="G564" s="37"/>
      <c r="H564" s="37"/>
      <c r="I564" s="37"/>
      <c r="J564" s="37"/>
      <c r="K564" s="37"/>
      <c r="Q564" s="37"/>
      <c r="R564" s="37"/>
      <c r="S564" s="37"/>
      <c r="T564" s="37"/>
      <c r="U564" s="37"/>
      <c r="AA564" s="37"/>
      <c r="AB564" s="37"/>
      <c r="AC564" s="37"/>
      <c r="AD564" s="37"/>
      <c r="AE564" s="37"/>
    </row>
    <row r="565" ht="15.75" customHeight="1">
      <c r="G565" s="37"/>
      <c r="H565" s="37"/>
      <c r="I565" s="37"/>
      <c r="J565" s="37"/>
      <c r="K565" s="37"/>
      <c r="Q565" s="37"/>
      <c r="R565" s="37"/>
      <c r="S565" s="37"/>
      <c r="T565" s="37"/>
      <c r="U565" s="37"/>
      <c r="AA565" s="37"/>
      <c r="AB565" s="37"/>
      <c r="AC565" s="37"/>
      <c r="AD565" s="37"/>
      <c r="AE565" s="37"/>
    </row>
    <row r="566" ht="15.75" customHeight="1">
      <c r="G566" s="37"/>
      <c r="H566" s="37"/>
      <c r="I566" s="37"/>
      <c r="J566" s="37"/>
      <c r="K566" s="37"/>
      <c r="Q566" s="37"/>
      <c r="R566" s="37"/>
      <c r="S566" s="37"/>
      <c r="T566" s="37"/>
      <c r="U566" s="37"/>
      <c r="AA566" s="37"/>
      <c r="AB566" s="37"/>
      <c r="AC566" s="37"/>
      <c r="AD566" s="37"/>
      <c r="AE566" s="37"/>
    </row>
    <row r="567" ht="15.75" customHeight="1">
      <c r="G567" s="37"/>
      <c r="H567" s="37"/>
      <c r="I567" s="37"/>
      <c r="J567" s="37"/>
      <c r="K567" s="37"/>
      <c r="Q567" s="37"/>
      <c r="R567" s="37"/>
      <c r="S567" s="37"/>
      <c r="T567" s="37"/>
      <c r="U567" s="37"/>
      <c r="AA567" s="37"/>
      <c r="AB567" s="37"/>
      <c r="AC567" s="37"/>
      <c r="AD567" s="37"/>
      <c r="AE567" s="37"/>
    </row>
    <row r="568" ht="15.75" customHeight="1">
      <c r="G568" s="37"/>
      <c r="H568" s="37"/>
      <c r="I568" s="37"/>
      <c r="J568" s="37"/>
      <c r="K568" s="37"/>
      <c r="Q568" s="37"/>
      <c r="R568" s="37"/>
      <c r="S568" s="37"/>
      <c r="T568" s="37"/>
      <c r="U568" s="37"/>
      <c r="AA568" s="37"/>
      <c r="AB568" s="37"/>
      <c r="AC568" s="37"/>
      <c r="AD568" s="37"/>
      <c r="AE568" s="37"/>
    </row>
    <row r="569" ht="15.75" customHeight="1">
      <c r="G569" s="37"/>
      <c r="H569" s="37"/>
      <c r="I569" s="37"/>
      <c r="J569" s="37"/>
      <c r="K569" s="37"/>
      <c r="Q569" s="37"/>
      <c r="R569" s="37"/>
      <c r="S569" s="37"/>
      <c r="T569" s="37"/>
      <c r="U569" s="37"/>
      <c r="AA569" s="37"/>
      <c r="AB569" s="37"/>
      <c r="AC569" s="37"/>
      <c r="AD569" s="37"/>
      <c r="AE569" s="37"/>
    </row>
    <row r="570" ht="15.75" customHeight="1">
      <c r="G570" s="37"/>
      <c r="H570" s="37"/>
      <c r="I570" s="37"/>
      <c r="J570" s="37"/>
      <c r="K570" s="37"/>
      <c r="Q570" s="37"/>
      <c r="R570" s="37"/>
      <c r="S570" s="37"/>
      <c r="T570" s="37"/>
      <c r="U570" s="37"/>
      <c r="AA570" s="37"/>
      <c r="AB570" s="37"/>
      <c r="AC570" s="37"/>
      <c r="AD570" s="37"/>
      <c r="AE570" s="37"/>
    </row>
    <row r="571" ht="15.75" customHeight="1">
      <c r="G571" s="37"/>
      <c r="H571" s="37"/>
      <c r="I571" s="37"/>
      <c r="J571" s="37"/>
      <c r="K571" s="37"/>
      <c r="Q571" s="37"/>
      <c r="R571" s="37"/>
      <c r="S571" s="37"/>
      <c r="T571" s="37"/>
      <c r="U571" s="37"/>
      <c r="AA571" s="37"/>
      <c r="AB571" s="37"/>
      <c r="AC571" s="37"/>
      <c r="AD571" s="37"/>
      <c r="AE571" s="37"/>
    </row>
    <row r="572" ht="15.75" customHeight="1">
      <c r="G572" s="37"/>
      <c r="H572" s="37"/>
      <c r="I572" s="37"/>
      <c r="J572" s="37"/>
      <c r="K572" s="37"/>
      <c r="Q572" s="37"/>
      <c r="R572" s="37"/>
      <c r="S572" s="37"/>
      <c r="T572" s="37"/>
      <c r="U572" s="37"/>
      <c r="AA572" s="37"/>
      <c r="AB572" s="37"/>
      <c r="AC572" s="37"/>
      <c r="AD572" s="37"/>
      <c r="AE572" s="37"/>
    </row>
    <row r="573" ht="15.75" customHeight="1">
      <c r="G573" s="37"/>
      <c r="H573" s="37"/>
      <c r="I573" s="37"/>
      <c r="J573" s="37"/>
      <c r="K573" s="37"/>
      <c r="Q573" s="37"/>
      <c r="R573" s="37"/>
      <c r="S573" s="37"/>
      <c r="T573" s="37"/>
      <c r="U573" s="37"/>
      <c r="AA573" s="37"/>
      <c r="AB573" s="37"/>
      <c r="AC573" s="37"/>
      <c r="AD573" s="37"/>
      <c r="AE573" s="37"/>
    </row>
    <row r="574" ht="15.75" customHeight="1">
      <c r="G574" s="37"/>
      <c r="H574" s="37"/>
      <c r="I574" s="37"/>
      <c r="J574" s="37"/>
      <c r="K574" s="37"/>
      <c r="Q574" s="37"/>
      <c r="R574" s="37"/>
      <c r="S574" s="37"/>
      <c r="T574" s="37"/>
      <c r="U574" s="37"/>
      <c r="AA574" s="37"/>
      <c r="AB574" s="37"/>
      <c r="AC574" s="37"/>
      <c r="AD574" s="37"/>
      <c r="AE574" s="37"/>
    </row>
    <row r="575" ht="15.75" customHeight="1">
      <c r="G575" s="37"/>
      <c r="H575" s="37"/>
      <c r="I575" s="37"/>
      <c r="J575" s="37"/>
      <c r="K575" s="37"/>
      <c r="Q575" s="37"/>
      <c r="R575" s="37"/>
      <c r="S575" s="37"/>
      <c r="T575" s="37"/>
      <c r="U575" s="37"/>
      <c r="AA575" s="37"/>
      <c r="AB575" s="37"/>
      <c r="AC575" s="37"/>
      <c r="AD575" s="37"/>
      <c r="AE575" s="37"/>
    </row>
    <row r="576" ht="15.75" customHeight="1">
      <c r="G576" s="37"/>
      <c r="H576" s="37"/>
      <c r="I576" s="37"/>
      <c r="J576" s="37"/>
      <c r="K576" s="37"/>
      <c r="Q576" s="37"/>
      <c r="R576" s="37"/>
      <c r="S576" s="37"/>
      <c r="T576" s="37"/>
      <c r="U576" s="37"/>
      <c r="AA576" s="37"/>
      <c r="AB576" s="37"/>
      <c r="AC576" s="37"/>
      <c r="AD576" s="37"/>
      <c r="AE576" s="37"/>
    </row>
    <row r="577" ht="15.75" customHeight="1">
      <c r="G577" s="37"/>
      <c r="H577" s="37"/>
      <c r="I577" s="37"/>
      <c r="J577" s="37"/>
      <c r="K577" s="37"/>
      <c r="Q577" s="37"/>
      <c r="R577" s="37"/>
      <c r="S577" s="37"/>
      <c r="T577" s="37"/>
      <c r="U577" s="37"/>
      <c r="AA577" s="37"/>
      <c r="AB577" s="37"/>
      <c r="AC577" s="37"/>
      <c r="AD577" s="37"/>
      <c r="AE577" s="37"/>
    </row>
    <row r="578" ht="15.75" customHeight="1">
      <c r="G578" s="37"/>
      <c r="H578" s="37"/>
      <c r="I578" s="37"/>
      <c r="J578" s="37"/>
      <c r="K578" s="37"/>
      <c r="Q578" s="37"/>
      <c r="R578" s="37"/>
      <c r="S578" s="37"/>
      <c r="T578" s="37"/>
      <c r="U578" s="37"/>
      <c r="AA578" s="37"/>
      <c r="AB578" s="37"/>
      <c r="AC578" s="37"/>
      <c r="AD578" s="37"/>
      <c r="AE578" s="37"/>
    </row>
    <row r="579" ht="15.75" customHeight="1">
      <c r="G579" s="37"/>
      <c r="H579" s="37"/>
      <c r="I579" s="37"/>
      <c r="J579" s="37"/>
      <c r="K579" s="37"/>
      <c r="Q579" s="37"/>
      <c r="R579" s="37"/>
      <c r="S579" s="37"/>
      <c r="T579" s="37"/>
      <c r="U579" s="37"/>
      <c r="AA579" s="37"/>
      <c r="AB579" s="37"/>
      <c r="AC579" s="37"/>
      <c r="AD579" s="37"/>
      <c r="AE579" s="37"/>
    </row>
    <row r="580" ht="15.75" customHeight="1">
      <c r="G580" s="37"/>
      <c r="H580" s="37"/>
      <c r="I580" s="37"/>
      <c r="J580" s="37"/>
      <c r="K580" s="37"/>
      <c r="Q580" s="37"/>
      <c r="R580" s="37"/>
      <c r="S580" s="37"/>
      <c r="T580" s="37"/>
      <c r="U580" s="37"/>
      <c r="AA580" s="37"/>
      <c r="AB580" s="37"/>
      <c r="AC580" s="37"/>
      <c r="AD580" s="37"/>
      <c r="AE580" s="37"/>
    </row>
    <row r="581" ht="15.75" customHeight="1">
      <c r="G581" s="37"/>
      <c r="H581" s="37"/>
      <c r="I581" s="37"/>
      <c r="J581" s="37"/>
      <c r="K581" s="37"/>
      <c r="Q581" s="37"/>
      <c r="R581" s="37"/>
      <c r="S581" s="37"/>
      <c r="T581" s="37"/>
      <c r="U581" s="37"/>
      <c r="AA581" s="37"/>
      <c r="AB581" s="37"/>
      <c r="AC581" s="37"/>
      <c r="AD581" s="37"/>
      <c r="AE581" s="37"/>
    </row>
    <row r="582" ht="15.75" customHeight="1">
      <c r="G582" s="37"/>
      <c r="H582" s="37"/>
      <c r="I582" s="37"/>
      <c r="J582" s="37"/>
      <c r="K582" s="37"/>
      <c r="Q582" s="37"/>
      <c r="R582" s="37"/>
      <c r="S582" s="37"/>
      <c r="T582" s="37"/>
      <c r="U582" s="37"/>
      <c r="AA582" s="37"/>
      <c r="AB582" s="37"/>
      <c r="AC582" s="37"/>
      <c r="AD582" s="37"/>
      <c r="AE582" s="37"/>
    </row>
    <row r="583" ht="15.75" customHeight="1">
      <c r="G583" s="37"/>
      <c r="H583" s="37"/>
      <c r="I583" s="37"/>
      <c r="J583" s="37"/>
      <c r="K583" s="37"/>
      <c r="Q583" s="37"/>
      <c r="R583" s="37"/>
      <c r="S583" s="37"/>
      <c r="T583" s="37"/>
      <c r="U583" s="37"/>
      <c r="AA583" s="37"/>
      <c r="AB583" s="37"/>
      <c r="AC583" s="37"/>
      <c r="AD583" s="37"/>
      <c r="AE583" s="37"/>
    </row>
    <row r="584" ht="15.75" customHeight="1">
      <c r="G584" s="37"/>
      <c r="H584" s="37"/>
      <c r="I584" s="37"/>
      <c r="J584" s="37"/>
      <c r="K584" s="37"/>
      <c r="Q584" s="37"/>
      <c r="R584" s="37"/>
      <c r="S584" s="37"/>
      <c r="T584" s="37"/>
      <c r="U584" s="37"/>
      <c r="AA584" s="37"/>
      <c r="AB584" s="37"/>
      <c r="AC584" s="37"/>
      <c r="AD584" s="37"/>
      <c r="AE584" s="37"/>
    </row>
    <row r="585" ht="15.75" customHeight="1">
      <c r="G585" s="37"/>
      <c r="H585" s="37"/>
      <c r="I585" s="37"/>
      <c r="J585" s="37"/>
      <c r="K585" s="37"/>
      <c r="Q585" s="37"/>
      <c r="R585" s="37"/>
      <c r="S585" s="37"/>
      <c r="T585" s="37"/>
      <c r="U585" s="37"/>
      <c r="AA585" s="37"/>
      <c r="AB585" s="37"/>
      <c r="AC585" s="37"/>
      <c r="AD585" s="37"/>
      <c r="AE585" s="37"/>
    </row>
    <row r="586" ht="15.75" customHeight="1">
      <c r="G586" s="37"/>
      <c r="H586" s="37"/>
      <c r="I586" s="37"/>
      <c r="J586" s="37"/>
      <c r="K586" s="37"/>
      <c r="Q586" s="37"/>
      <c r="R586" s="37"/>
      <c r="S586" s="37"/>
      <c r="T586" s="37"/>
      <c r="U586" s="37"/>
      <c r="AA586" s="37"/>
      <c r="AB586" s="37"/>
      <c r="AC586" s="37"/>
      <c r="AD586" s="37"/>
      <c r="AE586" s="37"/>
    </row>
    <row r="587" ht="15.75" customHeight="1">
      <c r="G587" s="37"/>
      <c r="H587" s="37"/>
      <c r="I587" s="37"/>
      <c r="J587" s="37"/>
      <c r="K587" s="37"/>
      <c r="Q587" s="37"/>
      <c r="R587" s="37"/>
      <c r="S587" s="37"/>
      <c r="T587" s="37"/>
      <c r="U587" s="37"/>
      <c r="AA587" s="37"/>
      <c r="AB587" s="37"/>
      <c r="AC587" s="37"/>
      <c r="AD587" s="37"/>
      <c r="AE587" s="37"/>
    </row>
    <row r="588" ht="15.75" customHeight="1">
      <c r="G588" s="37"/>
      <c r="H588" s="37"/>
      <c r="I588" s="37"/>
      <c r="J588" s="37"/>
      <c r="K588" s="37"/>
      <c r="Q588" s="37"/>
      <c r="R588" s="37"/>
      <c r="S588" s="37"/>
      <c r="T588" s="37"/>
      <c r="U588" s="37"/>
      <c r="AA588" s="37"/>
      <c r="AB588" s="37"/>
      <c r="AC588" s="37"/>
      <c r="AD588" s="37"/>
      <c r="AE588" s="37"/>
    </row>
    <row r="589" ht="15.75" customHeight="1">
      <c r="G589" s="37"/>
      <c r="H589" s="37"/>
      <c r="I589" s="37"/>
      <c r="J589" s="37"/>
      <c r="K589" s="37"/>
      <c r="Q589" s="37"/>
      <c r="R589" s="37"/>
      <c r="S589" s="37"/>
      <c r="T589" s="37"/>
      <c r="U589" s="37"/>
      <c r="AA589" s="37"/>
      <c r="AB589" s="37"/>
      <c r="AC589" s="37"/>
      <c r="AD589" s="37"/>
      <c r="AE589" s="37"/>
    </row>
    <row r="590" ht="15.75" customHeight="1">
      <c r="G590" s="37"/>
      <c r="H590" s="37"/>
      <c r="I590" s="37"/>
      <c r="J590" s="37"/>
      <c r="K590" s="37"/>
      <c r="Q590" s="37"/>
      <c r="R590" s="37"/>
      <c r="S590" s="37"/>
      <c r="T590" s="37"/>
      <c r="U590" s="37"/>
      <c r="AA590" s="37"/>
      <c r="AB590" s="37"/>
      <c r="AC590" s="37"/>
      <c r="AD590" s="37"/>
      <c r="AE590" s="37"/>
    </row>
    <row r="591" ht="15.75" customHeight="1">
      <c r="G591" s="37"/>
      <c r="H591" s="37"/>
      <c r="I591" s="37"/>
      <c r="J591" s="37"/>
      <c r="K591" s="37"/>
      <c r="Q591" s="37"/>
      <c r="R591" s="37"/>
      <c r="S591" s="37"/>
      <c r="T591" s="37"/>
      <c r="U591" s="37"/>
      <c r="AA591" s="37"/>
      <c r="AB591" s="37"/>
      <c r="AC591" s="37"/>
      <c r="AD591" s="37"/>
      <c r="AE591" s="37"/>
    </row>
    <row r="592" ht="15.75" customHeight="1">
      <c r="G592" s="37"/>
      <c r="H592" s="37"/>
      <c r="I592" s="37"/>
      <c r="J592" s="37"/>
      <c r="K592" s="37"/>
      <c r="Q592" s="37"/>
      <c r="R592" s="37"/>
      <c r="S592" s="37"/>
      <c r="T592" s="37"/>
      <c r="U592" s="37"/>
      <c r="AA592" s="37"/>
      <c r="AB592" s="37"/>
      <c r="AC592" s="37"/>
      <c r="AD592" s="37"/>
      <c r="AE592" s="37"/>
    </row>
    <row r="593" ht="15.75" customHeight="1">
      <c r="G593" s="37"/>
      <c r="H593" s="37"/>
      <c r="I593" s="37"/>
      <c r="J593" s="37"/>
      <c r="K593" s="37"/>
      <c r="Q593" s="37"/>
      <c r="R593" s="37"/>
      <c r="S593" s="37"/>
      <c r="T593" s="37"/>
      <c r="U593" s="37"/>
      <c r="AA593" s="37"/>
      <c r="AB593" s="37"/>
      <c r="AC593" s="37"/>
      <c r="AD593" s="37"/>
      <c r="AE593" s="37"/>
    </row>
    <row r="594" ht="15.75" customHeight="1">
      <c r="G594" s="37"/>
      <c r="H594" s="37"/>
      <c r="I594" s="37"/>
      <c r="J594" s="37"/>
      <c r="K594" s="37"/>
      <c r="Q594" s="37"/>
      <c r="R594" s="37"/>
      <c r="S594" s="37"/>
      <c r="T594" s="37"/>
      <c r="U594" s="37"/>
      <c r="AA594" s="37"/>
      <c r="AB594" s="37"/>
      <c r="AC594" s="37"/>
      <c r="AD594" s="37"/>
      <c r="AE594" s="37"/>
    </row>
    <row r="595" ht="15.75" customHeight="1">
      <c r="G595" s="37"/>
      <c r="H595" s="37"/>
      <c r="I595" s="37"/>
      <c r="J595" s="37"/>
      <c r="K595" s="37"/>
      <c r="Q595" s="37"/>
      <c r="R595" s="37"/>
      <c r="S595" s="37"/>
      <c r="T595" s="37"/>
      <c r="U595" s="37"/>
      <c r="AA595" s="37"/>
      <c r="AB595" s="37"/>
      <c r="AC595" s="37"/>
      <c r="AD595" s="37"/>
      <c r="AE595" s="37"/>
    </row>
    <row r="596" ht="15.75" customHeight="1">
      <c r="G596" s="37"/>
      <c r="H596" s="37"/>
      <c r="I596" s="37"/>
      <c r="J596" s="37"/>
      <c r="K596" s="37"/>
      <c r="Q596" s="37"/>
      <c r="R596" s="37"/>
      <c r="S596" s="37"/>
      <c r="T596" s="37"/>
      <c r="U596" s="37"/>
      <c r="AA596" s="37"/>
      <c r="AB596" s="37"/>
      <c r="AC596" s="37"/>
      <c r="AD596" s="37"/>
      <c r="AE596" s="37"/>
    </row>
    <row r="597" ht="15.75" customHeight="1">
      <c r="G597" s="37"/>
      <c r="H597" s="37"/>
      <c r="I597" s="37"/>
      <c r="J597" s="37"/>
      <c r="K597" s="37"/>
      <c r="Q597" s="37"/>
      <c r="R597" s="37"/>
      <c r="S597" s="37"/>
      <c r="T597" s="37"/>
      <c r="U597" s="37"/>
      <c r="AA597" s="37"/>
      <c r="AB597" s="37"/>
      <c r="AC597" s="37"/>
      <c r="AD597" s="37"/>
      <c r="AE597" s="37"/>
    </row>
    <row r="598" ht="15.75" customHeight="1">
      <c r="G598" s="37"/>
      <c r="H598" s="37"/>
      <c r="I598" s="37"/>
      <c r="J598" s="37"/>
      <c r="K598" s="37"/>
      <c r="Q598" s="37"/>
      <c r="R598" s="37"/>
      <c r="S598" s="37"/>
      <c r="T598" s="37"/>
      <c r="U598" s="37"/>
      <c r="AA598" s="37"/>
      <c r="AB598" s="37"/>
      <c r="AC598" s="37"/>
      <c r="AD598" s="37"/>
      <c r="AE598" s="37"/>
    </row>
    <row r="599" ht="15.75" customHeight="1">
      <c r="G599" s="37"/>
      <c r="H599" s="37"/>
      <c r="I599" s="37"/>
      <c r="J599" s="37"/>
      <c r="K599" s="37"/>
      <c r="Q599" s="37"/>
      <c r="R599" s="37"/>
      <c r="S599" s="37"/>
      <c r="T599" s="37"/>
      <c r="U599" s="37"/>
      <c r="AA599" s="37"/>
      <c r="AB599" s="37"/>
      <c r="AC599" s="37"/>
      <c r="AD599" s="37"/>
      <c r="AE599" s="37"/>
    </row>
    <row r="600" ht="15.75" customHeight="1">
      <c r="G600" s="37"/>
      <c r="H600" s="37"/>
      <c r="I600" s="37"/>
      <c r="J600" s="37"/>
      <c r="K600" s="37"/>
      <c r="Q600" s="37"/>
      <c r="R600" s="37"/>
      <c r="S600" s="37"/>
      <c r="T600" s="37"/>
      <c r="U600" s="37"/>
      <c r="AA600" s="37"/>
      <c r="AB600" s="37"/>
      <c r="AC600" s="37"/>
      <c r="AD600" s="37"/>
      <c r="AE600" s="37"/>
    </row>
    <row r="601" ht="15.75" customHeight="1">
      <c r="G601" s="37"/>
      <c r="H601" s="37"/>
      <c r="I601" s="37"/>
      <c r="J601" s="37"/>
      <c r="K601" s="37"/>
      <c r="Q601" s="37"/>
      <c r="R601" s="37"/>
      <c r="S601" s="37"/>
      <c r="T601" s="37"/>
      <c r="U601" s="37"/>
      <c r="AA601" s="37"/>
      <c r="AB601" s="37"/>
      <c r="AC601" s="37"/>
      <c r="AD601" s="37"/>
      <c r="AE601" s="37"/>
    </row>
    <row r="602" ht="15.75" customHeight="1">
      <c r="G602" s="37"/>
      <c r="H602" s="37"/>
      <c r="I602" s="37"/>
      <c r="J602" s="37"/>
      <c r="K602" s="37"/>
      <c r="Q602" s="37"/>
      <c r="R602" s="37"/>
      <c r="S602" s="37"/>
      <c r="T602" s="37"/>
      <c r="U602" s="37"/>
      <c r="AA602" s="37"/>
      <c r="AB602" s="37"/>
      <c r="AC602" s="37"/>
      <c r="AD602" s="37"/>
      <c r="AE602" s="37"/>
    </row>
    <row r="603" ht="15.75" customHeight="1">
      <c r="G603" s="37"/>
      <c r="H603" s="37"/>
      <c r="I603" s="37"/>
      <c r="J603" s="37"/>
      <c r="K603" s="37"/>
      <c r="Q603" s="37"/>
      <c r="R603" s="37"/>
      <c r="S603" s="37"/>
      <c r="T603" s="37"/>
      <c r="U603" s="37"/>
      <c r="AA603" s="37"/>
      <c r="AB603" s="37"/>
      <c r="AC603" s="37"/>
      <c r="AD603" s="37"/>
      <c r="AE603" s="37"/>
    </row>
    <row r="604" ht="15.75" customHeight="1">
      <c r="G604" s="37"/>
      <c r="H604" s="37"/>
      <c r="I604" s="37"/>
      <c r="J604" s="37"/>
      <c r="K604" s="37"/>
      <c r="Q604" s="37"/>
      <c r="R604" s="37"/>
      <c r="S604" s="37"/>
      <c r="T604" s="37"/>
      <c r="U604" s="37"/>
      <c r="AA604" s="37"/>
      <c r="AB604" s="37"/>
      <c r="AC604" s="37"/>
      <c r="AD604" s="37"/>
      <c r="AE604" s="37"/>
    </row>
    <row r="605" ht="15.75" customHeight="1">
      <c r="G605" s="37"/>
      <c r="H605" s="37"/>
      <c r="I605" s="37"/>
      <c r="J605" s="37"/>
      <c r="K605" s="37"/>
      <c r="Q605" s="37"/>
      <c r="R605" s="37"/>
      <c r="S605" s="37"/>
      <c r="T605" s="37"/>
      <c r="U605" s="37"/>
      <c r="AA605" s="37"/>
      <c r="AB605" s="37"/>
      <c r="AC605" s="37"/>
      <c r="AD605" s="37"/>
      <c r="AE605" s="37"/>
    </row>
    <row r="606" ht="15.75" customHeight="1">
      <c r="G606" s="37"/>
      <c r="H606" s="37"/>
      <c r="I606" s="37"/>
      <c r="J606" s="37"/>
      <c r="K606" s="37"/>
      <c r="Q606" s="37"/>
      <c r="R606" s="37"/>
      <c r="S606" s="37"/>
      <c r="T606" s="37"/>
      <c r="U606" s="37"/>
      <c r="AA606" s="37"/>
      <c r="AB606" s="37"/>
      <c r="AC606" s="37"/>
      <c r="AD606" s="37"/>
      <c r="AE606" s="37"/>
    </row>
    <row r="607" ht="15.75" customHeight="1">
      <c r="G607" s="37"/>
      <c r="H607" s="37"/>
      <c r="I607" s="37"/>
      <c r="J607" s="37"/>
      <c r="K607" s="37"/>
      <c r="Q607" s="37"/>
      <c r="R607" s="37"/>
      <c r="S607" s="37"/>
      <c r="T607" s="37"/>
      <c r="U607" s="37"/>
      <c r="AA607" s="37"/>
      <c r="AB607" s="37"/>
      <c r="AC607" s="37"/>
      <c r="AD607" s="37"/>
      <c r="AE607" s="37"/>
    </row>
    <row r="608" ht="15.75" customHeight="1">
      <c r="G608" s="37"/>
      <c r="H608" s="37"/>
      <c r="I608" s="37"/>
      <c r="J608" s="37"/>
      <c r="K608" s="37"/>
      <c r="Q608" s="37"/>
      <c r="R608" s="37"/>
      <c r="S608" s="37"/>
      <c r="T608" s="37"/>
      <c r="U608" s="37"/>
      <c r="AA608" s="37"/>
      <c r="AB608" s="37"/>
      <c r="AC608" s="37"/>
      <c r="AD608" s="37"/>
      <c r="AE608" s="37"/>
    </row>
    <row r="609" ht="15.75" customHeight="1">
      <c r="G609" s="37"/>
      <c r="H609" s="37"/>
      <c r="I609" s="37"/>
      <c r="J609" s="37"/>
      <c r="K609" s="37"/>
      <c r="Q609" s="37"/>
      <c r="R609" s="37"/>
      <c r="S609" s="37"/>
      <c r="T609" s="37"/>
      <c r="U609" s="37"/>
      <c r="AA609" s="37"/>
      <c r="AB609" s="37"/>
      <c r="AC609" s="37"/>
      <c r="AD609" s="37"/>
      <c r="AE609" s="37"/>
    </row>
    <row r="610" ht="15.75" customHeight="1">
      <c r="G610" s="37"/>
      <c r="H610" s="37"/>
      <c r="I610" s="37"/>
      <c r="J610" s="37"/>
      <c r="K610" s="37"/>
      <c r="Q610" s="37"/>
      <c r="R610" s="37"/>
      <c r="S610" s="37"/>
      <c r="T610" s="37"/>
      <c r="U610" s="37"/>
      <c r="AA610" s="37"/>
      <c r="AB610" s="37"/>
      <c r="AC610" s="37"/>
      <c r="AD610" s="37"/>
      <c r="AE610" s="37"/>
    </row>
    <row r="611" ht="15.75" customHeight="1">
      <c r="G611" s="37"/>
      <c r="H611" s="37"/>
      <c r="I611" s="37"/>
      <c r="J611" s="37"/>
      <c r="K611" s="37"/>
      <c r="Q611" s="37"/>
      <c r="R611" s="37"/>
      <c r="S611" s="37"/>
      <c r="T611" s="37"/>
      <c r="U611" s="37"/>
      <c r="AA611" s="37"/>
      <c r="AB611" s="37"/>
      <c r="AC611" s="37"/>
      <c r="AD611" s="37"/>
      <c r="AE611" s="37"/>
    </row>
    <row r="612" ht="15.75" customHeight="1">
      <c r="G612" s="37"/>
      <c r="H612" s="37"/>
      <c r="I612" s="37"/>
      <c r="J612" s="37"/>
      <c r="K612" s="37"/>
      <c r="Q612" s="37"/>
      <c r="R612" s="37"/>
      <c r="S612" s="37"/>
      <c r="T612" s="37"/>
      <c r="U612" s="37"/>
      <c r="AA612" s="37"/>
      <c r="AB612" s="37"/>
      <c r="AC612" s="37"/>
      <c r="AD612" s="37"/>
      <c r="AE612" s="37"/>
    </row>
    <row r="613" ht="15.75" customHeight="1">
      <c r="G613" s="37"/>
      <c r="H613" s="37"/>
      <c r="I613" s="37"/>
      <c r="J613" s="37"/>
      <c r="K613" s="37"/>
      <c r="Q613" s="37"/>
      <c r="R613" s="37"/>
      <c r="S613" s="37"/>
      <c r="T613" s="37"/>
      <c r="U613" s="37"/>
      <c r="AA613" s="37"/>
      <c r="AB613" s="37"/>
      <c r="AC613" s="37"/>
      <c r="AD613" s="37"/>
      <c r="AE613" s="37"/>
    </row>
    <row r="614" ht="15.75" customHeight="1">
      <c r="G614" s="37"/>
      <c r="H614" s="37"/>
      <c r="I614" s="37"/>
      <c r="J614" s="37"/>
      <c r="K614" s="37"/>
      <c r="Q614" s="37"/>
      <c r="R614" s="37"/>
      <c r="S614" s="37"/>
      <c r="T614" s="37"/>
      <c r="U614" s="37"/>
      <c r="AA614" s="37"/>
      <c r="AB614" s="37"/>
      <c r="AC614" s="37"/>
      <c r="AD614" s="37"/>
      <c r="AE614" s="37"/>
    </row>
    <row r="615" ht="15.75" customHeight="1">
      <c r="G615" s="37"/>
      <c r="H615" s="37"/>
      <c r="I615" s="37"/>
      <c r="J615" s="37"/>
      <c r="K615" s="37"/>
      <c r="Q615" s="37"/>
      <c r="R615" s="37"/>
      <c r="S615" s="37"/>
      <c r="T615" s="37"/>
      <c r="U615" s="37"/>
      <c r="AA615" s="37"/>
      <c r="AB615" s="37"/>
      <c r="AC615" s="37"/>
      <c r="AD615" s="37"/>
      <c r="AE615" s="37"/>
    </row>
    <row r="616" ht="15.75" customHeight="1">
      <c r="G616" s="37"/>
      <c r="H616" s="37"/>
      <c r="I616" s="37"/>
      <c r="J616" s="37"/>
      <c r="K616" s="37"/>
      <c r="Q616" s="37"/>
      <c r="R616" s="37"/>
      <c r="S616" s="37"/>
      <c r="T616" s="37"/>
      <c r="U616" s="37"/>
      <c r="AA616" s="37"/>
      <c r="AB616" s="37"/>
      <c r="AC616" s="37"/>
      <c r="AD616" s="37"/>
      <c r="AE616" s="37"/>
    </row>
    <row r="617" ht="15.75" customHeight="1">
      <c r="G617" s="37"/>
      <c r="H617" s="37"/>
      <c r="I617" s="37"/>
      <c r="J617" s="37"/>
      <c r="K617" s="37"/>
      <c r="Q617" s="37"/>
      <c r="R617" s="37"/>
      <c r="S617" s="37"/>
      <c r="T617" s="37"/>
      <c r="U617" s="37"/>
      <c r="AA617" s="37"/>
      <c r="AB617" s="37"/>
      <c r="AC617" s="37"/>
      <c r="AD617" s="37"/>
      <c r="AE617" s="37"/>
    </row>
    <row r="618" ht="15.75" customHeight="1">
      <c r="G618" s="37"/>
      <c r="H618" s="37"/>
      <c r="I618" s="37"/>
      <c r="J618" s="37"/>
      <c r="K618" s="37"/>
      <c r="Q618" s="37"/>
      <c r="R618" s="37"/>
      <c r="S618" s="37"/>
      <c r="T618" s="37"/>
      <c r="U618" s="37"/>
      <c r="AA618" s="37"/>
      <c r="AB618" s="37"/>
      <c r="AC618" s="37"/>
      <c r="AD618" s="37"/>
      <c r="AE618" s="37"/>
    </row>
    <row r="619" ht="15.75" customHeight="1">
      <c r="G619" s="37"/>
      <c r="H619" s="37"/>
      <c r="I619" s="37"/>
      <c r="J619" s="37"/>
      <c r="K619" s="37"/>
      <c r="Q619" s="37"/>
      <c r="R619" s="37"/>
      <c r="S619" s="37"/>
      <c r="T619" s="37"/>
      <c r="U619" s="37"/>
      <c r="AA619" s="37"/>
      <c r="AB619" s="37"/>
      <c r="AC619" s="37"/>
      <c r="AD619" s="37"/>
      <c r="AE619" s="37"/>
    </row>
    <row r="620" ht="15.75" customHeight="1">
      <c r="G620" s="37"/>
      <c r="H620" s="37"/>
      <c r="I620" s="37"/>
      <c r="J620" s="37"/>
      <c r="K620" s="37"/>
      <c r="Q620" s="37"/>
      <c r="R620" s="37"/>
      <c r="S620" s="37"/>
      <c r="T620" s="37"/>
      <c r="U620" s="37"/>
      <c r="AA620" s="37"/>
      <c r="AB620" s="37"/>
      <c r="AC620" s="37"/>
      <c r="AD620" s="37"/>
      <c r="AE620" s="37"/>
    </row>
    <row r="621" ht="15.75" customHeight="1">
      <c r="G621" s="37"/>
      <c r="H621" s="37"/>
      <c r="I621" s="37"/>
      <c r="J621" s="37"/>
      <c r="K621" s="37"/>
      <c r="Q621" s="37"/>
      <c r="R621" s="37"/>
      <c r="S621" s="37"/>
      <c r="T621" s="37"/>
      <c r="U621" s="37"/>
      <c r="AA621" s="37"/>
      <c r="AB621" s="37"/>
      <c r="AC621" s="37"/>
      <c r="AD621" s="37"/>
      <c r="AE621" s="37"/>
    </row>
    <row r="622" ht="15.75" customHeight="1">
      <c r="G622" s="37"/>
      <c r="H622" s="37"/>
      <c r="I622" s="37"/>
      <c r="J622" s="37"/>
      <c r="K622" s="37"/>
      <c r="Q622" s="37"/>
      <c r="R622" s="37"/>
      <c r="S622" s="37"/>
      <c r="T622" s="37"/>
      <c r="U622" s="37"/>
      <c r="AA622" s="37"/>
      <c r="AB622" s="37"/>
      <c r="AC622" s="37"/>
      <c r="AD622" s="37"/>
      <c r="AE622" s="37"/>
    </row>
    <row r="623" ht="15.75" customHeight="1">
      <c r="G623" s="37"/>
      <c r="H623" s="37"/>
      <c r="I623" s="37"/>
      <c r="J623" s="37"/>
      <c r="K623" s="37"/>
      <c r="Q623" s="37"/>
      <c r="R623" s="37"/>
      <c r="S623" s="37"/>
      <c r="T623" s="37"/>
      <c r="U623" s="37"/>
      <c r="AA623" s="37"/>
      <c r="AB623" s="37"/>
      <c r="AC623" s="37"/>
      <c r="AD623" s="37"/>
      <c r="AE623" s="37"/>
    </row>
    <row r="624" ht="15.75" customHeight="1">
      <c r="G624" s="37"/>
      <c r="H624" s="37"/>
      <c r="I624" s="37"/>
      <c r="J624" s="37"/>
      <c r="K624" s="37"/>
      <c r="Q624" s="37"/>
      <c r="R624" s="37"/>
      <c r="S624" s="37"/>
      <c r="T624" s="37"/>
      <c r="U624" s="37"/>
      <c r="AA624" s="37"/>
      <c r="AB624" s="37"/>
      <c r="AC624" s="37"/>
      <c r="AD624" s="37"/>
      <c r="AE624" s="37"/>
    </row>
    <row r="625" ht="15.75" customHeight="1">
      <c r="G625" s="37"/>
      <c r="H625" s="37"/>
      <c r="I625" s="37"/>
      <c r="J625" s="37"/>
      <c r="K625" s="37"/>
      <c r="Q625" s="37"/>
      <c r="R625" s="37"/>
      <c r="S625" s="37"/>
      <c r="T625" s="37"/>
      <c r="U625" s="37"/>
      <c r="AA625" s="37"/>
      <c r="AB625" s="37"/>
      <c r="AC625" s="37"/>
      <c r="AD625" s="37"/>
      <c r="AE625" s="37"/>
    </row>
    <row r="626" ht="15.75" customHeight="1">
      <c r="G626" s="37"/>
      <c r="H626" s="37"/>
      <c r="I626" s="37"/>
      <c r="J626" s="37"/>
      <c r="K626" s="37"/>
      <c r="Q626" s="37"/>
      <c r="R626" s="37"/>
      <c r="S626" s="37"/>
      <c r="T626" s="37"/>
      <c r="U626" s="37"/>
      <c r="AA626" s="37"/>
      <c r="AB626" s="37"/>
      <c r="AC626" s="37"/>
      <c r="AD626" s="37"/>
      <c r="AE626" s="37"/>
    </row>
    <row r="627" ht="15.75" customHeight="1">
      <c r="G627" s="37"/>
      <c r="H627" s="37"/>
      <c r="I627" s="37"/>
      <c r="J627" s="37"/>
      <c r="K627" s="37"/>
      <c r="Q627" s="37"/>
      <c r="R627" s="37"/>
      <c r="S627" s="37"/>
      <c r="T627" s="37"/>
      <c r="U627" s="37"/>
      <c r="AA627" s="37"/>
      <c r="AB627" s="37"/>
      <c r="AC627" s="37"/>
      <c r="AD627" s="37"/>
      <c r="AE627" s="37"/>
    </row>
    <row r="628" ht="15.75" customHeight="1">
      <c r="G628" s="37"/>
      <c r="H628" s="37"/>
      <c r="I628" s="37"/>
      <c r="J628" s="37"/>
      <c r="K628" s="37"/>
      <c r="Q628" s="37"/>
      <c r="R628" s="37"/>
      <c r="S628" s="37"/>
      <c r="T628" s="37"/>
      <c r="U628" s="37"/>
      <c r="AA628" s="37"/>
      <c r="AB628" s="37"/>
      <c r="AC628" s="37"/>
      <c r="AD628" s="37"/>
      <c r="AE628" s="37"/>
    </row>
    <row r="629" ht="15.75" customHeight="1">
      <c r="G629" s="37"/>
      <c r="H629" s="37"/>
      <c r="I629" s="37"/>
      <c r="J629" s="37"/>
      <c r="K629" s="37"/>
      <c r="Q629" s="37"/>
      <c r="R629" s="37"/>
      <c r="S629" s="37"/>
      <c r="T629" s="37"/>
      <c r="U629" s="37"/>
      <c r="AA629" s="37"/>
      <c r="AB629" s="37"/>
      <c r="AC629" s="37"/>
      <c r="AD629" s="37"/>
      <c r="AE629" s="37"/>
    </row>
    <row r="630" ht="15.75" customHeight="1">
      <c r="G630" s="37"/>
      <c r="H630" s="37"/>
      <c r="I630" s="37"/>
      <c r="J630" s="37"/>
      <c r="K630" s="37"/>
      <c r="Q630" s="37"/>
      <c r="R630" s="37"/>
      <c r="S630" s="37"/>
      <c r="T630" s="37"/>
      <c r="U630" s="37"/>
      <c r="AA630" s="37"/>
      <c r="AB630" s="37"/>
      <c r="AC630" s="37"/>
      <c r="AD630" s="37"/>
      <c r="AE630" s="37"/>
    </row>
    <row r="631" ht="15.75" customHeight="1">
      <c r="G631" s="37"/>
      <c r="H631" s="37"/>
      <c r="I631" s="37"/>
      <c r="J631" s="37"/>
      <c r="K631" s="37"/>
      <c r="Q631" s="37"/>
      <c r="R631" s="37"/>
      <c r="S631" s="37"/>
      <c r="T631" s="37"/>
      <c r="U631" s="37"/>
      <c r="AA631" s="37"/>
      <c r="AB631" s="37"/>
      <c r="AC631" s="37"/>
      <c r="AD631" s="37"/>
      <c r="AE631" s="37"/>
    </row>
    <row r="632" ht="15.75" customHeight="1">
      <c r="G632" s="37"/>
      <c r="H632" s="37"/>
      <c r="I632" s="37"/>
      <c r="J632" s="37"/>
      <c r="K632" s="37"/>
      <c r="Q632" s="37"/>
      <c r="R632" s="37"/>
      <c r="S632" s="37"/>
      <c r="T632" s="37"/>
      <c r="U632" s="37"/>
      <c r="AA632" s="37"/>
      <c r="AB632" s="37"/>
      <c r="AC632" s="37"/>
      <c r="AD632" s="37"/>
      <c r="AE632" s="37"/>
    </row>
    <row r="633" ht="15.75" customHeight="1">
      <c r="G633" s="37"/>
      <c r="H633" s="37"/>
      <c r="I633" s="37"/>
      <c r="J633" s="37"/>
      <c r="K633" s="37"/>
      <c r="Q633" s="37"/>
      <c r="R633" s="37"/>
      <c r="S633" s="37"/>
      <c r="T633" s="37"/>
      <c r="U633" s="37"/>
      <c r="AA633" s="37"/>
      <c r="AB633" s="37"/>
      <c r="AC633" s="37"/>
      <c r="AD633" s="37"/>
      <c r="AE633" s="37"/>
    </row>
    <row r="634" ht="15.75" customHeight="1">
      <c r="G634" s="37"/>
      <c r="H634" s="37"/>
      <c r="I634" s="37"/>
      <c r="J634" s="37"/>
      <c r="K634" s="37"/>
      <c r="Q634" s="37"/>
      <c r="R634" s="37"/>
      <c r="S634" s="37"/>
      <c r="T634" s="37"/>
      <c r="U634" s="37"/>
      <c r="AA634" s="37"/>
      <c r="AB634" s="37"/>
      <c r="AC634" s="37"/>
      <c r="AD634" s="37"/>
      <c r="AE634" s="37"/>
    </row>
    <row r="635" ht="15.75" customHeight="1">
      <c r="G635" s="37"/>
      <c r="H635" s="37"/>
      <c r="I635" s="37"/>
      <c r="J635" s="37"/>
      <c r="K635" s="37"/>
      <c r="Q635" s="37"/>
      <c r="R635" s="37"/>
      <c r="S635" s="37"/>
      <c r="T635" s="37"/>
      <c r="U635" s="37"/>
      <c r="AA635" s="37"/>
      <c r="AB635" s="37"/>
      <c r="AC635" s="37"/>
      <c r="AD635" s="37"/>
      <c r="AE635" s="37"/>
    </row>
    <row r="636" ht="15.75" customHeight="1">
      <c r="G636" s="37"/>
      <c r="H636" s="37"/>
      <c r="I636" s="37"/>
      <c r="J636" s="37"/>
      <c r="K636" s="37"/>
      <c r="Q636" s="37"/>
      <c r="R636" s="37"/>
      <c r="S636" s="37"/>
      <c r="T636" s="37"/>
      <c r="U636" s="37"/>
      <c r="AA636" s="37"/>
      <c r="AB636" s="37"/>
      <c r="AC636" s="37"/>
      <c r="AD636" s="37"/>
      <c r="AE636" s="37"/>
    </row>
    <row r="637" ht="15.75" customHeight="1">
      <c r="G637" s="37"/>
      <c r="H637" s="37"/>
      <c r="I637" s="37"/>
      <c r="J637" s="37"/>
      <c r="K637" s="37"/>
      <c r="Q637" s="37"/>
      <c r="R637" s="37"/>
      <c r="S637" s="37"/>
      <c r="T637" s="37"/>
      <c r="U637" s="37"/>
      <c r="AA637" s="37"/>
      <c r="AB637" s="37"/>
      <c r="AC637" s="37"/>
      <c r="AD637" s="37"/>
      <c r="AE637" s="37"/>
    </row>
    <row r="638" ht="15.75" customHeight="1">
      <c r="G638" s="37"/>
      <c r="H638" s="37"/>
      <c r="I638" s="37"/>
      <c r="J638" s="37"/>
      <c r="K638" s="37"/>
      <c r="Q638" s="37"/>
      <c r="R638" s="37"/>
      <c r="S638" s="37"/>
      <c r="T638" s="37"/>
      <c r="U638" s="37"/>
      <c r="AA638" s="37"/>
      <c r="AB638" s="37"/>
      <c r="AC638" s="37"/>
      <c r="AD638" s="37"/>
      <c r="AE638" s="37"/>
    </row>
    <row r="639" ht="15.75" customHeight="1">
      <c r="G639" s="37"/>
      <c r="H639" s="37"/>
      <c r="I639" s="37"/>
      <c r="J639" s="37"/>
      <c r="K639" s="37"/>
      <c r="Q639" s="37"/>
      <c r="R639" s="37"/>
      <c r="S639" s="37"/>
      <c r="T639" s="37"/>
      <c r="U639" s="37"/>
      <c r="AA639" s="37"/>
      <c r="AB639" s="37"/>
      <c r="AC639" s="37"/>
      <c r="AD639" s="37"/>
      <c r="AE639" s="37"/>
    </row>
    <row r="640" ht="15.75" customHeight="1">
      <c r="G640" s="37"/>
      <c r="H640" s="37"/>
      <c r="I640" s="37"/>
      <c r="J640" s="37"/>
      <c r="K640" s="37"/>
      <c r="Q640" s="37"/>
      <c r="R640" s="37"/>
      <c r="S640" s="37"/>
      <c r="T640" s="37"/>
      <c r="U640" s="37"/>
      <c r="AA640" s="37"/>
      <c r="AB640" s="37"/>
      <c r="AC640" s="37"/>
      <c r="AD640" s="37"/>
      <c r="AE640" s="37"/>
    </row>
    <row r="641" ht="15.75" customHeight="1">
      <c r="G641" s="37"/>
      <c r="H641" s="37"/>
      <c r="I641" s="37"/>
      <c r="J641" s="37"/>
      <c r="K641" s="37"/>
      <c r="Q641" s="37"/>
      <c r="R641" s="37"/>
      <c r="S641" s="37"/>
      <c r="T641" s="37"/>
      <c r="U641" s="37"/>
      <c r="AA641" s="37"/>
      <c r="AB641" s="37"/>
      <c r="AC641" s="37"/>
      <c r="AD641" s="37"/>
      <c r="AE641" s="37"/>
    </row>
    <row r="642" ht="15.75" customHeight="1">
      <c r="G642" s="37"/>
      <c r="H642" s="37"/>
      <c r="I642" s="37"/>
      <c r="J642" s="37"/>
      <c r="K642" s="37"/>
      <c r="Q642" s="37"/>
      <c r="R642" s="37"/>
      <c r="S642" s="37"/>
      <c r="T642" s="37"/>
      <c r="U642" s="37"/>
      <c r="AA642" s="37"/>
      <c r="AB642" s="37"/>
      <c r="AC642" s="37"/>
      <c r="AD642" s="37"/>
      <c r="AE642" s="37"/>
    </row>
    <row r="643" ht="15.75" customHeight="1">
      <c r="G643" s="37"/>
      <c r="H643" s="37"/>
      <c r="I643" s="37"/>
      <c r="J643" s="37"/>
      <c r="K643" s="37"/>
      <c r="Q643" s="37"/>
      <c r="R643" s="37"/>
      <c r="S643" s="37"/>
      <c r="T643" s="37"/>
      <c r="U643" s="37"/>
      <c r="AA643" s="37"/>
      <c r="AB643" s="37"/>
      <c r="AC643" s="37"/>
      <c r="AD643" s="37"/>
      <c r="AE643" s="37"/>
    </row>
    <row r="644" ht="15.75" customHeight="1">
      <c r="G644" s="37"/>
      <c r="H644" s="37"/>
      <c r="I644" s="37"/>
      <c r="J644" s="37"/>
      <c r="K644" s="37"/>
      <c r="Q644" s="37"/>
      <c r="R644" s="37"/>
      <c r="S644" s="37"/>
      <c r="T644" s="37"/>
      <c r="U644" s="37"/>
      <c r="AA644" s="37"/>
      <c r="AB644" s="37"/>
      <c r="AC644" s="37"/>
      <c r="AD644" s="37"/>
      <c r="AE644" s="37"/>
    </row>
    <row r="645" ht="15.75" customHeight="1">
      <c r="G645" s="37"/>
      <c r="H645" s="37"/>
      <c r="I645" s="37"/>
      <c r="J645" s="37"/>
      <c r="K645" s="37"/>
      <c r="Q645" s="37"/>
      <c r="R645" s="37"/>
      <c r="S645" s="37"/>
      <c r="T645" s="37"/>
      <c r="U645" s="37"/>
      <c r="AA645" s="37"/>
      <c r="AB645" s="37"/>
      <c r="AC645" s="37"/>
      <c r="AD645" s="37"/>
      <c r="AE645" s="37"/>
    </row>
    <row r="646" ht="15.75" customHeight="1">
      <c r="G646" s="37"/>
      <c r="H646" s="37"/>
      <c r="I646" s="37"/>
      <c r="J646" s="37"/>
      <c r="K646" s="37"/>
      <c r="Q646" s="37"/>
      <c r="R646" s="37"/>
      <c r="S646" s="37"/>
      <c r="T646" s="37"/>
      <c r="U646" s="37"/>
      <c r="AA646" s="37"/>
      <c r="AB646" s="37"/>
      <c r="AC646" s="37"/>
      <c r="AD646" s="37"/>
      <c r="AE646" s="37"/>
    </row>
    <row r="647" ht="15.75" customHeight="1">
      <c r="G647" s="37"/>
      <c r="H647" s="37"/>
      <c r="I647" s="37"/>
      <c r="J647" s="37"/>
      <c r="K647" s="37"/>
      <c r="Q647" s="37"/>
      <c r="R647" s="37"/>
      <c r="S647" s="37"/>
      <c r="T647" s="37"/>
      <c r="U647" s="37"/>
      <c r="AA647" s="37"/>
      <c r="AB647" s="37"/>
      <c r="AC647" s="37"/>
      <c r="AD647" s="37"/>
      <c r="AE647" s="37"/>
    </row>
    <row r="648" ht="15.75" customHeight="1">
      <c r="G648" s="37"/>
      <c r="H648" s="37"/>
      <c r="I648" s="37"/>
      <c r="J648" s="37"/>
      <c r="K648" s="37"/>
      <c r="Q648" s="37"/>
      <c r="R648" s="37"/>
      <c r="S648" s="37"/>
      <c r="T648" s="37"/>
      <c r="U648" s="37"/>
      <c r="AA648" s="37"/>
      <c r="AB648" s="37"/>
      <c r="AC648" s="37"/>
      <c r="AD648" s="37"/>
      <c r="AE648" s="37"/>
    </row>
    <row r="649" ht="15.75" customHeight="1">
      <c r="G649" s="37"/>
      <c r="H649" s="37"/>
      <c r="I649" s="37"/>
      <c r="J649" s="37"/>
      <c r="K649" s="37"/>
      <c r="Q649" s="37"/>
      <c r="R649" s="37"/>
      <c r="S649" s="37"/>
      <c r="T649" s="37"/>
      <c r="U649" s="37"/>
      <c r="AA649" s="37"/>
      <c r="AB649" s="37"/>
      <c r="AC649" s="37"/>
      <c r="AD649" s="37"/>
      <c r="AE649" s="37"/>
    </row>
    <row r="650" ht="15.75" customHeight="1">
      <c r="G650" s="37"/>
      <c r="H650" s="37"/>
      <c r="I650" s="37"/>
      <c r="J650" s="37"/>
      <c r="K650" s="37"/>
      <c r="Q650" s="37"/>
      <c r="R650" s="37"/>
      <c r="S650" s="37"/>
      <c r="T650" s="37"/>
      <c r="U650" s="37"/>
      <c r="AA650" s="37"/>
      <c r="AB650" s="37"/>
      <c r="AC650" s="37"/>
      <c r="AD650" s="37"/>
      <c r="AE650" s="37"/>
    </row>
    <row r="651" ht="15.75" customHeight="1">
      <c r="G651" s="37"/>
      <c r="H651" s="37"/>
      <c r="I651" s="37"/>
      <c r="J651" s="37"/>
      <c r="K651" s="37"/>
      <c r="Q651" s="37"/>
      <c r="R651" s="37"/>
      <c r="S651" s="37"/>
      <c r="T651" s="37"/>
      <c r="U651" s="37"/>
      <c r="AA651" s="37"/>
      <c r="AB651" s="37"/>
      <c r="AC651" s="37"/>
      <c r="AD651" s="37"/>
      <c r="AE651" s="37"/>
    </row>
    <row r="652" ht="15.75" customHeight="1">
      <c r="G652" s="37"/>
      <c r="H652" s="37"/>
      <c r="I652" s="37"/>
      <c r="J652" s="37"/>
      <c r="K652" s="37"/>
      <c r="Q652" s="37"/>
      <c r="R652" s="37"/>
      <c r="S652" s="37"/>
      <c r="T652" s="37"/>
      <c r="U652" s="37"/>
      <c r="AA652" s="37"/>
      <c r="AB652" s="37"/>
      <c r="AC652" s="37"/>
      <c r="AD652" s="37"/>
      <c r="AE652" s="37"/>
    </row>
    <row r="653" ht="15.75" customHeight="1">
      <c r="G653" s="37"/>
      <c r="H653" s="37"/>
      <c r="I653" s="37"/>
      <c r="J653" s="37"/>
      <c r="K653" s="37"/>
      <c r="Q653" s="37"/>
      <c r="R653" s="37"/>
      <c r="S653" s="37"/>
      <c r="T653" s="37"/>
      <c r="U653" s="37"/>
      <c r="AA653" s="37"/>
      <c r="AB653" s="37"/>
      <c r="AC653" s="37"/>
      <c r="AD653" s="37"/>
      <c r="AE653" s="37"/>
    </row>
    <row r="654" ht="15.75" customHeight="1">
      <c r="G654" s="37"/>
      <c r="H654" s="37"/>
      <c r="I654" s="37"/>
      <c r="J654" s="37"/>
      <c r="K654" s="37"/>
      <c r="Q654" s="37"/>
      <c r="R654" s="37"/>
      <c r="S654" s="37"/>
      <c r="T654" s="37"/>
      <c r="U654" s="37"/>
      <c r="AA654" s="37"/>
      <c r="AB654" s="37"/>
      <c r="AC654" s="37"/>
      <c r="AD654" s="37"/>
      <c r="AE654" s="37"/>
    </row>
    <row r="655" ht="15.75" customHeight="1">
      <c r="G655" s="37"/>
      <c r="H655" s="37"/>
      <c r="I655" s="37"/>
      <c r="J655" s="37"/>
      <c r="K655" s="37"/>
      <c r="Q655" s="37"/>
      <c r="R655" s="37"/>
      <c r="S655" s="37"/>
      <c r="T655" s="37"/>
      <c r="U655" s="37"/>
      <c r="AA655" s="37"/>
      <c r="AB655" s="37"/>
      <c r="AC655" s="37"/>
      <c r="AD655" s="37"/>
      <c r="AE655" s="37"/>
    </row>
    <row r="656" ht="15.75" customHeight="1">
      <c r="G656" s="37"/>
      <c r="H656" s="37"/>
      <c r="I656" s="37"/>
      <c r="J656" s="37"/>
      <c r="K656" s="37"/>
      <c r="Q656" s="37"/>
      <c r="R656" s="37"/>
      <c r="S656" s="37"/>
      <c r="T656" s="37"/>
      <c r="U656" s="37"/>
      <c r="AA656" s="37"/>
      <c r="AB656" s="37"/>
      <c r="AC656" s="37"/>
      <c r="AD656" s="37"/>
      <c r="AE656" s="37"/>
    </row>
    <row r="657" ht="15.75" customHeight="1">
      <c r="G657" s="37"/>
      <c r="H657" s="37"/>
      <c r="I657" s="37"/>
      <c r="J657" s="37"/>
      <c r="K657" s="37"/>
      <c r="Q657" s="37"/>
      <c r="R657" s="37"/>
      <c r="S657" s="37"/>
      <c r="T657" s="37"/>
      <c r="U657" s="37"/>
      <c r="AA657" s="37"/>
      <c r="AB657" s="37"/>
      <c r="AC657" s="37"/>
      <c r="AD657" s="37"/>
      <c r="AE657" s="37"/>
    </row>
    <row r="658" ht="15.75" customHeight="1">
      <c r="G658" s="37"/>
      <c r="H658" s="37"/>
      <c r="I658" s="37"/>
      <c r="J658" s="37"/>
      <c r="K658" s="37"/>
      <c r="Q658" s="37"/>
      <c r="R658" s="37"/>
      <c r="S658" s="37"/>
      <c r="T658" s="37"/>
      <c r="U658" s="37"/>
      <c r="AA658" s="37"/>
      <c r="AB658" s="37"/>
      <c r="AC658" s="37"/>
      <c r="AD658" s="37"/>
      <c r="AE658" s="37"/>
    </row>
    <row r="659" ht="15.75" customHeight="1">
      <c r="G659" s="37"/>
      <c r="H659" s="37"/>
      <c r="I659" s="37"/>
      <c r="J659" s="37"/>
      <c r="K659" s="37"/>
      <c r="Q659" s="37"/>
      <c r="R659" s="37"/>
      <c r="S659" s="37"/>
      <c r="T659" s="37"/>
      <c r="U659" s="37"/>
      <c r="AA659" s="37"/>
      <c r="AB659" s="37"/>
      <c r="AC659" s="37"/>
      <c r="AD659" s="37"/>
      <c r="AE659" s="37"/>
    </row>
    <row r="660" ht="15.75" customHeight="1">
      <c r="G660" s="37"/>
      <c r="H660" s="37"/>
      <c r="I660" s="37"/>
      <c r="J660" s="37"/>
      <c r="K660" s="37"/>
      <c r="Q660" s="37"/>
      <c r="R660" s="37"/>
      <c r="S660" s="37"/>
      <c r="T660" s="37"/>
      <c r="U660" s="37"/>
      <c r="AA660" s="37"/>
      <c r="AB660" s="37"/>
      <c r="AC660" s="37"/>
      <c r="AD660" s="37"/>
      <c r="AE660" s="37"/>
    </row>
    <row r="661" ht="15.75" customHeight="1">
      <c r="G661" s="37"/>
      <c r="H661" s="37"/>
      <c r="I661" s="37"/>
      <c r="J661" s="37"/>
      <c r="K661" s="37"/>
      <c r="Q661" s="37"/>
      <c r="R661" s="37"/>
      <c r="S661" s="37"/>
      <c r="T661" s="37"/>
      <c r="U661" s="37"/>
      <c r="AA661" s="37"/>
      <c r="AB661" s="37"/>
      <c r="AC661" s="37"/>
      <c r="AD661" s="37"/>
      <c r="AE661" s="37"/>
    </row>
    <row r="662" ht="15.75" customHeight="1">
      <c r="G662" s="37"/>
      <c r="H662" s="37"/>
      <c r="I662" s="37"/>
      <c r="J662" s="37"/>
      <c r="K662" s="37"/>
      <c r="Q662" s="37"/>
      <c r="R662" s="37"/>
      <c r="S662" s="37"/>
      <c r="T662" s="37"/>
      <c r="U662" s="37"/>
      <c r="AA662" s="37"/>
      <c r="AB662" s="37"/>
      <c r="AC662" s="37"/>
      <c r="AD662" s="37"/>
      <c r="AE662" s="37"/>
    </row>
    <row r="663" ht="15.75" customHeight="1">
      <c r="G663" s="37"/>
      <c r="H663" s="37"/>
      <c r="I663" s="37"/>
      <c r="J663" s="37"/>
      <c r="K663" s="37"/>
      <c r="Q663" s="37"/>
      <c r="R663" s="37"/>
      <c r="S663" s="37"/>
      <c r="T663" s="37"/>
      <c r="U663" s="37"/>
      <c r="AA663" s="37"/>
      <c r="AB663" s="37"/>
      <c r="AC663" s="37"/>
      <c r="AD663" s="37"/>
      <c r="AE663" s="37"/>
    </row>
    <row r="664" ht="15.75" customHeight="1">
      <c r="G664" s="37"/>
      <c r="H664" s="37"/>
      <c r="I664" s="37"/>
      <c r="J664" s="37"/>
      <c r="K664" s="37"/>
      <c r="Q664" s="37"/>
      <c r="R664" s="37"/>
      <c r="S664" s="37"/>
      <c r="T664" s="37"/>
      <c r="U664" s="37"/>
      <c r="AA664" s="37"/>
      <c r="AB664" s="37"/>
      <c r="AC664" s="37"/>
      <c r="AD664" s="37"/>
      <c r="AE664" s="37"/>
    </row>
    <row r="665" ht="15.75" customHeight="1">
      <c r="G665" s="37"/>
      <c r="H665" s="37"/>
      <c r="I665" s="37"/>
      <c r="J665" s="37"/>
      <c r="K665" s="37"/>
      <c r="Q665" s="37"/>
      <c r="R665" s="37"/>
      <c r="S665" s="37"/>
      <c r="T665" s="37"/>
      <c r="U665" s="37"/>
      <c r="AA665" s="37"/>
      <c r="AB665" s="37"/>
      <c r="AC665" s="37"/>
      <c r="AD665" s="37"/>
      <c r="AE665" s="37"/>
    </row>
    <row r="666" ht="15.75" customHeight="1">
      <c r="G666" s="37"/>
      <c r="H666" s="37"/>
      <c r="I666" s="37"/>
      <c r="J666" s="37"/>
      <c r="K666" s="37"/>
      <c r="Q666" s="37"/>
      <c r="R666" s="37"/>
      <c r="S666" s="37"/>
      <c r="T666" s="37"/>
      <c r="U666" s="37"/>
      <c r="AA666" s="37"/>
      <c r="AB666" s="37"/>
      <c r="AC666" s="37"/>
      <c r="AD666" s="37"/>
      <c r="AE666" s="37"/>
    </row>
    <row r="667" ht="15.75" customHeight="1">
      <c r="G667" s="37"/>
      <c r="H667" s="37"/>
      <c r="I667" s="37"/>
      <c r="J667" s="37"/>
      <c r="K667" s="37"/>
      <c r="Q667" s="37"/>
      <c r="R667" s="37"/>
      <c r="S667" s="37"/>
      <c r="T667" s="37"/>
      <c r="U667" s="37"/>
      <c r="AA667" s="37"/>
      <c r="AB667" s="37"/>
      <c r="AC667" s="37"/>
      <c r="AD667" s="37"/>
      <c r="AE667" s="37"/>
    </row>
    <row r="668" ht="15.75" customHeight="1">
      <c r="G668" s="37"/>
      <c r="H668" s="37"/>
      <c r="I668" s="37"/>
      <c r="J668" s="37"/>
      <c r="K668" s="37"/>
      <c r="Q668" s="37"/>
      <c r="R668" s="37"/>
      <c r="S668" s="37"/>
      <c r="T668" s="37"/>
      <c r="U668" s="37"/>
      <c r="AA668" s="37"/>
      <c r="AB668" s="37"/>
      <c r="AC668" s="37"/>
      <c r="AD668" s="37"/>
      <c r="AE668" s="37"/>
    </row>
    <row r="669" ht="15.75" customHeight="1">
      <c r="G669" s="37"/>
      <c r="H669" s="37"/>
      <c r="I669" s="37"/>
      <c r="J669" s="37"/>
      <c r="K669" s="37"/>
      <c r="Q669" s="37"/>
      <c r="R669" s="37"/>
      <c r="S669" s="37"/>
      <c r="T669" s="37"/>
      <c r="U669" s="37"/>
      <c r="AA669" s="37"/>
      <c r="AB669" s="37"/>
      <c r="AC669" s="37"/>
      <c r="AD669" s="37"/>
      <c r="AE669" s="37"/>
    </row>
    <row r="670" ht="15.75" customHeight="1">
      <c r="G670" s="37"/>
      <c r="H670" s="37"/>
      <c r="I670" s="37"/>
      <c r="J670" s="37"/>
      <c r="K670" s="37"/>
      <c r="Q670" s="37"/>
      <c r="R670" s="37"/>
      <c r="S670" s="37"/>
      <c r="T670" s="37"/>
      <c r="U670" s="37"/>
      <c r="AA670" s="37"/>
      <c r="AB670" s="37"/>
      <c r="AC670" s="37"/>
      <c r="AD670" s="37"/>
      <c r="AE670" s="37"/>
    </row>
    <row r="671" ht="15.75" customHeight="1">
      <c r="G671" s="37"/>
      <c r="H671" s="37"/>
      <c r="I671" s="37"/>
      <c r="J671" s="37"/>
      <c r="K671" s="37"/>
      <c r="Q671" s="37"/>
      <c r="R671" s="37"/>
      <c r="S671" s="37"/>
      <c r="T671" s="37"/>
      <c r="U671" s="37"/>
      <c r="AA671" s="37"/>
      <c r="AB671" s="37"/>
      <c r="AC671" s="37"/>
      <c r="AD671" s="37"/>
      <c r="AE671" s="37"/>
    </row>
    <row r="672" ht="15.75" customHeight="1">
      <c r="G672" s="37"/>
      <c r="H672" s="37"/>
      <c r="I672" s="37"/>
      <c r="J672" s="37"/>
      <c r="K672" s="37"/>
      <c r="Q672" s="37"/>
      <c r="R672" s="37"/>
      <c r="S672" s="37"/>
      <c r="T672" s="37"/>
      <c r="U672" s="37"/>
      <c r="AA672" s="37"/>
      <c r="AB672" s="37"/>
      <c r="AC672" s="37"/>
      <c r="AD672" s="37"/>
      <c r="AE672" s="37"/>
    </row>
    <row r="673" ht="15.75" customHeight="1">
      <c r="G673" s="37"/>
      <c r="H673" s="37"/>
      <c r="I673" s="37"/>
      <c r="J673" s="37"/>
      <c r="K673" s="37"/>
      <c r="Q673" s="37"/>
      <c r="R673" s="37"/>
      <c r="S673" s="37"/>
      <c r="T673" s="37"/>
      <c r="U673" s="37"/>
      <c r="AA673" s="37"/>
      <c r="AB673" s="37"/>
      <c r="AC673" s="37"/>
      <c r="AD673" s="37"/>
      <c r="AE673" s="37"/>
    </row>
    <row r="674" ht="15.75" customHeight="1">
      <c r="G674" s="37"/>
      <c r="H674" s="37"/>
      <c r="I674" s="37"/>
      <c r="J674" s="37"/>
      <c r="K674" s="37"/>
      <c r="Q674" s="37"/>
      <c r="R674" s="37"/>
      <c r="S674" s="37"/>
      <c r="T674" s="37"/>
      <c r="U674" s="37"/>
      <c r="AA674" s="37"/>
      <c r="AB674" s="37"/>
      <c r="AC674" s="37"/>
      <c r="AD674" s="37"/>
      <c r="AE674" s="37"/>
    </row>
    <row r="675" ht="15.75" customHeight="1">
      <c r="G675" s="37"/>
      <c r="H675" s="37"/>
      <c r="I675" s="37"/>
      <c r="J675" s="37"/>
      <c r="K675" s="37"/>
      <c r="Q675" s="37"/>
      <c r="R675" s="37"/>
      <c r="S675" s="37"/>
      <c r="T675" s="37"/>
      <c r="U675" s="37"/>
      <c r="AA675" s="37"/>
      <c r="AB675" s="37"/>
      <c r="AC675" s="37"/>
      <c r="AD675" s="37"/>
      <c r="AE675" s="37"/>
    </row>
    <row r="676" ht="15.75" customHeight="1">
      <c r="G676" s="37"/>
      <c r="H676" s="37"/>
      <c r="I676" s="37"/>
      <c r="J676" s="37"/>
      <c r="K676" s="37"/>
      <c r="Q676" s="37"/>
      <c r="R676" s="37"/>
      <c r="S676" s="37"/>
      <c r="T676" s="37"/>
      <c r="U676" s="37"/>
      <c r="AA676" s="37"/>
      <c r="AB676" s="37"/>
      <c r="AC676" s="37"/>
      <c r="AD676" s="37"/>
      <c r="AE676" s="37"/>
    </row>
    <row r="677" ht="15.75" customHeight="1">
      <c r="G677" s="37"/>
      <c r="H677" s="37"/>
      <c r="I677" s="37"/>
      <c r="J677" s="37"/>
      <c r="K677" s="37"/>
      <c r="Q677" s="37"/>
      <c r="R677" s="37"/>
      <c r="S677" s="37"/>
      <c r="T677" s="37"/>
      <c r="U677" s="37"/>
      <c r="AA677" s="37"/>
      <c r="AB677" s="37"/>
      <c r="AC677" s="37"/>
      <c r="AD677" s="37"/>
      <c r="AE677" s="37"/>
    </row>
    <row r="678" ht="15.75" customHeight="1">
      <c r="G678" s="37"/>
      <c r="H678" s="37"/>
      <c r="I678" s="37"/>
      <c r="J678" s="37"/>
      <c r="K678" s="37"/>
      <c r="Q678" s="37"/>
      <c r="R678" s="37"/>
      <c r="S678" s="37"/>
      <c r="T678" s="37"/>
      <c r="U678" s="37"/>
      <c r="AA678" s="37"/>
      <c r="AB678" s="37"/>
      <c r="AC678" s="37"/>
      <c r="AD678" s="37"/>
      <c r="AE678" s="37"/>
    </row>
    <row r="679" ht="15.75" customHeight="1">
      <c r="G679" s="37"/>
      <c r="H679" s="37"/>
      <c r="I679" s="37"/>
      <c r="J679" s="37"/>
      <c r="K679" s="37"/>
      <c r="Q679" s="37"/>
      <c r="R679" s="37"/>
      <c r="S679" s="37"/>
      <c r="T679" s="37"/>
      <c r="U679" s="37"/>
      <c r="AA679" s="37"/>
      <c r="AB679" s="37"/>
      <c r="AC679" s="37"/>
      <c r="AD679" s="37"/>
      <c r="AE679" s="37"/>
    </row>
    <row r="680" ht="15.75" customHeight="1">
      <c r="G680" s="37"/>
      <c r="H680" s="37"/>
      <c r="I680" s="37"/>
      <c r="J680" s="37"/>
      <c r="K680" s="37"/>
      <c r="Q680" s="37"/>
      <c r="R680" s="37"/>
      <c r="S680" s="37"/>
      <c r="T680" s="37"/>
      <c r="U680" s="37"/>
      <c r="AA680" s="37"/>
      <c r="AB680" s="37"/>
      <c r="AC680" s="37"/>
      <c r="AD680" s="37"/>
      <c r="AE680" s="37"/>
    </row>
    <row r="681" ht="15.75" customHeight="1">
      <c r="G681" s="37"/>
      <c r="H681" s="37"/>
      <c r="I681" s="37"/>
      <c r="J681" s="37"/>
      <c r="K681" s="37"/>
      <c r="Q681" s="37"/>
      <c r="R681" s="37"/>
      <c r="S681" s="37"/>
      <c r="T681" s="37"/>
      <c r="U681" s="37"/>
      <c r="AA681" s="37"/>
      <c r="AB681" s="37"/>
      <c r="AC681" s="37"/>
      <c r="AD681" s="37"/>
      <c r="AE681" s="37"/>
    </row>
    <row r="682" ht="15.75" customHeight="1">
      <c r="G682" s="37"/>
      <c r="H682" s="37"/>
      <c r="I682" s="37"/>
      <c r="J682" s="37"/>
      <c r="K682" s="37"/>
      <c r="Q682" s="37"/>
      <c r="R682" s="37"/>
      <c r="S682" s="37"/>
      <c r="T682" s="37"/>
      <c r="U682" s="37"/>
      <c r="AA682" s="37"/>
      <c r="AB682" s="37"/>
      <c r="AC682" s="37"/>
      <c r="AD682" s="37"/>
      <c r="AE682" s="37"/>
    </row>
    <row r="683" ht="15.75" customHeight="1">
      <c r="G683" s="37"/>
      <c r="H683" s="37"/>
      <c r="I683" s="37"/>
      <c r="J683" s="37"/>
      <c r="K683" s="37"/>
      <c r="Q683" s="37"/>
      <c r="R683" s="37"/>
      <c r="S683" s="37"/>
      <c r="T683" s="37"/>
      <c r="U683" s="37"/>
      <c r="AA683" s="37"/>
      <c r="AB683" s="37"/>
      <c r="AC683" s="37"/>
      <c r="AD683" s="37"/>
      <c r="AE683" s="37"/>
    </row>
    <row r="684" ht="15.75" customHeight="1">
      <c r="G684" s="37"/>
      <c r="H684" s="37"/>
      <c r="I684" s="37"/>
      <c r="J684" s="37"/>
      <c r="K684" s="37"/>
      <c r="Q684" s="37"/>
      <c r="R684" s="37"/>
      <c r="S684" s="37"/>
      <c r="T684" s="37"/>
      <c r="U684" s="37"/>
      <c r="AA684" s="37"/>
      <c r="AB684" s="37"/>
      <c r="AC684" s="37"/>
      <c r="AD684" s="37"/>
      <c r="AE684" s="37"/>
    </row>
    <row r="685" ht="15.75" customHeight="1">
      <c r="G685" s="37"/>
      <c r="H685" s="37"/>
      <c r="I685" s="37"/>
      <c r="J685" s="37"/>
      <c r="K685" s="37"/>
      <c r="Q685" s="37"/>
      <c r="R685" s="37"/>
      <c r="S685" s="37"/>
      <c r="T685" s="37"/>
      <c r="U685" s="37"/>
      <c r="AA685" s="37"/>
      <c r="AB685" s="37"/>
      <c r="AC685" s="37"/>
      <c r="AD685" s="37"/>
      <c r="AE685" s="37"/>
    </row>
    <row r="686" ht="15.75" customHeight="1">
      <c r="G686" s="37"/>
      <c r="H686" s="37"/>
      <c r="I686" s="37"/>
      <c r="J686" s="37"/>
      <c r="K686" s="37"/>
      <c r="Q686" s="37"/>
      <c r="R686" s="37"/>
      <c r="S686" s="37"/>
      <c r="T686" s="37"/>
      <c r="U686" s="37"/>
      <c r="AA686" s="37"/>
      <c r="AB686" s="37"/>
      <c r="AC686" s="37"/>
      <c r="AD686" s="37"/>
      <c r="AE686" s="37"/>
    </row>
    <row r="687" ht="15.75" customHeight="1">
      <c r="G687" s="37"/>
      <c r="H687" s="37"/>
      <c r="I687" s="37"/>
      <c r="J687" s="37"/>
      <c r="K687" s="37"/>
      <c r="Q687" s="37"/>
      <c r="R687" s="37"/>
      <c r="S687" s="37"/>
      <c r="T687" s="37"/>
      <c r="U687" s="37"/>
      <c r="AA687" s="37"/>
      <c r="AB687" s="37"/>
      <c r="AC687" s="37"/>
      <c r="AD687" s="37"/>
      <c r="AE687" s="37"/>
    </row>
    <row r="688" ht="15.75" customHeight="1">
      <c r="G688" s="37"/>
      <c r="H688" s="37"/>
      <c r="I688" s="37"/>
      <c r="J688" s="37"/>
      <c r="K688" s="37"/>
      <c r="Q688" s="37"/>
      <c r="R688" s="37"/>
      <c r="S688" s="37"/>
      <c r="T688" s="37"/>
      <c r="U688" s="37"/>
      <c r="AA688" s="37"/>
      <c r="AB688" s="37"/>
      <c r="AC688" s="37"/>
      <c r="AD688" s="37"/>
      <c r="AE688" s="37"/>
    </row>
    <row r="689" ht="15.75" customHeight="1">
      <c r="G689" s="37"/>
      <c r="H689" s="37"/>
      <c r="I689" s="37"/>
      <c r="J689" s="37"/>
      <c r="K689" s="37"/>
      <c r="Q689" s="37"/>
      <c r="R689" s="37"/>
      <c r="S689" s="37"/>
      <c r="T689" s="37"/>
      <c r="U689" s="37"/>
      <c r="AA689" s="37"/>
      <c r="AB689" s="37"/>
      <c r="AC689" s="37"/>
      <c r="AD689" s="37"/>
      <c r="AE689" s="37"/>
    </row>
    <row r="690" ht="15.75" customHeight="1">
      <c r="G690" s="37"/>
      <c r="H690" s="37"/>
      <c r="I690" s="37"/>
      <c r="J690" s="37"/>
      <c r="K690" s="37"/>
      <c r="Q690" s="37"/>
      <c r="R690" s="37"/>
      <c r="S690" s="37"/>
      <c r="T690" s="37"/>
      <c r="U690" s="37"/>
      <c r="AA690" s="37"/>
      <c r="AB690" s="37"/>
      <c r="AC690" s="37"/>
      <c r="AD690" s="37"/>
      <c r="AE690" s="37"/>
    </row>
    <row r="691" ht="15.75" customHeight="1">
      <c r="G691" s="37"/>
      <c r="H691" s="37"/>
      <c r="I691" s="37"/>
      <c r="J691" s="37"/>
      <c r="K691" s="37"/>
      <c r="Q691" s="37"/>
      <c r="R691" s="37"/>
      <c r="S691" s="37"/>
      <c r="T691" s="37"/>
      <c r="U691" s="37"/>
      <c r="AA691" s="37"/>
      <c r="AB691" s="37"/>
      <c r="AC691" s="37"/>
      <c r="AD691" s="37"/>
      <c r="AE691" s="37"/>
    </row>
    <row r="692" ht="15.75" customHeight="1">
      <c r="G692" s="37"/>
      <c r="H692" s="37"/>
      <c r="I692" s="37"/>
      <c r="J692" s="37"/>
      <c r="K692" s="37"/>
      <c r="Q692" s="37"/>
      <c r="R692" s="37"/>
      <c r="S692" s="37"/>
      <c r="T692" s="37"/>
      <c r="U692" s="37"/>
      <c r="AA692" s="37"/>
      <c r="AB692" s="37"/>
      <c r="AC692" s="37"/>
      <c r="AD692" s="37"/>
      <c r="AE692" s="37"/>
    </row>
    <row r="693" ht="15.75" customHeight="1">
      <c r="G693" s="37"/>
      <c r="H693" s="37"/>
      <c r="I693" s="37"/>
      <c r="J693" s="37"/>
      <c r="K693" s="37"/>
      <c r="Q693" s="37"/>
      <c r="R693" s="37"/>
      <c r="S693" s="37"/>
      <c r="T693" s="37"/>
      <c r="U693" s="37"/>
      <c r="AA693" s="37"/>
      <c r="AB693" s="37"/>
      <c r="AC693" s="37"/>
      <c r="AD693" s="37"/>
      <c r="AE693" s="37"/>
    </row>
    <row r="694" ht="15.75" customHeight="1">
      <c r="G694" s="37"/>
      <c r="H694" s="37"/>
      <c r="I694" s="37"/>
      <c r="J694" s="37"/>
      <c r="K694" s="37"/>
      <c r="Q694" s="37"/>
      <c r="R694" s="37"/>
      <c r="S694" s="37"/>
      <c r="T694" s="37"/>
      <c r="U694" s="37"/>
      <c r="AA694" s="37"/>
      <c r="AB694" s="37"/>
      <c r="AC694" s="37"/>
      <c r="AD694" s="37"/>
      <c r="AE694" s="37"/>
    </row>
    <row r="695" ht="15.75" customHeight="1">
      <c r="G695" s="37"/>
      <c r="H695" s="37"/>
      <c r="I695" s="37"/>
      <c r="J695" s="37"/>
      <c r="K695" s="37"/>
      <c r="Q695" s="37"/>
      <c r="R695" s="37"/>
      <c r="S695" s="37"/>
      <c r="T695" s="37"/>
      <c r="U695" s="37"/>
      <c r="AA695" s="37"/>
      <c r="AB695" s="37"/>
      <c r="AC695" s="37"/>
      <c r="AD695" s="37"/>
      <c r="AE695" s="37"/>
    </row>
    <row r="696" ht="15.75" customHeight="1">
      <c r="G696" s="37"/>
      <c r="H696" s="37"/>
      <c r="I696" s="37"/>
      <c r="J696" s="37"/>
      <c r="K696" s="37"/>
      <c r="Q696" s="37"/>
      <c r="R696" s="37"/>
      <c r="S696" s="37"/>
      <c r="T696" s="37"/>
      <c r="U696" s="37"/>
      <c r="AA696" s="37"/>
      <c r="AB696" s="37"/>
      <c r="AC696" s="37"/>
      <c r="AD696" s="37"/>
      <c r="AE696" s="37"/>
    </row>
    <row r="697" ht="15.75" customHeight="1">
      <c r="G697" s="37"/>
      <c r="H697" s="37"/>
      <c r="I697" s="37"/>
      <c r="J697" s="37"/>
      <c r="K697" s="37"/>
      <c r="Q697" s="37"/>
      <c r="R697" s="37"/>
      <c r="S697" s="37"/>
      <c r="T697" s="37"/>
      <c r="U697" s="37"/>
      <c r="AA697" s="37"/>
      <c r="AB697" s="37"/>
      <c r="AC697" s="37"/>
      <c r="AD697" s="37"/>
      <c r="AE697" s="37"/>
    </row>
    <row r="698" ht="15.75" customHeight="1">
      <c r="G698" s="37"/>
      <c r="H698" s="37"/>
      <c r="I698" s="37"/>
      <c r="J698" s="37"/>
      <c r="K698" s="37"/>
      <c r="Q698" s="37"/>
      <c r="R698" s="37"/>
      <c r="S698" s="37"/>
      <c r="T698" s="37"/>
      <c r="U698" s="37"/>
      <c r="AA698" s="37"/>
      <c r="AB698" s="37"/>
      <c r="AC698" s="37"/>
      <c r="AD698" s="37"/>
      <c r="AE698" s="37"/>
    </row>
    <row r="699" ht="15.75" customHeight="1">
      <c r="G699" s="37"/>
      <c r="H699" s="37"/>
      <c r="I699" s="37"/>
      <c r="J699" s="37"/>
      <c r="K699" s="37"/>
      <c r="Q699" s="37"/>
      <c r="R699" s="37"/>
      <c r="S699" s="37"/>
      <c r="T699" s="37"/>
      <c r="U699" s="37"/>
      <c r="AA699" s="37"/>
      <c r="AB699" s="37"/>
      <c r="AC699" s="37"/>
      <c r="AD699" s="37"/>
      <c r="AE699" s="37"/>
    </row>
    <row r="700" ht="15.75" customHeight="1">
      <c r="G700" s="37"/>
      <c r="H700" s="37"/>
      <c r="I700" s="37"/>
      <c r="J700" s="37"/>
      <c r="K700" s="37"/>
      <c r="Q700" s="37"/>
      <c r="R700" s="37"/>
      <c r="S700" s="37"/>
      <c r="T700" s="37"/>
      <c r="U700" s="37"/>
      <c r="AA700" s="37"/>
      <c r="AB700" s="37"/>
      <c r="AC700" s="37"/>
      <c r="AD700" s="37"/>
      <c r="AE700" s="37"/>
    </row>
    <row r="701" ht="15.75" customHeight="1">
      <c r="G701" s="37"/>
      <c r="H701" s="37"/>
      <c r="I701" s="37"/>
      <c r="J701" s="37"/>
      <c r="K701" s="37"/>
      <c r="Q701" s="37"/>
      <c r="R701" s="37"/>
      <c r="S701" s="37"/>
      <c r="T701" s="37"/>
      <c r="U701" s="37"/>
      <c r="AA701" s="37"/>
      <c r="AB701" s="37"/>
      <c r="AC701" s="37"/>
      <c r="AD701" s="37"/>
      <c r="AE701" s="37"/>
    </row>
    <row r="702" ht="15.75" customHeight="1">
      <c r="G702" s="37"/>
      <c r="H702" s="37"/>
      <c r="I702" s="37"/>
      <c r="J702" s="37"/>
      <c r="K702" s="37"/>
      <c r="Q702" s="37"/>
      <c r="R702" s="37"/>
      <c r="S702" s="37"/>
      <c r="T702" s="37"/>
      <c r="U702" s="37"/>
      <c r="AA702" s="37"/>
      <c r="AB702" s="37"/>
      <c r="AC702" s="37"/>
      <c r="AD702" s="37"/>
      <c r="AE702" s="37"/>
    </row>
    <row r="703" ht="15.75" customHeight="1">
      <c r="G703" s="37"/>
      <c r="H703" s="37"/>
      <c r="I703" s="37"/>
      <c r="J703" s="37"/>
      <c r="K703" s="37"/>
      <c r="Q703" s="37"/>
      <c r="R703" s="37"/>
      <c r="S703" s="37"/>
      <c r="T703" s="37"/>
      <c r="U703" s="37"/>
      <c r="AA703" s="37"/>
      <c r="AB703" s="37"/>
      <c r="AC703" s="37"/>
      <c r="AD703" s="37"/>
      <c r="AE703" s="37"/>
    </row>
    <row r="704" ht="15.75" customHeight="1">
      <c r="G704" s="37"/>
      <c r="H704" s="37"/>
      <c r="I704" s="37"/>
      <c r="J704" s="37"/>
      <c r="K704" s="37"/>
      <c r="Q704" s="37"/>
      <c r="R704" s="37"/>
      <c r="S704" s="37"/>
      <c r="T704" s="37"/>
      <c r="U704" s="37"/>
      <c r="AA704" s="37"/>
      <c r="AB704" s="37"/>
      <c r="AC704" s="37"/>
      <c r="AD704" s="37"/>
      <c r="AE704" s="37"/>
    </row>
    <row r="705" ht="15.75" customHeight="1">
      <c r="G705" s="37"/>
      <c r="H705" s="37"/>
      <c r="I705" s="37"/>
      <c r="J705" s="37"/>
      <c r="K705" s="37"/>
      <c r="Q705" s="37"/>
      <c r="R705" s="37"/>
      <c r="S705" s="37"/>
      <c r="T705" s="37"/>
      <c r="U705" s="37"/>
      <c r="AA705" s="37"/>
      <c r="AB705" s="37"/>
      <c r="AC705" s="37"/>
      <c r="AD705" s="37"/>
      <c r="AE705" s="37"/>
    </row>
    <row r="706" ht="15.75" customHeight="1">
      <c r="G706" s="37"/>
      <c r="H706" s="37"/>
      <c r="I706" s="37"/>
      <c r="J706" s="37"/>
      <c r="K706" s="37"/>
      <c r="Q706" s="37"/>
      <c r="R706" s="37"/>
      <c r="S706" s="37"/>
      <c r="T706" s="37"/>
      <c r="U706" s="37"/>
      <c r="AA706" s="37"/>
      <c r="AB706" s="37"/>
      <c r="AC706" s="37"/>
      <c r="AD706" s="37"/>
      <c r="AE706" s="37"/>
    </row>
    <row r="707" ht="15.75" customHeight="1">
      <c r="G707" s="37"/>
      <c r="H707" s="37"/>
      <c r="I707" s="37"/>
      <c r="J707" s="37"/>
      <c r="K707" s="37"/>
      <c r="Q707" s="37"/>
      <c r="R707" s="37"/>
      <c r="S707" s="37"/>
      <c r="T707" s="37"/>
      <c r="U707" s="37"/>
      <c r="AA707" s="37"/>
      <c r="AB707" s="37"/>
      <c r="AC707" s="37"/>
      <c r="AD707" s="37"/>
      <c r="AE707" s="37"/>
    </row>
    <row r="708" ht="15.75" customHeight="1">
      <c r="G708" s="37"/>
      <c r="H708" s="37"/>
      <c r="I708" s="37"/>
      <c r="J708" s="37"/>
      <c r="K708" s="37"/>
      <c r="Q708" s="37"/>
      <c r="R708" s="37"/>
      <c r="S708" s="37"/>
      <c r="T708" s="37"/>
      <c r="U708" s="37"/>
      <c r="AA708" s="37"/>
      <c r="AB708" s="37"/>
      <c r="AC708" s="37"/>
      <c r="AD708" s="37"/>
      <c r="AE708" s="37"/>
    </row>
    <row r="709" ht="15.75" customHeight="1">
      <c r="G709" s="37"/>
      <c r="H709" s="37"/>
      <c r="I709" s="37"/>
      <c r="J709" s="37"/>
      <c r="K709" s="37"/>
      <c r="Q709" s="37"/>
      <c r="R709" s="37"/>
      <c r="S709" s="37"/>
      <c r="T709" s="37"/>
      <c r="U709" s="37"/>
      <c r="AA709" s="37"/>
      <c r="AB709" s="37"/>
      <c r="AC709" s="37"/>
      <c r="AD709" s="37"/>
      <c r="AE709" s="37"/>
    </row>
    <row r="710" ht="15.75" customHeight="1">
      <c r="G710" s="37"/>
      <c r="H710" s="37"/>
      <c r="I710" s="37"/>
      <c r="J710" s="37"/>
      <c r="K710" s="37"/>
      <c r="Q710" s="37"/>
      <c r="R710" s="37"/>
      <c r="S710" s="37"/>
      <c r="T710" s="37"/>
      <c r="U710" s="37"/>
      <c r="AA710" s="37"/>
      <c r="AB710" s="37"/>
      <c r="AC710" s="37"/>
      <c r="AD710" s="37"/>
      <c r="AE710" s="37"/>
    </row>
    <row r="711" ht="15.75" customHeight="1">
      <c r="G711" s="37"/>
      <c r="H711" s="37"/>
      <c r="I711" s="37"/>
      <c r="J711" s="37"/>
      <c r="K711" s="37"/>
      <c r="Q711" s="37"/>
      <c r="R711" s="37"/>
      <c r="S711" s="37"/>
      <c r="T711" s="37"/>
      <c r="U711" s="37"/>
      <c r="AA711" s="37"/>
      <c r="AB711" s="37"/>
      <c r="AC711" s="37"/>
      <c r="AD711" s="37"/>
      <c r="AE711" s="37"/>
    </row>
    <row r="712" ht="15.75" customHeight="1">
      <c r="G712" s="37"/>
      <c r="H712" s="37"/>
      <c r="I712" s="37"/>
      <c r="J712" s="37"/>
      <c r="K712" s="37"/>
      <c r="Q712" s="37"/>
      <c r="R712" s="37"/>
      <c r="S712" s="37"/>
      <c r="T712" s="37"/>
      <c r="U712" s="37"/>
      <c r="AA712" s="37"/>
      <c r="AB712" s="37"/>
      <c r="AC712" s="37"/>
      <c r="AD712" s="37"/>
      <c r="AE712" s="37"/>
    </row>
    <row r="713" ht="15.75" customHeight="1">
      <c r="G713" s="37"/>
      <c r="H713" s="37"/>
      <c r="I713" s="37"/>
      <c r="J713" s="37"/>
      <c r="K713" s="37"/>
      <c r="Q713" s="37"/>
      <c r="R713" s="37"/>
      <c r="S713" s="37"/>
      <c r="T713" s="37"/>
      <c r="U713" s="37"/>
      <c r="AA713" s="37"/>
      <c r="AB713" s="37"/>
      <c r="AC713" s="37"/>
      <c r="AD713" s="37"/>
      <c r="AE713" s="37"/>
    </row>
    <row r="714" ht="15.75" customHeight="1">
      <c r="G714" s="37"/>
      <c r="H714" s="37"/>
      <c r="I714" s="37"/>
      <c r="J714" s="37"/>
      <c r="K714" s="37"/>
      <c r="Q714" s="37"/>
      <c r="R714" s="37"/>
      <c r="S714" s="37"/>
      <c r="T714" s="37"/>
      <c r="U714" s="37"/>
      <c r="AA714" s="37"/>
      <c r="AB714" s="37"/>
      <c r="AC714" s="37"/>
      <c r="AD714" s="37"/>
      <c r="AE714" s="37"/>
    </row>
    <row r="715" ht="15.75" customHeight="1">
      <c r="G715" s="37"/>
      <c r="H715" s="37"/>
      <c r="I715" s="37"/>
      <c r="J715" s="37"/>
      <c r="K715" s="37"/>
      <c r="Q715" s="37"/>
      <c r="R715" s="37"/>
      <c r="S715" s="37"/>
      <c r="T715" s="37"/>
      <c r="U715" s="37"/>
      <c r="AA715" s="37"/>
      <c r="AB715" s="37"/>
      <c r="AC715" s="37"/>
      <c r="AD715" s="37"/>
      <c r="AE715" s="37"/>
    </row>
    <row r="716" ht="15.75" customHeight="1">
      <c r="G716" s="37"/>
      <c r="H716" s="37"/>
      <c r="I716" s="37"/>
      <c r="J716" s="37"/>
      <c r="K716" s="37"/>
      <c r="Q716" s="37"/>
      <c r="R716" s="37"/>
      <c r="S716" s="37"/>
      <c r="T716" s="37"/>
      <c r="U716" s="37"/>
      <c r="AA716" s="37"/>
      <c r="AB716" s="37"/>
      <c r="AC716" s="37"/>
      <c r="AD716" s="37"/>
      <c r="AE716" s="37"/>
    </row>
    <row r="717" ht="15.75" customHeight="1">
      <c r="G717" s="37"/>
      <c r="H717" s="37"/>
      <c r="I717" s="37"/>
      <c r="J717" s="37"/>
      <c r="K717" s="37"/>
      <c r="Q717" s="37"/>
      <c r="R717" s="37"/>
      <c r="S717" s="37"/>
      <c r="T717" s="37"/>
      <c r="U717" s="37"/>
      <c r="AA717" s="37"/>
      <c r="AB717" s="37"/>
      <c r="AC717" s="37"/>
      <c r="AD717" s="37"/>
      <c r="AE717" s="37"/>
    </row>
    <row r="718" ht="15.75" customHeight="1">
      <c r="G718" s="37"/>
      <c r="H718" s="37"/>
      <c r="I718" s="37"/>
      <c r="J718" s="37"/>
      <c r="K718" s="37"/>
      <c r="Q718" s="37"/>
      <c r="R718" s="37"/>
      <c r="S718" s="37"/>
      <c r="T718" s="37"/>
      <c r="U718" s="37"/>
      <c r="AA718" s="37"/>
      <c r="AB718" s="37"/>
      <c r="AC718" s="37"/>
      <c r="AD718" s="37"/>
      <c r="AE718" s="37"/>
    </row>
    <row r="719" ht="15.75" customHeight="1">
      <c r="G719" s="37"/>
      <c r="H719" s="37"/>
      <c r="I719" s="37"/>
      <c r="J719" s="37"/>
      <c r="K719" s="37"/>
      <c r="Q719" s="37"/>
      <c r="R719" s="37"/>
      <c r="S719" s="37"/>
      <c r="T719" s="37"/>
      <c r="U719" s="37"/>
      <c r="AA719" s="37"/>
      <c r="AB719" s="37"/>
      <c r="AC719" s="37"/>
      <c r="AD719" s="37"/>
      <c r="AE719" s="37"/>
    </row>
    <row r="720" ht="15.75" customHeight="1">
      <c r="G720" s="37"/>
      <c r="H720" s="37"/>
      <c r="I720" s="37"/>
      <c r="J720" s="37"/>
      <c r="K720" s="37"/>
      <c r="Q720" s="37"/>
      <c r="R720" s="37"/>
      <c r="S720" s="37"/>
      <c r="T720" s="37"/>
      <c r="U720" s="37"/>
      <c r="AA720" s="37"/>
      <c r="AB720" s="37"/>
      <c r="AC720" s="37"/>
      <c r="AD720" s="37"/>
      <c r="AE720" s="37"/>
    </row>
    <row r="721" ht="15.75" customHeight="1">
      <c r="G721" s="37"/>
      <c r="H721" s="37"/>
      <c r="I721" s="37"/>
      <c r="J721" s="37"/>
      <c r="K721" s="37"/>
      <c r="Q721" s="37"/>
      <c r="R721" s="37"/>
      <c r="S721" s="37"/>
      <c r="T721" s="37"/>
      <c r="U721" s="37"/>
      <c r="AA721" s="37"/>
      <c r="AB721" s="37"/>
      <c r="AC721" s="37"/>
      <c r="AD721" s="37"/>
      <c r="AE721" s="37"/>
    </row>
    <row r="722" ht="15.75" customHeight="1">
      <c r="G722" s="37"/>
      <c r="H722" s="37"/>
      <c r="I722" s="37"/>
      <c r="J722" s="37"/>
      <c r="K722" s="37"/>
      <c r="Q722" s="37"/>
      <c r="R722" s="37"/>
      <c r="S722" s="37"/>
      <c r="T722" s="37"/>
      <c r="U722" s="37"/>
      <c r="AA722" s="37"/>
      <c r="AB722" s="37"/>
      <c r="AC722" s="37"/>
      <c r="AD722" s="37"/>
      <c r="AE722" s="37"/>
    </row>
    <row r="723" ht="15.75" customHeight="1">
      <c r="G723" s="37"/>
      <c r="H723" s="37"/>
      <c r="I723" s="37"/>
      <c r="J723" s="37"/>
      <c r="K723" s="37"/>
      <c r="Q723" s="37"/>
      <c r="R723" s="37"/>
      <c r="S723" s="37"/>
      <c r="T723" s="37"/>
      <c r="U723" s="37"/>
      <c r="AA723" s="37"/>
      <c r="AB723" s="37"/>
      <c r="AC723" s="37"/>
      <c r="AD723" s="37"/>
      <c r="AE723" s="37"/>
    </row>
    <row r="724" ht="15.75" customHeight="1">
      <c r="G724" s="37"/>
      <c r="H724" s="37"/>
      <c r="I724" s="37"/>
      <c r="J724" s="37"/>
      <c r="K724" s="37"/>
      <c r="Q724" s="37"/>
      <c r="R724" s="37"/>
      <c r="S724" s="37"/>
      <c r="T724" s="37"/>
      <c r="U724" s="37"/>
      <c r="AA724" s="37"/>
      <c r="AB724" s="37"/>
      <c r="AC724" s="37"/>
      <c r="AD724" s="37"/>
      <c r="AE724" s="37"/>
    </row>
    <row r="725" ht="15.75" customHeight="1">
      <c r="G725" s="37"/>
      <c r="H725" s="37"/>
      <c r="I725" s="37"/>
      <c r="J725" s="37"/>
      <c r="K725" s="37"/>
      <c r="Q725" s="37"/>
      <c r="R725" s="37"/>
      <c r="S725" s="37"/>
      <c r="T725" s="37"/>
      <c r="U725" s="37"/>
      <c r="AA725" s="37"/>
      <c r="AB725" s="37"/>
      <c r="AC725" s="37"/>
      <c r="AD725" s="37"/>
      <c r="AE725" s="37"/>
    </row>
    <row r="726" ht="15.75" customHeight="1">
      <c r="G726" s="37"/>
      <c r="H726" s="37"/>
      <c r="I726" s="37"/>
      <c r="J726" s="37"/>
      <c r="K726" s="37"/>
      <c r="Q726" s="37"/>
      <c r="R726" s="37"/>
      <c r="S726" s="37"/>
      <c r="T726" s="37"/>
      <c r="U726" s="37"/>
      <c r="AA726" s="37"/>
      <c r="AB726" s="37"/>
      <c r="AC726" s="37"/>
      <c r="AD726" s="37"/>
      <c r="AE726" s="37"/>
    </row>
    <row r="727" ht="15.75" customHeight="1">
      <c r="G727" s="37"/>
      <c r="H727" s="37"/>
      <c r="I727" s="37"/>
      <c r="J727" s="37"/>
      <c r="K727" s="37"/>
      <c r="Q727" s="37"/>
      <c r="R727" s="37"/>
      <c r="S727" s="37"/>
      <c r="T727" s="37"/>
      <c r="U727" s="37"/>
      <c r="AA727" s="37"/>
      <c r="AB727" s="37"/>
      <c r="AC727" s="37"/>
      <c r="AD727" s="37"/>
      <c r="AE727" s="37"/>
    </row>
    <row r="728" ht="15.75" customHeight="1">
      <c r="G728" s="37"/>
      <c r="H728" s="37"/>
      <c r="I728" s="37"/>
      <c r="J728" s="37"/>
      <c r="K728" s="37"/>
      <c r="Q728" s="37"/>
      <c r="R728" s="37"/>
      <c r="S728" s="37"/>
      <c r="T728" s="37"/>
      <c r="U728" s="37"/>
      <c r="AA728" s="37"/>
      <c r="AB728" s="37"/>
      <c r="AC728" s="37"/>
      <c r="AD728" s="37"/>
      <c r="AE728" s="37"/>
    </row>
    <row r="729" ht="15.75" customHeight="1">
      <c r="G729" s="37"/>
      <c r="H729" s="37"/>
      <c r="I729" s="37"/>
      <c r="J729" s="37"/>
      <c r="K729" s="37"/>
      <c r="Q729" s="37"/>
      <c r="R729" s="37"/>
      <c r="S729" s="37"/>
      <c r="T729" s="37"/>
      <c r="U729" s="37"/>
      <c r="AA729" s="37"/>
      <c r="AB729" s="37"/>
      <c r="AC729" s="37"/>
      <c r="AD729" s="37"/>
      <c r="AE729" s="37"/>
    </row>
    <row r="730" ht="15.75" customHeight="1">
      <c r="G730" s="37"/>
      <c r="H730" s="37"/>
      <c r="I730" s="37"/>
      <c r="J730" s="37"/>
      <c r="K730" s="37"/>
      <c r="Q730" s="37"/>
      <c r="R730" s="37"/>
      <c r="S730" s="37"/>
      <c r="T730" s="37"/>
      <c r="U730" s="37"/>
      <c r="AA730" s="37"/>
      <c r="AB730" s="37"/>
      <c r="AC730" s="37"/>
      <c r="AD730" s="37"/>
      <c r="AE730" s="37"/>
    </row>
    <row r="731" ht="15.75" customHeight="1">
      <c r="G731" s="37"/>
      <c r="H731" s="37"/>
      <c r="I731" s="37"/>
      <c r="J731" s="37"/>
      <c r="K731" s="37"/>
      <c r="Q731" s="37"/>
      <c r="R731" s="37"/>
      <c r="S731" s="37"/>
      <c r="T731" s="37"/>
      <c r="U731" s="37"/>
      <c r="AA731" s="37"/>
      <c r="AB731" s="37"/>
      <c r="AC731" s="37"/>
      <c r="AD731" s="37"/>
      <c r="AE731" s="37"/>
    </row>
    <row r="732" ht="15.75" customHeight="1">
      <c r="G732" s="37"/>
      <c r="H732" s="37"/>
      <c r="I732" s="37"/>
      <c r="J732" s="37"/>
      <c r="K732" s="37"/>
      <c r="Q732" s="37"/>
      <c r="R732" s="37"/>
      <c r="S732" s="37"/>
      <c r="T732" s="37"/>
      <c r="U732" s="37"/>
      <c r="AA732" s="37"/>
      <c r="AB732" s="37"/>
      <c r="AC732" s="37"/>
      <c r="AD732" s="37"/>
      <c r="AE732" s="37"/>
    </row>
    <row r="733" ht="15.75" customHeight="1">
      <c r="G733" s="37"/>
      <c r="H733" s="37"/>
      <c r="I733" s="37"/>
      <c r="J733" s="37"/>
      <c r="K733" s="37"/>
      <c r="Q733" s="37"/>
      <c r="R733" s="37"/>
      <c r="S733" s="37"/>
      <c r="T733" s="37"/>
      <c r="U733" s="37"/>
      <c r="AA733" s="37"/>
      <c r="AB733" s="37"/>
      <c r="AC733" s="37"/>
      <c r="AD733" s="37"/>
      <c r="AE733" s="37"/>
    </row>
    <row r="734" ht="15.75" customHeight="1">
      <c r="G734" s="37"/>
      <c r="H734" s="37"/>
      <c r="I734" s="37"/>
      <c r="J734" s="37"/>
      <c r="K734" s="37"/>
      <c r="Q734" s="37"/>
      <c r="R734" s="37"/>
      <c r="S734" s="37"/>
      <c r="T734" s="37"/>
      <c r="U734" s="37"/>
      <c r="AA734" s="37"/>
      <c r="AB734" s="37"/>
      <c r="AC734" s="37"/>
      <c r="AD734" s="37"/>
      <c r="AE734" s="37"/>
    </row>
    <row r="735" ht="15.75" customHeight="1">
      <c r="G735" s="37"/>
      <c r="H735" s="37"/>
      <c r="I735" s="37"/>
      <c r="J735" s="37"/>
      <c r="K735" s="37"/>
      <c r="Q735" s="37"/>
      <c r="R735" s="37"/>
      <c r="S735" s="37"/>
      <c r="T735" s="37"/>
      <c r="U735" s="37"/>
      <c r="AA735" s="37"/>
      <c r="AB735" s="37"/>
      <c r="AC735" s="37"/>
      <c r="AD735" s="37"/>
      <c r="AE735" s="37"/>
    </row>
    <row r="736" ht="15.75" customHeight="1">
      <c r="G736" s="37"/>
      <c r="H736" s="37"/>
      <c r="I736" s="37"/>
      <c r="J736" s="37"/>
      <c r="K736" s="37"/>
      <c r="Q736" s="37"/>
      <c r="R736" s="37"/>
      <c r="S736" s="37"/>
      <c r="T736" s="37"/>
      <c r="U736" s="37"/>
      <c r="AA736" s="37"/>
      <c r="AB736" s="37"/>
      <c r="AC736" s="37"/>
      <c r="AD736" s="37"/>
      <c r="AE736" s="37"/>
    </row>
    <row r="737" ht="15.75" customHeight="1">
      <c r="G737" s="37"/>
      <c r="H737" s="37"/>
      <c r="I737" s="37"/>
      <c r="J737" s="37"/>
      <c r="K737" s="37"/>
      <c r="Q737" s="37"/>
      <c r="R737" s="37"/>
      <c r="S737" s="37"/>
      <c r="T737" s="37"/>
      <c r="U737" s="37"/>
      <c r="AA737" s="37"/>
      <c r="AB737" s="37"/>
      <c r="AC737" s="37"/>
      <c r="AD737" s="37"/>
      <c r="AE737" s="37"/>
    </row>
    <row r="738" ht="15.75" customHeight="1">
      <c r="G738" s="37"/>
      <c r="H738" s="37"/>
      <c r="I738" s="37"/>
      <c r="J738" s="37"/>
      <c r="K738" s="37"/>
      <c r="Q738" s="37"/>
      <c r="R738" s="37"/>
      <c r="S738" s="37"/>
      <c r="T738" s="37"/>
      <c r="U738" s="37"/>
      <c r="AA738" s="37"/>
      <c r="AB738" s="37"/>
      <c r="AC738" s="37"/>
      <c r="AD738" s="37"/>
      <c r="AE738" s="37"/>
    </row>
    <row r="739" ht="15.75" customHeight="1">
      <c r="G739" s="37"/>
      <c r="H739" s="37"/>
      <c r="I739" s="37"/>
      <c r="J739" s="37"/>
      <c r="K739" s="37"/>
      <c r="Q739" s="37"/>
      <c r="R739" s="37"/>
      <c r="S739" s="37"/>
      <c r="T739" s="37"/>
      <c r="U739" s="37"/>
      <c r="AA739" s="37"/>
      <c r="AB739" s="37"/>
      <c r="AC739" s="37"/>
      <c r="AD739" s="37"/>
      <c r="AE739" s="37"/>
    </row>
    <row r="740" ht="15.75" customHeight="1">
      <c r="G740" s="37"/>
      <c r="H740" s="37"/>
      <c r="I740" s="37"/>
      <c r="J740" s="37"/>
      <c r="K740" s="37"/>
      <c r="Q740" s="37"/>
      <c r="R740" s="37"/>
      <c r="S740" s="37"/>
      <c r="T740" s="37"/>
      <c r="U740" s="37"/>
      <c r="AA740" s="37"/>
      <c r="AB740" s="37"/>
      <c r="AC740" s="37"/>
      <c r="AD740" s="37"/>
      <c r="AE740" s="37"/>
    </row>
    <row r="741" ht="15.75" customHeight="1">
      <c r="G741" s="37"/>
      <c r="H741" s="37"/>
      <c r="I741" s="37"/>
      <c r="J741" s="37"/>
      <c r="K741" s="37"/>
      <c r="Q741" s="37"/>
      <c r="R741" s="37"/>
      <c r="S741" s="37"/>
      <c r="T741" s="37"/>
      <c r="U741" s="37"/>
      <c r="AA741" s="37"/>
      <c r="AB741" s="37"/>
      <c r="AC741" s="37"/>
      <c r="AD741" s="37"/>
      <c r="AE741" s="37"/>
    </row>
    <row r="742" ht="15.75" customHeight="1">
      <c r="G742" s="37"/>
      <c r="H742" s="37"/>
      <c r="I742" s="37"/>
      <c r="J742" s="37"/>
      <c r="K742" s="37"/>
      <c r="Q742" s="37"/>
      <c r="R742" s="37"/>
      <c r="S742" s="37"/>
      <c r="T742" s="37"/>
      <c r="U742" s="37"/>
      <c r="AA742" s="37"/>
      <c r="AB742" s="37"/>
      <c r="AC742" s="37"/>
      <c r="AD742" s="37"/>
      <c r="AE742" s="37"/>
    </row>
    <row r="743" ht="15.75" customHeight="1">
      <c r="G743" s="37"/>
      <c r="H743" s="37"/>
      <c r="I743" s="37"/>
      <c r="J743" s="37"/>
      <c r="K743" s="37"/>
      <c r="Q743" s="37"/>
      <c r="R743" s="37"/>
      <c r="S743" s="37"/>
      <c r="T743" s="37"/>
      <c r="U743" s="37"/>
      <c r="AA743" s="37"/>
      <c r="AB743" s="37"/>
      <c r="AC743" s="37"/>
      <c r="AD743" s="37"/>
      <c r="AE743" s="37"/>
    </row>
    <row r="744" ht="15.75" customHeight="1">
      <c r="G744" s="37"/>
      <c r="H744" s="37"/>
      <c r="I744" s="37"/>
      <c r="J744" s="37"/>
      <c r="K744" s="37"/>
      <c r="Q744" s="37"/>
      <c r="R744" s="37"/>
      <c r="S744" s="37"/>
      <c r="T744" s="37"/>
      <c r="U744" s="37"/>
      <c r="AA744" s="37"/>
      <c r="AB744" s="37"/>
      <c r="AC744" s="37"/>
      <c r="AD744" s="37"/>
      <c r="AE744" s="37"/>
    </row>
    <row r="745" ht="15.75" customHeight="1">
      <c r="G745" s="37"/>
      <c r="H745" s="37"/>
      <c r="I745" s="37"/>
      <c r="J745" s="37"/>
      <c r="K745" s="37"/>
      <c r="Q745" s="37"/>
      <c r="R745" s="37"/>
      <c r="S745" s="37"/>
      <c r="T745" s="37"/>
      <c r="U745" s="37"/>
      <c r="AA745" s="37"/>
      <c r="AB745" s="37"/>
      <c r="AC745" s="37"/>
      <c r="AD745" s="37"/>
      <c r="AE745" s="37"/>
    </row>
    <row r="746" ht="15.75" customHeight="1">
      <c r="G746" s="37"/>
      <c r="H746" s="37"/>
      <c r="I746" s="37"/>
      <c r="J746" s="37"/>
      <c r="K746" s="37"/>
      <c r="Q746" s="37"/>
      <c r="R746" s="37"/>
      <c r="S746" s="37"/>
      <c r="T746" s="37"/>
      <c r="U746" s="37"/>
      <c r="AA746" s="37"/>
      <c r="AB746" s="37"/>
      <c r="AC746" s="37"/>
      <c r="AD746" s="37"/>
      <c r="AE746" s="37"/>
    </row>
    <row r="747" ht="15.75" customHeight="1">
      <c r="G747" s="37"/>
      <c r="H747" s="37"/>
      <c r="I747" s="37"/>
      <c r="J747" s="37"/>
      <c r="K747" s="37"/>
      <c r="Q747" s="37"/>
      <c r="R747" s="37"/>
      <c r="S747" s="37"/>
      <c r="T747" s="37"/>
      <c r="U747" s="37"/>
      <c r="AA747" s="37"/>
      <c r="AB747" s="37"/>
      <c r="AC747" s="37"/>
      <c r="AD747" s="37"/>
      <c r="AE747" s="37"/>
    </row>
    <row r="748" ht="15.75" customHeight="1">
      <c r="G748" s="37"/>
      <c r="H748" s="37"/>
      <c r="I748" s="37"/>
      <c r="J748" s="37"/>
      <c r="K748" s="37"/>
      <c r="Q748" s="37"/>
      <c r="R748" s="37"/>
      <c r="S748" s="37"/>
      <c r="T748" s="37"/>
      <c r="U748" s="37"/>
      <c r="AA748" s="37"/>
      <c r="AB748" s="37"/>
      <c r="AC748" s="37"/>
      <c r="AD748" s="37"/>
      <c r="AE748" s="37"/>
    </row>
    <row r="749" ht="15.75" customHeight="1">
      <c r="G749" s="37"/>
      <c r="H749" s="37"/>
      <c r="I749" s="37"/>
      <c r="J749" s="37"/>
      <c r="K749" s="37"/>
      <c r="Q749" s="37"/>
      <c r="R749" s="37"/>
      <c r="S749" s="37"/>
      <c r="T749" s="37"/>
      <c r="U749" s="37"/>
      <c r="AA749" s="37"/>
      <c r="AB749" s="37"/>
      <c r="AC749" s="37"/>
      <c r="AD749" s="37"/>
      <c r="AE749" s="37"/>
    </row>
    <row r="750" ht="15.75" customHeight="1">
      <c r="G750" s="37"/>
      <c r="H750" s="37"/>
      <c r="I750" s="37"/>
      <c r="J750" s="37"/>
      <c r="K750" s="37"/>
      <c r="Q750" s="37"/>
      <c r="R750" s="37"/>
      <c r="S750" s="37"/>
      <c r="T750" s="37"/>
      <c r="U750" s="37"/>
      <c r="AA750" s="37"/>
      <c r="AB750" s="37"/>
      <c r="AC750" s="37"/>
      <c r="AD750" s="37"/>
      <c r="AE750" s="37"/>
    </row>
    <row r="751" ht="15.75" customHeight="1">
      <c r="G751" s="37"/>
      <c r="H751" s="37"/>
      <c r="I751" s="37"/>
      <c r="J751" s="37"/>
      <c r="K751" s="37"/>
      <c r="Q751" s="37"/>
      <c r="R751" s="37"/>
      <c r="S751" s="37"/>
      <c r="T751" s="37"/>
      <c r="U751" s="37"/>
      <c r="AA751" s="37"/>
      <c r="AB751" s="37"/>
      <c r="AC751" s="37"/>
      <c r="AD751" s="37"/>
      <c r="AE751" s="37"/>
    </row>
    <row r="752" ht="15.75" customHeight="1">
      <c r="G752" s="37"/>
      <c r="H752" s="37"/>
      <c r="I752" s="37"/>
      <c r="J752" s="37"/>
      <c r="K752" s="37"/>
      <c r="Q752" s="37"/>
      <c r="R752" s="37"/>
      <c r="S752" s="37"/>
      <c r="T752" s="37"/>
      <c r="U752" s="37"/>
      <c r="AA752" s="37"/>
      <c r="AB752" s="37"/>
      <c r="AC752" s="37"/>
      <c r="AD752" s="37"/>
      <c r="AE752" s="37"/>
    </row>
    <row r="753" ht="15.75" customHeight="1">
      <c r="G753" s="37"/>
      <c r="H753" s="37"/>
      <c r="I753" s="37"/>
      <c r="J753" s="37"/>
      <c r="K753" s="37"/>
      <c r="Q753" s="37"/>
      <c r="R753" s="37"/>
      <c r="S753" s="37"/>
      <c r="T753" s="37"/>
      <c r="U753" s="37"/>
      <c r="AA753" s="37"/>
      <c r="AB753" s="37"/>
      <c r="AC753" s="37"/>
      <c r="AD753" s="37"/>
      <c r="AE753" s="37"/>
    </row>
    <row r="754" ht="15.75" customHeight="1">
      <c r="G754" s="37"/>
      <c r="H754" s="37"/>
      <c r="I754" s="37"/>
      <c r="J754" s="37"/>
      <c r="K754" s="37"/>
      <c r="Q754" s="37"/>
      <c r="R754" s="37"/>
      <c r="S754" s="37"/>
      <c r="T754" s="37"/>
      <c r="U754" s="37"/>
      <c r="AA754" s="37"/>
      <c r="AB754" s="37"/>
      <c r="AC754" s="37"/>
      <c r="AD754" s="37"/>
      <c r="AE754" s="37"/>
    </row>
    <row r="755" ht="15.75" customHeight="1">
      <c r="G755" s="37"/>
      <c r="H755" s="37"/>
      <c r="I755" s="37"/>
      <c r="J755" s="37"/>
      <c r="K755" s="37"/>
      <c r="Q755" s="37"/>
      <c r="R755" s="37"/>
      <c r="S755" s="37"/>
      <c r="T755" s="37"/>
      <c r="U755" s="37"/>
      <c r="AA755" s="37"/>
      <c r="AB755" s="37"/>
      <c r="AC755" s="37"/>
      <c r="AD755" s="37"/>
      <c r="AE755" s="37"/>
    </row>
    <row r="756" ht="15.75" customHeight="1">
      <c r="G756" s="37"/>
      <c r="H756" s="37"/>
      <c r="I756" s="37"/>
      <c r="J756" s="37"/>
      <c r="K756" s="37"/>
      <c r="Q756" s="37"/>
      <c r="R756" s="37"/>
      <c r="S756" s="37"/>
      <c r="T756" s="37"/>
      <c r="U756" s="37"/>
      <c r="AA756" s="37"/>
      <c r="AB756" s="37"/>
      <c r="AC756" s="37"/>
      <c r="AD756" s="37"/>
      <c r="AE756" s="37"/>
    </row>
    <row r="757" ht="15.75" customHeight="1">
      <c r="G757" s="37"/>
      <c r="H757" s="37"/>
      <c r="I757" s="37"/>
      <c r="J757" s="37"/>
      <c r="K757" s="37"/>
      <c r="Q757" s="37"/>
      <c r="R757" s="37"/>
      <c r="S757" s="37"/>
      <c r="T757" s="37"/>
      <c r="U757" s="37"/>
      <c r="AA757" s="37"/>
      <c r="AB757" s="37"/>
      <c r="AC757" s="37"/>
      <c r="AD757" s="37"/>
      <c r="AE757" s="37"/>
    </row>
    <row r="758" ht="15.75" customHeight="1">
      <c r="G758" s="37"/>
      <c r="H758" s="37"/>
      <c r="I758" s="37"/>
      <c r="J758" s="37"/>
      <c r="K758" s="37"/>
      <c r="Q758" s="37"/>
      <c r="R758" s="37"/>
      <c r="S758" s="37"/>
      <c r="T758" s="37"/>
      <c r="U758" s="37"/>
      <c r="AA758" s="37"/>
      <c r="AB758" s="37"/>
      <c r="AC758" s="37"/>
      <c r="AD758" s="37"/>
      <c r="AE758" s="37"/>
    </row>
    <row r="759" ht="15.75" customHeight="1">
      <c r="G759" s="37"/>
      <c r="H759" s="37"/>
      <c r="I759" s="37"/>
      <c r="J759" s="37"/>
      <c r="K759" s="37"/>
      <c r="Q759" s="37"/>
      <c r="R759" s="37"/>
      <c r="S759" s="37"/>
      <c r="T759" s="37"/>
      <c r="U759" s="37"/>
      <c r="AA759" s="37"/>
      <c r="AB759" s="37"/>
      <c r="AC759" s="37"/>
      <c r="AD759" s="37"/>
      <c r="AE759" s="37"/>
    </row>
    <row r="760" ht="15.75" customHeight="1">
      <c r="G760" s="37"/>
      <c r="H760" s="37"/>
      <c r="I760" s="37"/>
      <c r="J760" s="37"/>
      <c r="K760" s="37"/>
      <c r="Q760" s="37"/>
      <c r="R760" s="37"/>
      <c r="S760" s="37"/>
      <c r="T760" s="37"/>
      <c r="U760" s="37"/>
      <c r="AA760" s="37"/>
      <c r="AB760" s="37"/>
      <c r="AC760" s="37"/>
      <c r="AD760" s="37"/>
      <c r="AE760" s="37"/>
    </row>
    <row r="761" ht="15.75" customHeight="1">
      <c r="G761" s="37"/>
      <c r="H761" s="37"/>
      <c r="I761" s="37"/>
      <c r="J761" s="37"/>
      <c r="K761" s="37"/>
      <c r="Q761" s="37"/>
      <c r="R761" s="37"/>
      <c r="S761" s="37"/>
      <c r="T761" s="37"/>
      <c r="U761" s="37"/>
      <c r="AA761" s="37"/>
      <c r="AB761" s="37"/>
      <c r="AC761" s="37"/>
      <c r="AD761" s="37"/>
      <c r="AE761" s="37"/>
    </row>
    <row r="762" ht="15.75" customHeight="1">
      <c r="G762" s="37"/>
      <c r="H762" s="37"/>
      <c r="I762" s="37"/>
      <c r="J762" s="37"/>
      <c r="K762" s="37"/>
      <c r="Q762" s="37"/>
      <c r="R762" s="37"/>
      <c r="S762" s="37"/>
      <c r="T762" s="37"/>
      <c r="U762" s="37"/>
      <c r="AA762" s="37"/>
      <c r="AB762" s="37"/>
      <c r="AC762" s="37"/>
      <c r="AD762" s="37"/>
      <c r="AE762" s="37"/>
    </row>
    <row r="763" ht="15.75" customHeight="1">
      <c r="G763" s="37"/>
      <c r="H763" s="37"/>
      <c r="I763" s="37"/>
      <c r="J763" s="37"/>
      <c r="K763" s="37"/>
      <c r="Q763" s="37"/>
      <c r="R763" s="37"/>
      <c r="S763" s="37"/>
      <c r="T763" s="37"/>
      <c r="U763" s="37"/>
      <c r="AA763" s="37"/>
      <c r="AB763" s="37"/>
      <c r="AC763" s="37"/>
      <c r="AD763" s="37"/>
      <c r="AE763" s="37"/>
    </row>
    <row r="764" ht="15.75" customHeight="1">
      <c r="G764" s="37"/>
      <c r="H764" s="37"/>
      <c r="I764" s="37"/>
      <c r="J764" s="37"/>
      <c r="K764" s="37"/>
      <c r="Q764" s="37"/>
      <c r="R764" s="37"/>
      <c r="S764" s="37"/>
      <c r="T764" s="37"/>
      <c r="U764" s="37"/>
      <c r="AA764" s="37"/>
      <c r="AB764" s="37"/>
      <c r="AC764" s="37"/>
      <c r="AD764" s="37"/>
      <c r="AE764" s="37"/>
    </row>
    <row r="765" ht="15.75" customHeight="1">
      <c r="G765" s="37"/>
      <c r="H765" s="37"/>
      <c r="I765" s="37"/>
      <c r="J765" s="37"/>
      <c r="K765" s="37"/>
      <c r="Q765" s="37"/>
      <c r="R765" s="37"/>
      <c r="S765" s="37"/>
      <c r="T765" s="37"/>
      <c r="U765" s="37"/>
      <c r="AA765" s="37"/>
      <c r="AB765" s="37"/>
      <c r="AC765" s="37"/>
      <c r="AD765" s="37"/>
      <c r="AE765" s="37"/>
    </row>
    <row r="766" ht="15.75" customHeight="1">
      <c r="G766" s="37"/>
      <c r="H766" s="37"/>
      <c r="I766" s="37"/>
      <c r="J766" s="37"/>
      <c r="K766" s="37"/>
      <c r="Q766" s="37"/>
      <c r="R766" s="37"/>
      <c r="S766" s="37"/>
      <c r="T766" s="37"/>
      <c r="U766" s="37"/>
      <c r="AA766" s="37"/>
      <c r="AB766" s="37"/>
      <c r="AC766" s="37"/>
      <c r="AD766" s="37"/>
      <c r="AE766" s="37"/>
    </row>
    <row r="767" ht="15.75" customHeight="1">
      <c r="G767" s="37"/>
      <c r="H767" s="37"/>
      <c r="I767" s="37"/>
      <c r="J767" s="37"/>
      <c r="K767" s="37"/>
      <c r="Q767" s="37"/>
      <c r="R767" s="37"/>
      <c r="S767" s="37"/>
      <c r="T767" s="37"/>
      <c r="U767" s="37"/>
      <c r="AA767" s="37"/>
      <c r="AB767" s="37"/>
      <c r="AC767" s="37"/>
      <c r="AD767" s="37"/>
      <c r="AE767" s="37"/>
    </row>
    <row r="768" ht="15.75" customHeight="1">
      <c r="G768" s="37"/>
      <c r="H768" s="37"/>
      <c r="I768" s="37"/>
      <c r="J768" s="37"/>
      <c r="K768" s="37"/>
      <c r="Q768" s="37"/>
      <c r="R768" s="37"/>
      <c r="S768" s="37"/>
      <c r="T768" s="37"/>
      <c r="U768" s="37"/>
      <c r="AA768" s="37"/>
      <c r="AB768" s="37"/>
      <c r="AC768" s="37"/>
      <c r="AD768" s="37"/>
      <c r="AE768" s="37"/>
    </row>
    <row r="769" ht="15.75" customHeight="1">
      <c r="G769" s="37"/>
      <c r="H769" s="37"/>
      <c r="I769" s="37"/>
      <c r="J769" s="37"/>
      <c r="K769" s="37"/>
      <c r="Q769" s="37"/>
      <c r="R769" s="37"/>
      <c r="S769" s="37"/>
      <c r="T769" s="37"/>
      <c r="U769" s="37"/>
      <c r="AA769" s="37"/>
      <c r="AB769" s="37"/>
      <c r="AC769" s="37"/>
      <c r="AD769" s="37"/>
      <c r="AE769" s="37"/>
    </row>
    <row r="770" ht="15.75" customHeight="1">
      <c r="G770" s="37"/>
      <c r="H770" s="37"/>
      <c r="I770" s="37"/>
      <c r="J770" s="37"/>
      <c r="K770" s="37"/>
      <c r="Q770" s="37"/>
      <c r="R770" s="37"/>
      <c r="S770" s="37"/>
      <c r="T770" s="37"/>
      <c r="U770" s="37"/>
      <c r="AA770" s="37"/>
      <c r="AB770" s="37"/>
      <c r="AC770" s="37"/>
      <c r="AD770" s="37"/>
      <c r="AE770" s="37"/>
    </row>
    <row r="771" ht="15.75" customHeight="1">
      <c r="G771" s="37"/>
      <c r="H771" s="37"/>
      <c r="I771" s="37"/>
      <c r="J771" s="37"/>
      <c r="K771" s="37"/>
      <c r="Q771" s="37"/>
      <c r="R771" s="37"/>
      <c r="S771" s="37"/>
      <c r="T771" s="37"/>
      <c r="U771" s="37"/>
      <c r="AA771" s="37"/>
      <c r="AB771" s="37"/>
      <c r="AC771" s="37"/>
      <c r="AD771" s="37"/>
      <c r="AE771" s="37"/>
    </row>
    <row r="772" ht="15.75" customHeight="1">
      <c r="G772" s="37"/>
      <c r="H772" s="37"/>
      <c r="I772" s="37"/>
      <c r="J772" s="37"/>
      <c r="K772" s="37"/>
      <c r="Q772" s="37"/>
      <c r="R772" s="37"/>
      <c r="S772" s="37"/>
      <c r="T772" s="37"/>
      <c r="U772" s="37"/>
      <c r="AA772" s="37"/>
      <c r="AB772" s="37"/>
      <c r="AC772" s="37"/>
      <c r="AD772" s="37"/>
      <c r="AE772" s="37"/>
    </row>
    <row r="773" ht="15.75" customHeight="1">
      <c r="G773" s="37"/>
      <c r="H773" s="37"/>
      <c r="I773" s="37"/>
      <c r="J773" s="37"/>
      <c r="K773" s="37"/>
      <c r="Q773" s="37"/>
      <c r="R773" s="37"/>
      <c r="S773" s="37"/>
      <c r="T773" s="37"/>
      <c r="U773" s="37"/>
      <c r="AA773" s="37"/>
      <c r="AB773" s="37"/>
      <c r="AC773" s="37"/>
      <c r="AD773" s="37"/>
      <c r="AE773" s="37"/>
    </row>
    <row r="774" ht="15.75" customHeight="1">
      <c r="G774" s="37"/>
      <c r="H774" s="37"/>
      <c r="I774" s="37"/>
      <c r="J774" s="37"/>
      <c r="K774" s="37"/>
      <c r="Q774" s="37"/>
      <c r="R774" s="37"/>
      <c r="S774" s="37"/>
      <c r="T774" s="37"/>
      <c r="U774" s="37"/>
      <c r="AA774" s="37"/>
      <c r="AB774" s="37"/>
      <c r="AC774" s="37"/>
      <c r="AD774" s="37"/>
      <c r="AE774" s="37"/>
    </row>
    <row r="775" ht="15.75" customHeight="1">
      <c r="G775" s="37"/>
      <c r="H775" s="37"/>
      <c r="I775" s="37"/>
      <c r="J775" s="37"/>
      <c r="K775" s="37"/>
      <c r="Q775" s="37"/>
      <c r="R775" s="37"/>
      <c r="S775" s="37"/>
      <c r="T775" s="37"/>
      <c r="U775" s="37"/>
      <c r="AA775" s="37"/>
      <c r="AB775" s="37"/>
      <c r="AC775" s="37"/>
      <c r="AD775" s="37"/>
      <c r="AE775" s="37"/>
    </row>
    <row r="776" ht="15.75" customHeight="1">
      <c r="G776" s="37"/>
      <c r="H776" s="37"/>
      <c r="I776" s="37"/>
      <c r="J776" s="37"/>
      <c r="K776" s="37"/>
      <c r="Q776" s="37"/>
      <c r="R776" s="37"/>
      <c r="S776" s="37"/>
      <c r="T776" s="37"/>
      <c r="U776" s="37"/>
      <c r="AA776" s="37"/>
      <c r="AB776" s="37"/>
      <c r="AC776" s="37"/>
      <c r="AD776" s="37"/>
      <c r="AE776" s="37"/>
    </row>
    <row r="777" ht="15.75" customHeight="1">
      <c r="G777" s="37"/>
      <c r="H777" s="37"/>
      <c r="I777" s="37"/>
      <c r="J777" s="37"/>
      <c r="K777" s="37"/>
      <c r="Q777" s="37"/>
      <c r="R777" s="37"/>
      <c r="S777" s="37"/>
      <c r="T777" s="37"/>
      <c r="U777" s="37"/>
      <c r="AA777" s="37"/>
      <c r="AB777" s="37"/>
      <c r="AC777" s="37"/>
      <c r="AD777" s="37"/>
      <c r="AE777" s="37"/>
    </row>
    <row r="778" ht="15.75" customHeight="1">
      <c r="G778" s="37"/>
      <c r="H778" s="37"/>
      <c r="I778" s="37"/>
      <c r="J778" s="37"/>
      <c r="K778" s="37"/>
      <c r="Q778" s="37"/>
      <c r="R778" s="37"/>
      <c r="S778" s="37"/>
      <c r="T778" s="37"/>
      <c r="U778" s="37"/>
      <c r="AA778" s="37"/>
      <c r="AB778" s="37"/>
      <c r="AC778" s="37"/>
      <c r="AD778" s="37"/>
      <c r="AE778" s="37"/>
    </row>
    <row r="779" ht="15.75" customHeight="1">
      <c r="G779" s="37"/>
      <c r="H779" s="37"/>
      <c r="I779" s="37"/>
      <c r="J779" s="37"/>
      <c r="K779" s="37"/>
      <c r="Q779" s="37"/>
      <c r="R779" s="37"/>
      <c r="S779" s="37"/>
      <c r="T779" s="37"/>
      <c r="U779" s="37"/>
      <c r="AA779" s="37"/>
      <c r="AB779" s="37"/>
      <c r="AC779" s="37"/>
      <c r="AD779" s="37"/>
      <c r="AE779" s="37"/>
    </row>
    <row r="780" ht="15.75" customHeight="1">
      <c r="G780" s="37"/>
      <c r="H780" s="37"/>
      <c r="I780" s="37"/>
      <c r="J780" s="37"/>
      <c r="K780" s="37"/>
      <c r="Q780" s="37"/>
      <c r="R780" s="37"/>
      <c r="S780" s="37"/>
      <c r="T780" s="37"/>
      <c r="U780" s="37"/>
      <c r="AA780" s="37"/>
      <c r="AB780" s="37"/>
      <c r="AC780" s="37"/>
      <c r="AD780" s="37"/>
      <c r="AE780" s="37"/>
    </row>
    <row r="781" ht="15.75" customHeight="1">
      <c r="G781" s="37"/>
      <c r="H781" s="37"/>
      <c r="I781" s="37"/>
      <c r="J781" s="37"/>
      <c r="K781" s="37"/>
      <c r="Q781" s="37"/>
      <c r="R781" s="37"/>
      <c r="S781" s="37"/>
      <c r="T781" s="37"/>
      <c r="U781" s="37"/>
      <c r="AA781" s="37"/>
      <c r="AB781" s="37"/>
      <c r="AC781" s="37"/>
      <c r="AD781" s="37"/>
      <c r="AE781" s="37"/>
    </row>
    <row r="782" ht="15.75" customHeight="1">
      <c r="G782" s="37"/>
      <c r="H782" s="37"/>
      <c r="I782" s="37"/>
      <c r="J782" s="37"/>
      <c r="K782" s="37"/>
      <c r="Q782" s="37"/>
      <c r="R782" s="37"/>
      <c r="S782" s="37"/>
      <c r="T782" s="37"/>
      <c r="U782" s="37"/>
      <c r="AA782" s="37"/>
      <c r="AB782" s="37"/>
      <c r="AC782" s="37"/>
      <c r="AD782" s="37"/>
      <c r="AE782" s="37"/>
    </row>
    <row r="783" ht="15.75" customHeight="1">
      <c r="G783" s="37"/>
      <c r="H783" s="37"/>
      <c r="I783" s="37"/>
      <c r="J783" s="37"/>
      <c r="K783" s="37"/>
      <c r="Q783" s="37"/>
      <c r="R783" s="37"/>
      <c r="S783" s="37"/>
      <c r="T783" s="37"/>
      <c r="U783" s="37"/>
      <c r="AA783" s="37"/>
      <c r="AB783" s="37"/>
      <c r="AC783" s="37"/>
      <c r="AD783" s="37"/>
      <c r="AE783" s="37"/>
    </row>
    <row r="784" ht="15.75" customHeight="1">
      <c r="G784" s="37"/>
      <c r="H784" s="37"/>
      <c r="I784" s="37"/>
      <c r="J784" s="37"/>
      <c r="K784" s="37"/>
      <c r="Q784" s="37"/>
      <c r="R784" s="37"/>
      <c r="S784" s="37"/>
      <c r="T784" s="37"/>
      <c r="U784" s="37"/>
      <c r="AA784" s="37"/>
      <c r="AB784" s="37"/>
      <c r="AC784" s="37"/>
      <c r="AD784" s="37"/>
      <c r="AE784" s="37"/>
    </row>
    <row r="785" ht="15.75" customHeight="1">
      <c r="G785" s="37"/>
      <c r="H785" s="37"/>
      <c r="I785" s="37"/>
      <c r="J785" s="37"/>
      <c r="K785" s="37"/>
      <c r="Q785" s="37"/>
      <c r="R785" s="37"/>
      <c r="S785" s="37"/>
      <c r="T785" s="37"/>
      <c r="U785" s="37"/>
      <c r="AA785" s="37"/>
      <c r="AB785" s="37"/>
      <c r="AC785" s="37"/>
      <c r="AD785" s="37"/>
      <c r="AE785" s="37"/>
    </row>
    <row r="786" ht="15.75" customHeight="1">
      <c r="G786" s="37"/>
      <c r="H786" s="37"/>
      <c r="I786" s="37"/>
      <c r="J786" s="37"/>
      <c r="K786" s="37"/>
      <c r="Q786" s="37"/>
      <c r="R786" s="37"/>
      <c r="S786" s="37"/>
      <c r="T786" s="37"/>
      <c r="U786" s="37"/>
      <c r="AA786" s="37"/>
      <c r="AB786" s="37"/>
      <c r="AC786" s="37"/>
      <c r="AD786" s="37"/>
      <c r="AE786" s="37"/>
    </row>
    <row r="787" ht="15.75" customHeight="1">
      <c r="G787" s="37"/>
      <c r="H787" s="37"/>
      <c r="I787" s="37"/>
      <c r="J787" s="37"/>
      <c r="K787" s="37"/>
      <c r="Q787" s="37"/>
      <c r="R787" s="37"/>
      <c r="S787" s="37"/>
      <c r="T787" s="37"/>
      <c r="U787" s="37"/>
      <c r="AA787" s="37"/>
      <c r="AB787" s="37"/>
      <c r="AC787" s="37"/>
      <c r="AD787" s="37"/>
      <c r="AE787" s="37"/>
    </row>
    <row r="788" ht="15.75" customHeight="1">
      <c r="G788" s="37"/>
      <c r="H788" s="37"/>
      <c r="I788" s="37"/>
      <c r="J788" s="37"/>
      <c r="K788" s="37"/>
      <c r="Q788" s="37"/>
      <c r="R788" s="37"/>
      <c r="S788" s="37"/>
      <c r="T788" s="37"/>
      <c r="U788" s="37"/>
      <c r="AA788" s="37"/>
      <c r="AB788" s="37"/>
      <c r="AC788" s="37"/>
      <c r="AD788" s="37"/>
      <c r="AE788" s="37"/>
    </row>
    <row r="789" ht="15.75" customHeight="1">
      <c r="G789" s="37"/>
      <c r="H789" s="37"/>
      <c r="I789" s="37"/>
      <c r="J789" s="37"/>
      <c r="K789" s="37"/>
      <c r="Q789" s="37"/>
      <c r="R789" s="37"/>
      <c r="S789" s="37"/>
      <c r="T789" s="37"/>
      <c r="U789" s="37"/>
      <c r="AA789" s="37"/>
      <c r="AB789" s="37"/>
      <c r="AC789" s="37"/>
      <c r="AD789" s="37"/>
      <c r="AE789" s="37"/>
    </row>
    <row r="790" ht="15.75" customHeight="1">
      <c r="G790" s="37"/>
      <c r="H790" s="37"/>
      <c r="I790" s="37"/>
      <c r="J790" s="37"/>
      <c r="K790" s="37"/>
      <c r="Q790" s="37"/>
      <c r="R790" s="37"/>
      <c r="S790" s="37"/>
      <c r="T790" s="37"/>
      <c r="U790" s="37"/>
      <c r="AA790" s="37"/>
      <c r="AB790" s="37"/>
      <c r="AC790" s="37"/>
      <c r="AD790" s="37"/>
      <c r="AE790" s="37"/>
    </row>
    <row r="791" ht="15.75" customHeight="1">
      <c r="G791" s="37"/>
      <c r="H791" s="37"/>
      <c r="I791" s="37"/>
      <c r="J791" s="37"/>
      <c r="K791" s="37"/>
      <c r="Q791" s="37"/>
      <c r="R791" s="37"/>
      <c r="S791" s="37"/>
      <c r="T791" s="37"/>
      <c r="U791" s="37"/>
      <c r="AA791" s="37"/>
      <c r="AB791" s="37"/>
      <c r="AC791" s="37"/>
      <c r="AD791" s="37"/>
      <c r="AE791" s="37"/>
    </row>
    <row r="792" ht="15.75" customHeight="1">
      <c r="G792" s="37"/>
      <c r="H792" s="37"/>
      <c r="I792" s="37"/>
      <c r="J792" s="37"/>
      <c r="K792" s="37"/>
      <c r="Q792" s="37"/>
      <c r="R792" s="37"/>
      <c r="S792" s="37"/>
      <c r="T792" s="37"/>
      <c r="U792" s="37"/>
      <c r="AA792" s="37"/>
      <c r="AB792" s="37"/>
      <c r="AC792" s="37"/>
      <c r="AD792" s="37"/>
      <c r="AE792" s="37"/>
    </row>
    <row r="793" ht="15.75" customHeight="1">
      <c r="G793" s="37"/>
      <c r="H793" s="37"/>
      <c r="I793" s="37"/>
      <c r="J793" s="37"/>
      <c r="K793" s="37"/>
      <c r="Q793" s="37"/>
      <c r="R793" s="37"/>
      <c r="S793" s="37"/>
      <c r="T793" s="37"/>
      <c r="U793" s="37"/>
      <c r="AA793" s="37"/>
      <c r="AB793" s="37"/>
      <c r="AC793" s="37"/>
      <c r="AD793" s="37"/>
      <c r="AE793" s="37"/>
    </row>
    <row r="794" ht="15.75" customHeight="1">
      <c r="G794" s="37"/>
      <c r="H794" s="37"/>
      <c r="I794" s="37"/>
      <c r="J794" s="37"/>
      <c r="K794" s="37"/>
      <c r="Q794" s="37"/>
      <c r="R794" s="37"/>
      <c r="S794" s="37"/>
      <c r="T794" s="37"/>
      <c r="U794" s="37"/>
      <c r="AA794" s="37"/>
      <c r="AB794" s="37"/>
      <c r="AC794" s="37"/>
      <c r="AD794" s="37"/>
      <c r="AE794" s="37"/>
    </row>
    <row r="795" ht="15.75" customHeight="1">
      <c r="G795" s="37"/>
      <c r="H795" s="37"/>
      <c r="I795" s="37"/>
      <c r="J795" s="37"/>
      <c r="K795" s="37"/>
      <c r="Q795" s="37"/>
      <c r="R795" s="37"/>
      <c r="S795" s="37"/>
      <c r="T795" s="37"/>
      <c r="U795" s="37"/>
      <c r="AA795" s="37"/>
      <c r="AB795" s="37"/>
      <c r="AC795" s="37"/>
      <c r="AD795" s="37"/>
      <c r="AE795" s="37"/>
    </row>
    <row r="796" ht="15.75" customHeight="1">
      <c r="G796" s="37"/>
      <c r="H796" s="37"/>
      <c r="I796" s="37"/>
      <c r="J796" s="37"/>
      <c r="K796" s="37"/>
      <c r="Q796" s="37"/>
      <c r="R796" s="37"/>
      <c r="S796" s="37"/>
      <c r="T796" s="37"/>
      <c r="U796" s="37"/>
      <c r="AA796" s="37"/>
      <c r="AB796" s="37"/>
      <c r="AC796" s="37"/>
      <c r="AD796" s="37"/>
      <c r="AE796" s="37"/>
    </row>
    <row r="797" ht="15.75" customHeight="1">
      <c r="G797" s="37"/>
      <c r="H797" s="37"/>
      <c r="I797" s="37"/>
      <c r="J797" s="37"/>
      <c r="K797" s="37"/>
      <c r="Q797" s="37"/>
      <c r="R797" s="37"/>
      <c r="S797" s="37"/>
      <c r="T797" s="37"/>
      <c r="U797" s="37"/>
      <c r="AA797" s="37"/>
      <c r="AB797" s="37"/>
      <c r="AC797" s="37"/>
      <c r="AD797" s="37"/>
      <c r="AE797" s="37"/>
    </row>
    <row r="798" ht="15.75" customHeight="1">
      <c r="G798" s="37"/>
      <c r="H798" s="37"/>
      <c r="I798" s="37"/>
      <c r="J798" s="37"/>
      <c r="K798" s="37"/>
      <c r="Q798" s="37"/>
      <c r="R798" s="37"/>
      <c r="S798" s="37"/>
      <c r="T798" s="37"/>
      <c r="U798" s="37"/>
      <c r="AA798" s="37"/>
      <c r="AB798" s="37"/>
      <c r="AC798" s="37"/>
      <c r="AD798" s="37"/>
      <c r="AE798" s="37"/>
    </row>
    <row r="799" ht="15.75" customHeight="1">
      <c r="G799" s="37"/>
      <c r="H799" s="37"/>
      <c r="I799" s="37"/>
      <c r="J799" s="37"/>
      <c r="K799" s="37"/>
      <c r="Q799" s="37"/>
      <c r="R799" s="37"/>
      <c r="S799" s="37"/>
      <c r="T799" s="37"/>
      <c r="U799" s="37"/>
      <c r="AA799" s="37"/>
      <c r="AB799" s="37"/>
      <c r="AC799" s="37"/>
      <c r="AD799" s="37"/>
      <c r="AE799" s="37"/>
    </row>
    <row r="800" ht="15.75" customHeight="1">
      <c r="G800" s="37"/>
      <c r="H800" s="37"/>
      <c r="I800" s="37"/>
      <c r="J800" s="37"/>
      <c r="K800" s="37"/>
      <c r="Q800" s="37"/>
      <c r="R800" s="37"/>
      <c r="S800" s="37"/>
      <c r="T800" s="37"/>
      <c r="U800" s="37"/>
      <c r="AA800" s="37"/>
      <c r="AB800" s="37"/>
      <c r="AC800" s="37"/>
      <c r="AD800" s="37"/>
      <c r="AE800" s="37"/>
    </row>
    <row r="801" ht="15.75" customHeight="1">
      <c r="G801" s="37"/>
      <c r="H801" s="37"/>
      <c r="I801" s="37"/>
      <c r="J801" s="37"/>
      <c r="K801" s="37"/>
      <c r="Q801" s="37"/>
      <c r="R801" s="37"/>
      <c r="S801" s="37"/>
      <c r="T801" s="37"/>
      <c r="U801" s="37"/>
      <c r="AA801" s="37"/>
      <c r="AB801" s="37"/>
      <c r="AC801" s="37"/>
      <c r="AD801" s="37"/>
      <c r="AE801" s="37"/>
    </row>
    <row r="802" ht="15.75" customHeight="1">
      <c r="G802" s="37"/>
      <c r="H802" s="37"/>
      <c r="I802" s="37"/>
      <c r="J802" s="37"/>
      <c r="K802" s="37"/>
      <c r="Q802" s="37"/>
      <c r="R802" s="37"/>
      <c r="S802" s="37"/>
      <c r="T802" s="37"/>
      <c r="U802" s="37"/>
      <c r="AA802" s="37"/>
      <c r="AB802" s="37"/>
      <c r="AC802" s="37"/>
      <c r="AD802" s="37"/>
      <c r="AE802" s="37"/>
    </row>
    <row r="803" ht="15.75" customHeight="1">
      <c r="G803" s="37"/>
      <c r="H803" s="37"/>
      <c r="I803" s="37"/>
      <c r="J803" s="37"/>
      <c r="K803" s="37"/>
      <c r="Q803" s="37"/>
      <c r="R803" s="37"/>
      <c r="S803" s="37"/>
      <c r="T803" s="37"/>
      <c r="U803" s="37"/>
      <c r="AA803" s="37"/>
      <c r="AB803" s="37"/>
      <c r="AC803" s="37"/>
      <c r="AD803" s="37"/>
      <c r="AE803" s="37"/>
    </row>
    <row r="804" ht="15.75" customHeight="1">
      <c r="G804" s="37"/>
      <c r="H804" s="37"/>
      <c r="I804" s="37"/>
      <c r="J804" s="37"/>
      <c r="K804" s="37"/>
      <c r="Q804" s="37"/>
      <c r="R804" s="37"/>
      <c r="S804" s="37"/>
      <c r="T804" s="37"/>
      <c r="U804" s="37"/>
      <c r="AA804" s="37"/>
      <c r="AB804" s="37"/>
      <c r="AC804" s="37"/>
      <c r="AD804" s="37"/>
      <c r="AE804" s="37"/>
    </row>
    <row r="805" ht="15.75" customHeight="1">
      <c r="G805" s="37"/>
      <c r="H805" s="37"/>
      <c r="I805" s="37"/>
      <c r="J805" s="37"/>
      <c r="K805" s="37"/>
      <c r="Q805" s="37"/>
      <c r="R805" s="37"/>
      <c r="S805" s="37"/>
      <c r="T805" s="37"/>
      <c r="U805" s="37"/>
      <c r="AA805" s="37"/>
      <c r="AB805" s="37"/>
      <c r="AC805" s="37"/>
      <c r="AD805" s="37"/>
      <c r="AE805" s="37"/>
    </row>
    <row r="806" ht="15.75" customHeight="1">
      <c r="G806" s="37"/>
      <c r="H806" s="37"/>
      <c r="I806" s="37"/>
      <c r="J806" s="37"/>
      <c r="K806" s="37"/>
      <c r="Q806" s="37"/>
      <c r="R806" s="37"/>
      <c r="S806" s="37"/>
      <c r="T806" s="37"/>
      <c r="U806" s="37"/>
      <c r="AA806" s="37"/>
      <c r="AB806" s="37"/>
      <c r="AC806" s="37"/>
      <c r="AD806" s="37"/>
      <c r="AE806" s="37"/>
    </row>
    <row r="807" ht="15.75" customHeight="1">
      <c r="G807" s="37"/>
      <c r="H807" s="37"/>
      <c r="I807" s="37"/>
      <c r="J807" s="37"/>
      <c r="K807" s="37"/>
      <c r="Q807" s="37"/>
      <c r="R807" s="37"/>
      <c r="S807" s="37"/>
      <c r="T807" s="37"/>
      <c r="U807" s="37"/>
      <c r="AA807" s="37"/>
      <c r="AB807" s="37"/>
      <c r="AC807" s="37"/>
      <c r="AD807" s="37"/>
      <c r="AE807" s="37"/>
    </row>
    <row r="808" ht="15.75" customHeight="1">
      <c r="G808" s="37"/>
      <c r="H808" s="37"/>
      <c r="I808" s="37"/>
      <c r="J808" s="37"/>
      <c r="K808" s="37"/>
      <c r="Q808" s="37"/>
      <c r="R808" s="37"/>
      <c r="S808" s="37"/>
      <c r="T808" s="37"/>
      <c r="U808" s="37"/>
      <c r="AA808" s="37"/>
      <c r="AB808" s="37"/>
      <c r="AC808" s="37"/>
      <c r="AD808" s="37"/>
      <c r="AE808" s="37"/>
    </row>
    <row r="809" ht="15.75" customHeight="1">
      <c r="G809" s="37"/>
      <c r="H809" s="37"/>
      <c r="I809" s="37"/>
      <c r="J809" s="37"/>
      <c r="K809" s="37"/>
      <c r="Q809" s="37"/>
      <c r="R809" s="37"/>
      <c r="S809" s="37"/>
      <c r="T809" s="37"/>
      <c r="U809" s="37"/>
      <c r="AA809" s="37"/>
      <c r="AB809" s="37"/>
      <c r="AC809" s="37"/>
      <c r="AD809" s="37"/>
      <c r="AE809" s="37"/>
    </row>
    <row r="810" ht="15.75" customHeight="1">
      <c r="G810" s="37"/>
      <c r="H810" s="37"/>
      <c r="I810" s="37"/>
      <c r="J810" s="37"/>
      <c r="K810" s="37"/>
      <c r="Q810" s="37"/>
      <c r="R810" s="37"/>
      <c r="S810" s="37"/>
      <c r="T810" s="37"/>
      <c r="U810" s="37"/>
      <c r="AA810" s="37"/>
      <c r="AB810" s="37"/>
      <c r="AC810" s="37"/>
      <c r="AD810" s="37"/>
      <c r="AE810" s="37"/>
    </row>
    <row r="811" ht="15.75" customHeight="1">
      <c r="G811" s="37"/>
      <c r="H811" s="37"/>
      <c r="I811" s="37"/>
      <c r="J811" s="37"/>
      <c r="K811" s="37"/>
      <c r="Q811" s="37"/>
      <c r="R811" s="37"/>
      <c r="S811" s="37"/>
      <c r="T811" s="37"/>
      <c r="U811" s="37"/>
      <c r="AA811" s="37"/>
      <c r="AB811" s="37"/>
      <c r="AC811" s="37"/>
      <c r="AD811" s="37"/>
      <c r="AE811" s="37"/>
    </row>
    <row r="812" ht="15.75" customHeight="1">
      <c r="G812" s="37"/>
      <c r="H812" s="37"/>
      <c r="I812" s="37"/>
      <c r="J812" s="37"/>
      <c r="K812" s="37"/>
      <c r="Q812" s="37"/>
      <c r="R812" s="37"/>
      <c r="S812" s="37"/>
      <c r="T812" s="37"/>
      <c r="U812" s="37"/>
      <c r="AA812" s="37"/>
      <c r="AB812" s="37"/>
      <c r="AC812" s="37"/>
      <c r="AD812" s="37"/>
      <c r="AE812" s="37"/>
    </row>
    <row r="813" ht="15.75" customHeight="1">
      <c r="G813" s="37"/>
      <c r="H813" s="37"/>
      <c r="I813" s="37"/>
      <c r="J813" s="37"/>
      <c r="K813" s="37"/>
      <c r="Q813" s="37"/>
      <c r="R813" s="37"/>
      <c r="S813" s="37"/>
      <c r="T813" s="37"/>
      <c r="U813" s="37"/>
      <c r="AA813" s="37"/>
      <c r="AB813" s="37"/>
      <c r="AC813" s="37"/>
      <c r="AD813" s="37"/>
      <c r="AE813" s="37"/>
    </row>
    <row r="814" ht="15.75" customHeight="1">
      <c r="G814" s="37"/>
      <c r="H814" s="37"/>
      <c r="I814" s="37"/>
      <c r="J814" s="37"/>
      <c r="K814" s="37"/>
      <c r="Q814" s="37"/>
      <c r="R814" s="37"/>
      <c r="S814" s="37"/>
      <c r="T814" s="37"/>
      <c r="U814" s="37"/>
      <c r="AA814" s="37"/>
      <c r="AB814" s="37"/>
      <c r="AC814" s="37"/>
      <c r="AD814" s="37"/>
      <c r="AE814" s="37"/>
    </row>
    <row r="815" ht="15.75" customHeight="1">
      <c r="G815" s="37"/>
      <c r="H815" s="37"/>
      <c r="I815" s="37"/>
      <c r="J815" s="37"/>
      <c r="K815" s="37"/>
      <c r="Q815" s="37"/>
      <c r="R815" s="37"/>
      <c r="S815" s="37"/>
      <c r="T815" s="37"/>
      <c r="U815" s="37"/>
      <c r="AA815" s="37"/>
      <c r="AB815" s="37"/>
      <c r="AC815" s="37"/>
      <c r="AD815" s="37"/>
      <c r="AE815" s="37"/>
    </row>
    <row r="816" ht="15.75" customHeight="1">
      <c r="G816" s="37"/>
      <c r="H816" s="37"/>
      <c r="I816" s="37"/>
      <c r="J816" s="37"/>
      <c r="K816" s="37"/>
      <c r="Q816" s="37"/>
      <c r="R816" s="37"/>
      <c r="S816" s="37"/>
      <c r="T816" s="37"/>
      <c r="U816" s="37"/>
      <c r="AA816" s="37"/>
      <c r="AB816" s="37"/>
      <c r="AC816" s="37"/>
      <c r="AD816" s="37"/>
      <c r="AE816" s="37"/>
    </row>
    <row r="817" ht="15.75" customHeight="1">
      <c r="G817" s="37"/>
      <c r="H817" s="37"/>
      <c r="I817" s="37"/>
      <c r="J817" s="37"/>
      <c r="K817" s="37"/>
      <c r="Q817" s="37"/>
      <c r="R817" s="37"/>
      <c r="S817" s="37"/>
      <c r="T817" s="37"/>
      <c r="U817" s="37"/>
      <c r="AA817" s="37"/>
      <c r="AB817" s="37"/>
      <c r="AC817" s="37"/>
      <c r="AD817" s="37"/>
      <c r="AE817" s="37"/>
    </row>
    <row r="818" ht="15.75" customHeight="1">
      <c r="G818" s="37"/>
      <c r="H818" s="37"/>
      <c r="I818" s="37"/>
      <c r="J818" s="37"/>
      <c r="K818" s="37"/>
      <c r="Q818" s="37"/>
      <c r="R818" s="37"/>
      <c r="S818" s="37"/>
      <c r="T818" s="37"/>
      <c r="U818" s="37"/>
      <c r="AA818" s="37"/>
      <c r="AB818" s="37"/>
      <c r="AC818" s="37"/>
      <c r="AD818" s="37"/>
      <c r="AE818" s="37"/>
    </row>
    <row r="819" ht="15.75" customHeight="1">
      <c r="G819" s="37"/>
      <c r="H819" s="37"/>
      <c r="I819" s="37"/>
      <c r="J819" s="37"/>
      <c r="K819" s="37"/>
      <c r="Q819" s="37"/>
      <c r="R819" s="37"/>
      <c r="S819" s="37"/>
      <c r="T819" s="37"/>
      <c r="U819" s="37"/>
      <c r="AA819" s="37"/>
      <c r="AB819" s="37"/>
      <c r="AC819" s="37"/>
      <c r="AD819" s="37"/>
      <c r="AE819" s="37"/>
    </row>
    <row r="820" ht="15.75" customHeight="1">
      <c r="G820" s="37"/>
      <c r="H820" s="37"/>
      <c r="I820" s="37"/>
      <c r="J820" s="37"/>
      <c r="K820" s="37"/>
      <c r="Q820" s="37"/>
      <c r="R820" s="37"/>
      <c r="S820" s="37"/>
      <c r="T820" s="37"/>
      <c r="U820" s="37"/>
      <c r="AA820" s="37"/>
      <c r="AB820" s="37"/>
      <c r="AC820" s="37"/>
      <c r="AD820" s="37"/>
      <c r="AE820" s="37"/>
    </row>
    <row r="821" ht="15.75" customHeight="1">
      <c r="G821" s="37"/>
      <c r="H821" s="37"/>
      <c r="I821" s="37"/>
      <c r="J821" s="37"/>
      <c r="K821" s="37"/>
      <c r="Q821" s="37"/>
      <c r="R821" s="37"/>
      <c r="S821" s="37"/>
      <c r="T821" s="37"/>
      <c r="U821" s="37"/>
      <c r="AA821" s="37"/>
      <c r="AB821" s="37"/>
      <c r="AC821" s="37"/>
      <c r="AD821" s="37"/>
      <c r="AE821" s="37"/>
    </row>
    <row r="822" ht="15.75" customHeight="1">
      <c r="G822" s="37"/>
      <c r="H822" s="37"/>
      <c r="I822" s="37"/>
      <c r="J822" s="37"/>
      <c r="K822" s="37"/>
      <c r="Q822" s="37"/>
      <c r="R822" s="37"/>
      <c r="S822" s="37"/>
      <c r="T822" s="37"/>
      <c r="U822" s="37"/>
      <c r="AA822" s="37"/>
      <c r="AB822" s="37"/>
      <c r="AC822" s="37"/>
      <c r="AD822" s="37"/>
      <c r="AE822" s="37"/>
    </row>
    <row r="823" ht="15.75" customHeight="1">
      <c r="G823" s="37"/>
      <c r="H823" s="37"/>
      <c r="I823" s="37"/>
      <c r="J823" s="37"/>
      <c r="K823" s="37"/>
      <c r="Q823" s="37"/>
      <c r="R823" s="37"/>
      <c r="S823" s="37"/>
      <c r="T823" s="37"/>
      <c r="U823" s="37"/>
      <c r="AA823" s="37"/>
      <c r="AB823" s="37"/>
      <c r="AC823" s="37"/>
      <c r="AD823" s="37"/>
      <c r="AE823" s="37"/>
    </row>
    <row r="824" ht="15.75" customHeight="1">
      <c r="G824" s="37"/>
      <c r="H824" s="37"/>
      <c r="I824" s="37"/>
      <c r="J824" s="37"/>
      <c r="K824" s="37"/>
      <c r="Q824" s="37"/>
      <c r="R824" s="37"/>
      <c r="S824" s="37"/>
      <c r="T824" s="37"/>
      <c r="U824" s="37"/>
      <c r="AA824" s="37"/>
      <c r="AB824" s="37"/>
      <c r="AC824" s="37"/>
      <c r="AD824" s="37"/>
      <c r="AE824" s="37"/>
    </row>
    <row r="825" ht="15.75" customHeight="1">
      <c r="G825" s="37"/>
      <c r="H825" s="37"/>
      <c r="I825" s="37"/>
      <c r="J825" s="37"/>
      <c r="K825" s="37"/>
      <c r="Q825" s="37"/>
      <c r="R825" s="37"/>
      <c r="S825" s="37"/>
      <c r="T825" s="37"/>
      <c r="U825" s="37"/>
      <c r="AA825" s="37"/>
      <c r="AB825" s="37"/>
      <c r="AC825" s="37"/>
      <c r="AD825" s="37"/>
      <c r="AE825" s="37"/>
    </row>
    <row r="826" ht="15.75" customHeight="1">
      <c r="G826" s="37"/>
      <c r="H826" s="37"/>
      <c r="I826" s="37"/>
      <c r="J826" s="37"/>
      <c r="K826" s="37"/>
      <c r="Q826" s="37"/>
      <c r="R826" s="37"/>
      <c r="S826" s="37"/>
      <c r="T826" s="37"/>
      <c r="U826" s="37"/>
      <c r="AA826" s="37"/>
      <c r="AB826" s="37"/>
      <c r="AC826" s="37"/>
      <c r="AD826" s="37"/>
      <c r="AE826" s="37"/>
    </row>
    <row r="827" ht="15.75" customHeight="1">
      <c r="G827" s="37"/>
      <c r="H827" s="37"/>
      <c r="I827" s="37"/>
      <c r="J827" s="37"/>
      <c r="K827" s="37"/>
      <c r="Q827" s="37"/>
      <c r="R827" s="37"/>
      <c r="S827" s="37"/>
      <c r="T827" s="37"/>
      <c r="U827" s="37"/>
      <c r="AA827" s="37"/>
      <c r="AB827" s="37"/>
      <c r="AC827" s="37"/>
      <c r="AD827" s="37"/>
      <c r="AE827" s="37"/>
    </row>
    <row r="828" ht="15.75" customHeight="1">
      <c r="G828" s="37"/>
      <c r="H828" s="37"/>
      <c r="I828" s="37"/>
      <c r="J828" s="37"/>
      <c r="K828" s="37"/>
      <c r="Q828" s="37"/>
      <c r="R828" s="37"/>
      <c r="S828" s="37"/>
      <c r="T828" s="37"/>
      <c r="U828" s="37"/>
      <c r="AA828" s="37"/>
      <c r="AB828" s="37"/>
      <c r="AC828" s="37"/>
      <c r="AD828" s="37"/>
      <c r="AE828" s="37"/>
    </row>
    <row r="829" ht="15.75" customHeight="1">
      <c r="G829" s="37"/>
      <c r="H829" s="37"/>
      <c r="I829" s="37"/>
      <c r="J829" s="37"/>
      <c r="K829" s="37"/>
      <c r="Q829" s="37"/>
      <c r="R829" s="37"/>
      <c r="S829" s="37"/>
      <c r="T829" s="37"/>
      <c r="U829" s="37"/>
      <c r="AA829" s="37"/>
      <c r="AB829" s="37"/>
      <c r="AC829" s="37"/>
      <c r="AD829" s="37"/>
      <c r="AE829" s="37"/>
    </row>
    <row r="830" ht="15.75" customHeight="1">
      <c r="G830" s="37"/>
      <c r="H830" s="37"/>
      <c r="I830" s="37"/>
      <c r="J830" s="37"/>
      <c r="K830" s="37"/>
      <c r="Q830" s="37"/>
      <c r="R830" s="37"/>
      <c r="S830" s="37"/>
      <c r="T830" s="37"/>
      <c r="U830" s="37"/>
      <c r="AA830" s="37"/>
      <c r="AB830" s="37"/>
      <c r="AC830" s="37"/>
      <c r="AD830" s="37"/>
      <c r="AE830" s="37"/>
    </row>
    <row r="831" ht="15.75" customHeight="1">
      <c r="G831" s="37"/>
      <c r="H831" s="37"/>
      <c r="I831" s="37"/>
      <c r="J831" s="37"/>
      <c r="K831" s="37"/>
      <c r="Q831" s="37"/>
      <c r="R831" s="37"/>
      <c r="S831" s="37"/>
      <c r="T831" s="37"/>
      <c r="U831" s="37"/>
      <c r="AA831" s="37"/>
      <c r="AB831" s="37"/>
      <c r="AC831" s="37"/>
      <c r="AD831" s="37"/>
      <c r="AE831" s="37"/>
    </row>
    <row r="832" ht="15.75" customHeight="1">
      <c r="G832" s="37"/>
      <c r="H832" s="37"/>
      <c r="I832" s="37"/>
      <c r="J832" s="37"/>
      <c r="K832" s="37"/>
      <c r="Q832" s="37"/>
      <c r="R832" s="37"/>
      <c r="S832" s="37"/>
      <c r="T832" s="37"/>
      <c r="U832" s="37"/>
      <c r="AA832" s="37"/>
      <c r="AB832" s="37"/>
      <c r="AC832" s="37"/>
      <c r="AD832" s="37"/>
      <c r="AE832" s="37"/>
    </row>
    <row r="833" ht="15.75" customHeight="1">
      <c r="G833" s="37"/>
      <c r="H833" s="37"/>
      <c r="I833" s="37"/>
      <c r="J833" s="37"/>
      <c r="K833" s="37"/>
      <c r="Q833" s="37"/>
      <c r="R833" s="37"/>
      <c r="S833" s="37"/>
      <c r="T833" s="37"/>
      <c r="U833" s="37"/>
      <c r="AA833" s="37"/>
      <c r="AB833" s="37"/>
      <c r="AC833" s="37"/>
      <c r="AD833" s="37"/>
      <c r="AE833" s="37"/>
    </row>
    <row r="834" ht="15.75" customHeight="1">
      <c r="G834" s="37"/>
      <c r="H834" s="37"/>
      <c r="I834" s="37"/>
      <c r="J834" s="37"/>
      <c r="K834" s="37"/>
      <c r="Q834" s="37"/>
      <c r="R834" s="37"/>
      <c r="S834" s="37"/>
      <c r="T834" s="37"/>
      <c r="U834" s="37"/>
      <c r="AA834" s="37"/>
      <c r="AB834" s="37"/>
      <c r="AC834" s="37"/>
      <c r="AD834" s="37"/>
      <c r="AE834" s="37"/>
    </row>
    <row r="835" ht="15.75" customHeight="1">
      <c r="G835" s="37"/>
      <c r="H835" s="37"/>
      <c r="I835" s="37"/>
      <c r="J835" s="37"/>
      <c r="K835" s="37"/>
      <c r="Q835" s="37"/>
      <c r="R835" s="37"/>
      <c r="S835" s="37"/>
      <c r="T835" s="37"/>
      <c r="U835" s="37"/>
      <c r="AA835" s="37"/>
      <c r="AB835" s="37"/>
      <c r="AC835" s="37"/>
      <c r="AD835" s="37"/>
      <c r="AE835" s="37"/>
    </row>
    <row r="836" ht="15.75" customHeight="1">
      <c r="G836" s="37"/>
      <c r="H836" s="37"/>
      <c r="I836" s="37"/>
      <c r="J836" s="37"/>
      <c r="K836" s="37"/>
      <c r="Q836" s="37"/>
      <c r="R836" s="37"/>
      <c r="S836" s="37"/>
      <c r="T836" s="37"/>
      <c r="U836" s="37"/>
      <c r="AA836" s="37"/>
      <c r="AB836" s="37"/>
      <c r="AC836" s="37"/>
      <c r="AD836" s="37"/>
      <c r="AE836" s="37"/>
    </row>
    <row r="837" ht="15.75" customHeight="1">
      <c r="G837" s="37"/>
      <c r="H837" s="37"/>
      <c r="I837" s="37"/>
      <c r="J837" s="37"/>
      <c r="K837" s="37"/>
      <c r="Q837" s="37"/>
      <c r="R837" s="37"/>
      <c r="S837" s="37"/>
      <c r="T837" s="37"/>
      <c r="U837" s="37"/>
      <c r="AA837" s="37"/>
      <c r="AB837" s="37"/>
      <c r="AC837" s="37"/>
      <c r="AD837" s="37"/>
      <c r="AE837" s="37"/>
    </row>
    <row r="838" ht="15.75" customHeight="1">
      <c r="G838" s="37"/>
      <c r="H838" s="37"/>
      <c r="I838" s="37"/>
      <c r="J838" s="37"/>
      <c r="K838" s="37"/>
      <c r="Q838" s="37"/>
      <c r="R838" s="37"/>
      <c r="S838" s="37"/>
      <c r="T838" s="37"/>
      <c r="U838" s="37"/>
      <c r="AA838" s="37"/>
      <c r="AB838" s="37"/>
      <c r="AC838" s="37"/>
      <c r="AD838" s="37"/>
      <c r="AE838" s="37"/>
    </row>
    <row r="839" ht="15.75" customHeight="1">
      <c r="G839" s="37"/>
      <c r="H839" s="37"/>
      <c r="I839" s="37"/>
      <c r="J839" s="37"/>
      <c r="K839" s="37"/>
      <c r="Q839" s="37"/>
      <c r="R839" s="37"/>
      <c r="S839" s="37"/>
      <c r="T839" s="37"/>
      <c r="U839" s="37"/>
      <c r="AA839" s="37"/>
      <c r="AB839" s="37"/>
      <c r="AC839" s="37"/>
      <c r="AD839" s="37"/>
      <c r="AE839" s="37"/>
    </row>
    <row r="840" ht="15.75" customHeight="1">
      <c r="G840" s="37"/>
      <c r="H840" s="37"/>
      <c r="I840" s="37"/>
      <c r="J840" s="37"/>
      <c r="K840" s="37"/>
      <c r="Q840" s="37"/>
      <c r="R840" s="37"/>
      <c r="S840" s="37"/>
      <c r="T840" s="37"/>
      <c r="U840" s="37"/>
      <c r="AA840" s="37"/>
      <c r="AB840" s="37"/>
      <c r="AC840" s="37"/>
      <c r="AD840" s="37"/>
      <c r="AE840" s="37"/>
    </row>
    <row r="841" ht="15.75" customHeight="1">
      <c r="G841" s="37"/>
      <c r="H841" s="37"/>
      <c r="I841" s="37"/>
      <c r="J841" s="37"/>
      <c r="K841" s="37"/>
      <c r="Q841" s="37"/>
      <c r="R841" s="37"/>
      <c r="S841" s="37"/>
      <c r="T841" s="37"/>
      <c r="U841" s="37"/>
      <c r="AA841" s="37"/>
      <c r="AB841" s="37"/>
      <c r="AC841" s="37"/>
      <c r="AD841" s="37"/>
      <c r="AE841" s="37"/>
    </row>
    <row r="842" ht="15.75" customHeight="1">
      <c r="G842" s="37"/>
      <c r="H842" s="37"/>
      <c r="I842" s="37"/>
      <c r="J842" s="37"/>
      <c r="K842" s="37"/>
      <c r="Q842" s="37"/>
      <c r="R842" s="37"/>
      <c r="S842" s="37"/>
      <c r="T842" s="37"/>
      <c r="U842" s="37"/>
      <c r="AA842" s="37"/>
      <c r="AB842" s="37"/>
      <c r="AC842" s="37"/>
      <c r="AD842" s="37"/>
      <c r="AE842" s="37"/>
    </row>
    <row r="843" ht="15.75" customHeight="1">
      <c r="G843" s="37"/>
      <c r="H843" s="37"/>
      <c r="I843" s="37"/>
      <c r="J843" s="37"/>
      <c r="K843" s="37"/>
      <c r="Q843" s="37"/>
      <c r="R843" s="37"/>
      <c r="S843" s="37"/>
      <c r="T843" s="37"/>
      <c r="U843" s="37"/>
      <c r="AA843" s="37"/>
      <c r="AB843" s="37"/>
      <c r="AC843" s="37"/>
      <c r="AD843" s="37"/>
      <c r="AE843" s="37"/>
    </row>
    <row r="844" ht="15.75" customHeight="1">
      <c r="G844" s="37"/>
      <c r="H844" s="37"/>
      <c r="I844" s="37"/>
      <c r="J844" s="37"/>
      <c r="K844" s="37"/>
      <c r="Q844" s="37"/>
      <c r="R844" s="37"/>
      <c r="S844" s="37"/>
      <c r="T844" s="37"/>
      <c r="U844" s="37"/>
      <c r="AA844" s="37"/>
      <c r="AB844" s="37"/>
      <c r="AC844" s="37"/>
      <c r="AD844" s="37"/>
      <c r="AE844" s="37"/>
    </row>
    <row r="845" ht="15.75" customHeight="1">
      <c r="G845" s="37"/>
      <c r="H845" s="37"/>
      <c r="I845" s="37"/>
      <c r="J845" s="37"/>
      <c r="K845" s="37"/>
      <c r="Q845" s="37"/>
      <c r="R845" s="37"/>
      <c r="S845" s="37"/>
      <c r="T845" s="37"/>
      <c r="U845" s="37"/>
      <c r="AA845" s="37"/>
      <c r="AB845" s="37"/>
      <c r="AC845" s="37"/>
      <c r="AD845" s="37"/>
      <c r="AE845" s="37"/>
    </row>
    <row r="846" ht="15.75" customHeight="1">
      <c r="G846" s="37"/>
      <c r="H846" s="37"/>
      <c r="I846" s="37"/>
      <c r="J846" s="37"/>
      <c r="K846" s="37"/>
      <c r="Q846" s="37"/>
      <c r="R846" s="37"/>
      <c r="S846" s="37"/>
      <c r="T846" s="37"/>
      <c r="U846" s="37"/>
      <c r="AA846" s="37"/>
      <c r="AB846" s="37"/>
      <c r="AC846" s="37"/>
      <c r="AD846" s="37"/>
      <c r="AE846" s="37"/>
    </row>
    <row r="847" ht="15.75" customHeight="1">
      <c r="G847" s="37"/>
      <c r="H847" s="37"/>
      <c r="I847" s="37"/>
      <c r="J847" s="37"/>
      <c r="K847" s="37"/>
      <c r="Q847" s="37"/>
      <c r="R847" s="37"/>
      <c r="S847" s="37"/>
      <c r="T847" s="37"/>
      <c r="U847" s="37"/>
      <c r="AA847" s="37"/>
      <c r="AB847" s="37"/>
      <c r="AC847" s="37"/>
      <c r="AD847" s="37"/>
      <c r="AE847" s="37"/>
    </row>
    <row r="848" ht="15.75" customHeight="1">
      <c r="G848" s="37"/>
      <c r="H848" s="37"/>
      <c r="I848" s="37"/>
      <c r="J848" s="37"/>
      <c r="K848" s="37"/>
      <c r="Q848" s="37"/>
      <c r="R848" s="37"/>
      <c r="S848" s="37"/>
      <c r="T848" s="37"/>
      <c r="U848" s="37"/>
      <c r="AA848" s="37"/>
      <c r="AB848" s="37"/>
      <c r="AC848" s="37"/>
      <c r="AD848" s="37"/>
      <c r="AE848" s="37"/>
    </row>
    <row r="849" ht="15.75" customHeight="1">
      <c r="G849" s="37"/>
      <c r="H849" s="37"/>
      <c r="I849" s="37"/>
      <c r="J849" s="37"/>
      <c r="K849" s="37"/>
      <c r="Q849" s="37"/>
      <c r="R849" s="37"/>
      <c r="S849" s="37"/>
      <c r="T849" s="37"/>
      <c r="U849" s="37"/>
      <c r="AA849" s="37"/>
      <c r="AB849" s="37"/>
      <c r="AC849" s="37"/>
      <c r="AD849" s="37"/>
      <c r="AE849" s="37"/>
    </row>
    <row r="850" ht="15.75" customHeight="1">
      <c r="G850" s="37"/>
      <c r="H850" s="37"/>
      <c r="I850" s="37"/>
      <c r="J850" s="37"/>
      <c r="K850" s="37"/>
      <c r="Q850" s="37"/>
      <c r="R850" s="37"/>
      <c r="S850" s="37"/>
      <c r="T850" s="37"/>
      <c r="U850" s="37"/>
      <c r="AA850" s="37"/>
      <c r="AB850" s="37"/>
      <c r="AC850" s="37"/>
      <c r="AD850" s="37"/>
      <c r="AE850" s="37"/>
    </row>
    <row r="851" ht="15.75" customHeight="1">
      <c r="G851" s="37"/>
      <c r="H851" s="37"/>
      <c r="I851" s="37"/>
      <c r="J851" s="37"/>
      <c r="K851" s="37"/>
      <c r="Q851" s="37"/>
      <c r="R851" s="37"/>
      <c r="S851" s="37"/>
      <c r="T851" s="37"/>
      <c r="U851" s="37"/>
      <c r="AA851" s="37"/>
      <c r="AB851" s="37"/>
      <c r="AC851" s="37"/>
      <c r="AD851" s="37"/>
      <c r="AE851" s="37"/>
    </row>
    <row r="852" ht="15.75" customHeight="1">
      <c r="G852" s="37"/>
      <c r="H852" s="37"/>
      <c r="I852" s="37"/>
      <c r="J852" s="37"/>
      <c r="K852" s="37"/>
      <c r="Q852" s="37"/>
      <c r="R852" s="37"/>
      <c r="S852" s="37"/>
      <c r="T852" s="37"/>
      <c r="U852" s="37"/>
      <c r="AA852" s="37"/>
      <c r="AB852" s="37"/>
      <c r="AC852" s="37"/>
      <c r="AD852" s="37"/>
      <c r="AE852" s="37"/>
    </row>
    <row r="853" ht="15.75" customHeight="1">
      <c r="G853" s="37"/>
      <c r="H853" s="37"/>
      <c r="I853" s="37"/>
      <c r="J853" s="37"/>
      <c r="K853" s="37"/>
      <c r="Q853" s="37"/>
      <c r="R853" s="37"/>
      <c r="S853" s="37"/>
      <c r="T853" s="37"/>
      <c r="U853" s="37"/>
      <c r="AA853" s="37"/>
      <c r="AB853" s="37"/>
      <c r="AC853" s="37"/>
      <c r="AD853" s="37"/>
      <c r="AE853" s="37"/>
    </row>
    <row r="854" ht="15.75" customHeight="1">
      <c r="G854" s="37"/>
      <c r="H854" s="37"/>
      <c r="I854" s="37"/>
      <c r="J854" s="37"/>
      <c r="K854" s="37"/>
      <c r="Q854" s="37"/>
      <c r="R854" s="37"/>
      <c r="S854" s="37"/>
      <c r="T854" s="37"/>
      <c r="U854" s="37"/>
      <c r="AA854" s="37"/>
      <c r="AB854" s="37"/>
      <c r="AC854" s="37"/>
      <c r="AD854" s="37"/>
      <c r="AE854" s="37"/>
    </row>
    <row r="855" ht="15.75" customHeight="1">
      <c r="G855" s="37"/>
      <c r="H855" s="37"/>
      <c r="I855" s="37"/>
      <c r="J855" s="37"/>
      <c r="K855" s="37"/>
      <c r="Q855" s="37"/>
      <c r="R855" s="37"/>
      <c r="S855" s="37"/>
      <c r="T855" s="37"/>
      <c r="U855" s="37"/>
      <c r="AA855" s="37"/>
      <c r="AB855" s="37"/>
      <c r="AC855" s="37"/>
      <c r="AD855" s="37"/>
      <c r="AE855" s="37"/>
    </row>
    <row r="856" ht="15.75" customHeight="1">
      <c r="G856" s="37"/>
      <c r="H856" s="37"/>
      <c r="I856" s="37"/>
      <c r="J856" s="37"/>
      <c r="K856" s="37"/>
      <c r="Q856" s="37"/>
      <c r="R856" s="37"/>
      <c r="S856" s="37"/>
      <c r="T856" s="37"/>
      <c r="U856" s="37"/>
      <c r="AA856" s="37"/>
      <c r="AB856" s="37"/>
      <c r="AC856" s="37"/>
      <c r="AD856" s="37"/>
      <c r="AE856" s="37"/>
    </row>
    <row r="857" ht="15.75" customHeight="1">
      <c r="G857" s="37"/>
      <c r="H857" s="37"/>
      <c r="I857" s="37"/>
      <c r="J857" s="37"/>
      <c r="K857" s="37"/>
      <c r="Q857" s="37"/>
      <c r="R857" s="37"/>
      <c r="S857" s="37"/>
      <c r="T857" s="37"/>
      <c r="U857" s="37"/>
      <c r="AA857" s="37"/>
      <c r="AB857" s="37"/>
      <c r="AC857" s="37"/>
      <c r="AD857" s="37"/>
      <c r="AE857" s="37"/>
    </row>
    <row r="858" ht="15.75" customHeight="1">
      <c r="G858" s="37"/>
      <c r="H858" s="37"/>
      <c r="I858" s="37"/>
      <c r="J858" s="37"/>
      <c r="K858" s="37"/>
      <c r="Q858" s="37"/>
      <c r="R858" s="37"/>
      <c r="S858" s="37"/>
      <c r="T858" s="37"/>
      <c r="U858" s="37"/>
      <c r="AA858" s="37"/>
      <c r="AB858" s="37"/>
      <c r="AC858" s="37"/>
      <c r="AD858" s="37"/>
      <c r="AE858" s="37"/>
    </row>
    <row r="859" ht="15.75" customHeight="1">
      <c r="G859" s="37"/>
      <c r="H859" s="37"/>
      <c r="I859" s="37"/>
      <c r="J859" s="37"/>
      <c r="K859" s="37"/>
      <c r="Q859" s="37"/>
      <c r="R859" s="37"/>
      <c r="S859" s="37"/>
      <c r="T859" s="37"/>
      <c r="U859" s="37"/>
      <c r="AA859" s="37"/>
      <c r="AB859" s="37"/>
      <c r="AC859" s="37"/>
      <c r="AD859" s="37"/>
      <c r="AE859" s="37"/>
    </row>
    <row r="860" ht="15.75" customHeight="1">
      <c r="G860" s="37"/>
      <c r="H860" s="37"/>
      <c r="I860" s="37"/>
      <c r="J860" s="37"/>
      <c r="K860" s="37"/>
      <c r="Q860" s="37"/>
      <c r="R860" s="37"/>
      <c r="S860" s="37"/>
      <c r="T860" s="37"/>
      <c r="U860" s="37"/>
      <c r="AA860" s="37"/>
      <c r="AB860" s="37"/>
      <c r="AC860" s="37"/>
      <c r="AD860" s="37"/>
      <c r="AE860" s="37"/>
    </row>
    <row r="861" ht="15.75" customHeight="1">
      <c r="G861" s="37"/>
      <c r="H861" s="37"/>
      <c r="I861" s="37"/>
      <c r="J861" s="37"/>
      <c r="K861" s="37"/>
      <c r="Q861" s="37"/>
      <c r="R861" s="37"/>
      <c r="S861" s="37"/>
      <c r="T861" s="37"/>
      <c r="U861" s="37"/>
      <c r="AA861" s="37"/>
      <c r="AB861" s="37"/>
      <c r="AC861" s="37"/>
      <c r="AD861" s="37"/>
      <c r="AE861" s="37"/>
    </row>
    <row r="862" ht="15.75" customHeight="1">
      <c r="G862" s="37"/>
      <c r="H862" s="37"/>
      <c r="I862" s="37"/>
      <c r="J862" s="37"/>
      <c r="K862" s="37"/>
      <c r="Q862" s="37"/>
      <c r="R862" s="37"/>
      <c r="S862" s="37"/>
      <c r="T862" s="37"/>
      <c r="U862" s="37"/>
      <c r="AA862" s="37"/>
      <c r="AB862" s="37"/>
      <c r="AC862" s="37"/>
      <c r="AD862" s="37"/>
      <c r="AE862" s="37"/>
    </row>
    <row r="863" ht="15.75" customHeight="1">
      <c r="G863" s="37"/>
      <c r="H863" s="37"/>
      <c r="I863" s="37"/>
      <c r="J863" s="37"/>
      <c r="K863" s="37"/>
      <c r="Q863" s="37"/>
      <c r="R863" s="37"/>
      <c r="S863" s="37"/>
      <c r="T863" s="37"/>
      <c r="U863" s="37"/>
      <c r="AA863" s="37"/>
      <c r="AB863" s="37"/>
      <c r="AC863" s="37"/>
      <c r="AD863" s="37"/>
      <c r="AE863" s="37"/>
    </row>
    <row r="864" ht="15.75" customHeight="1">
      <c r="G864" s="37"/>
      <c r="H864" s="37"/>
      <c r="I864" s="37"/>
      <c r="J864" s="37"/>
      <c r="K864" s="37"/>
      <c r="Q864" s="37"/>
      <c r="R864" s="37"/>
      <c r="S864" s="37"/>
      <c r="T864" s="37"/>
      <c r="U864" s="37"/>
      <c r="AA864" s="37"/>
      <c r="AB864" s="37"/>
      <c r="AC864" s="37"/>
      <c r="AD864" s="37"/>
      <c r="AE864" s="37"/>
    </row>
    <row r="865" ht="15.75" customHeight="1">
      <c r="G865" s="37"/>
      <c r="H865" s="37"/>
      <c r="I865" s="37"/>
      <c r="J865" s="37"/>
      <c r="K865" s="37"/>
      <c r="Q865" s="37"/>
      <c r="R865" s="37"/>
      <c r="S865" s="37"/>
      <c r="T865" s="37"/>
      <c r="U865" s="37"/>
      <c r="AA865" s="37"/>
      <c r="AB865" s="37"/>
      <c r="AC865" s="37"/>
      <c r="AD865" s="37"/>
      <c r="AE865" s="37"/>
    </row>
    <row r="866" ht="15.75" customHeight="1">
      <c r="G866" s="37"/>
      <c r="H866" s="37"/>
      <c r="I866" s="37"/>
      <c r="J866" s="37"/>
      <c r="K866" s="37"/>
      <c r="Q866" s="37"/>
      <c r="R866" s="37"/>
      <c r="S866" s="37"/>
      <c r="T866" s="37"/>
      <c r="U866" s="37"/>
      <c r="AA866" s="37"/>
      <c r="AB866" s="37"/>
      <c r="AC866" s="37"/>
      <c r="AD866" s="37"/>
      <c r="AE866" s="37"/>
    </row>
    <row r="867" ht="15.75" customHeight="1">
      <c r="G867" s="37"/>
      <c r="H867" s="37"/>
      <c r="I867" s="37"/>
      <c r="J867" s="37"/>
      <c r="K867" s="37"/>
      <c r="Q867" s="37"/>
      <c r="R867" s="37"/>
      <c r="S867" s="37"/>
      <c r="T867" s="37"/>
      <c r="U867" s="37"/>
      <c r="AA867" s="37"/>
      <c r="AB867" s="37"/>
      <c r="AC867" s="37"/>
      <c r="AD867" s="37"/>
      <c r="AE867" s="37"/>
    </row>
    <row r="868" ht="15.75" customHeight="1">
      <c r="G868" s="37"/>
      <c r="H868" s="37"/>
      <c r="I868" s="37"/>
      <c r="J868" s="37"/>
      <c r="K868" s="37"/>
      <c r="Q868" s="37"/>
      <c r="R868" s="37"/>
      <c r="S868" s="37"/>
      <c r="T868" s="37"/>
      <c r="U868" s="37"/>
      <c r="AA868" s="37"/>
      <c r="AB868" s="37"/>
      <c r="AC868" s="37"/>
      <c r="AD868" s="37"/>
      <c r="AE868" s="37"/>
    </row>
    <row r="869" ht="15.75" customHeight="1">
      <c r="G869" s="37"/>
      <c r="H869" s="37"/>
      <c r="I869" s="37"/>
      <c r="J869" s="37"/>
      <c r="K869" s="37"/>
      <c r="Q869" s="37"/>
      <c r="R869" s="37"/>
      <c r="S869" s="37"/>
      <c r="T869" s="37"/>
      <c r="U869" s="37"/>
      <c r="AA869" s="37"/>
      <c r="AB869" s="37"/>
      <c r="AC869" s="37"/>
      <c r="AD869" s="37"/>
      <c r="AE869" s="37"/>
    </row>
    <row r="870" ht="15.75" customHeight="1">
      <c r="G870" s="37"/>
      <c r="H870" s="37"/>
      <c r="I870" s="37"/>
      <c r="J870" s="37"/>
      <c r="K870" s="37"/>
      <c r="Q870" s="37"/>
      <c r="R870" s="37"/>
      <c r="S870" s="37"/>
      <c r="T870" s="37"/>
      <c r="U870" s="37"/>
      <c r="AA870" s="37"/>
      <c r="AB870" s="37"/>
      <c r="AC870" s="37"/>
      <c r="AD870" s="37"/>
      <c r="AE870" s="37"/>
    </row>
    <row r="871" ht="15.75" customHeight="1">
      <c r="G871" s="37"/>
      <c r="H871" s="37"/>
      <c r="I871" s="37"/>
      <c r="J871" s="37"/>
      <c r="K871" s="37"/>
      <c r="Q871" s="37"/>
      <c r="R871" s="37"/>
      <c r="S871" s="37"/>
      <c r="T871" s="37"/>
      <c r="U871" s="37"/>
      <c r="AA871" s="37"/>
      <c r="AB871" s="37"/>
      <c r="AC871" s="37"/>
      <c r="AD871" s="37"/>
      <c r="AE871" s="37"/>
    </row>
    <row r="872" ht="15.75" customHeight="1">
      <c r="G872" s="37"/>
      <c r="H872" s="37"/>
      <c r="I872" s="37"/>
      <c r="J872" s="37"/>
      <c r="K872" s="37"/>
      <c r="Q872" s="37"/>
      <c r="R872" s="37"/>
      <c r="S872" s="37"/>
      <c r="T872" s="37"/>
      <c r="U872" s="37"/>
      <c r="AA872" s="37"/>
      <c r="AB872" s="37"/>
      <c r="AC872" s="37"/>
      <c r="AD872" s="37"/>
      <c r="AE872" s="37"/>
    </row>
    <row r="873" ht="15.75" customHeight="1">
      <c r="G873" s="37"/>
      <c r="H873" s="37"/>
      <c r="I873" s="37"/>
      <c r="J873" s="37"/>
      <c r="K873" s="37"/>
      <c r="Q873" s="37"/>
      <c r="R873" s="37"/>
      <c r="S873" s="37"/>
      <c r="T873" s="37"/>
      <c r="U873" s="37"/>
      <c r="AA873" s="37"/>
      <c r="AB873" s="37"/>
      <c r="AC873" s="37"/>
      <c r="AD873" s="37"/>
      <c r="AE873" s="37"/>
    </row>
    <row r="874" ht="15.75" customHeight="1">
      <c r="G874" s="37"/>
      <c r="H874" s="37"/>
      <c r="I874" s="37"/>
      <c r="J874" s="37"/>
      <c r="K874" s="37"/>
      <c r="Q874" s="37"/>
      <c r="R874" s="37"/>
      <c r="S874" s="37"/>
      <c r="T874" s="37"/>
      <c r="U874" s="37"/>
      <c r="AA874" s="37"/>
      <c r="AB874" s="37"/>
      <c r="AC874" s="37"/>
      <c r="AD874" s="37"/>
      <c r="AE874" s="37"/>
    </row>
    <row r="875" ht="15.75" customHeight="1">
      <c r="G875" s="37"/>
      <c r="H875" s="37"/>
      <c r="I875" s="37"/>
      <c r="J875" s="37"/>
      <c r="K875" s="37"/>
      <c r="Q875" s="37"/>
      <c r="R875" s="37"/>
      <c r="S875" s="37"/>
      <c r="T875" s="37"/>
      <c r="U875" s="37"/>
      <c r="AA875" s="37"/>
      <c r="AB875" s="37"/>
      <c r="AC875" s="37"/>
      <c r="AD875" s="37"/>
      <c r="AE875" s="37"/>
    </row>
    <row r="876" ht="15.75" customHeight="1">
      <c r="G876" s="37"/>
      <c r="H876" s="37"/>
      <c r="I876" s="37"/>
      <c r="J876" s="37"/>
      <c r="K876" s="37"/>
      <c r="Q876" s="37"/>
      <c r="R876" s="37"/>
      <c r="S876" s="37"/>
      <c r="T876" s="37"/>
      <c r="U876" s="37"/>
      <c r="AA876" s="37"/>
      <c r="AB876" s="37"/>
      <c r="AC876" s="37"/>
      <c r="AD876" s="37"/>
      <c r="AE876" s="37"/>
    </row>
    <row r="877" ht="15.75" customHeight="1">
      <c r="G877" s="37"/>
      <c r="H877" s="37"/>
      <c r="I877" s="37"/>
      <c r="J877" s="37"/>
      <c r="K877" s="37"/>
      <c r="Q877" s="37"/>
      <c r="R877" s="37"/>
      <c r="S877" s="37"/>
      <c r="T877" s="37"/>
      <c r="U877" s="37"/>
      <c r="AA877" s="37"/>
      <c r="AB877" s="37"/>
      <c r="AC877" s="37"/>
      <c r="AD877" s="37"/>
      <c r="AE877" s="37"/>
    </row>
    <row r="878" ht="15.75" customHeight="1">
      <c r="G878" s="37"/>
      <c r="H878" s="37"/>
      <c r="I878" s="37"/>
      <c r="J878" s="37"/>
      <c r="K878" s="37"/>
      <c r="Q878" s="37"/>
      <c r="R878" s="37"/>
      <c r="S878" s="37"/>
      <c r="T878" s="37"/>
      <c r="U878" s="37"/>
      <c r="AA878" s="37"/>
      <c r="AB878" s="37"/>
      <c r="AC878" s="37"/>
      <c r="AD878" s="37"/>
      <c r="AE878" s="37"/>
    </row>
    <row r="879" ht="15.75" customHeight="1">
      <c r="G879" s="37"/>
      <c r="H879" s="37"/>
      <c r="I879" s="37"/>
      <c r="J879" s="37"/>
      <c r="K879" s="37"/>
      <c r="Q879" s="37"/>
      <c r="R879" s="37"/>
      <c r="S879" s="37"/>
      <c r="T879" s="37"/>
      <c r="U879" s="37"/>
      <c r="AA879" s="37"/>
      <c r="AB879" s="37"/>
      <c r="AC879" s="37"/>
      <c r="AD879" s="37"/>
      <c r="AE879" s="37"/>
    </row>
    <row r="880" ht="15.75" customHeight="1">
      <c r="G880" s="37"/>
      <c r="H880" s="37"/>
      <c r="I880" s="37"/>
      <c r="J880" s="37"/>
      <c r="K880" s="37"/>
      <c r="Q880" s="37"/>
      <c r="R880" s="37"/>
      <c r="S880" s="37"/>
      <c r="T880" s="37"/>
      <c r="U880" s="37"/>
      <c r="AA880" s="37"/>
      <c r="AB880" s="37"/>
      <c r="AC880" s="37"/>
      <c r="AD880" s="37"/>
      <c r="AE880" s="37"/>
    </row>
    <row r="881" ht="15.75" customHeight="1">
      <c r="G881" s="37"/>
      <c r="H881" s="37"/>
      <c r="I881" s="37"/>
      <c r="J881" s="37"/>
      <c r="K881" s="37"/>
      <c r="Q881" s="37"/>
      <c r="R881" s="37"/>
      <c r="S881" s="37"/>
      <c r="T881" s="37"/>
      <c r="U881" s="37"/>
      <c r="AA881" s="37"/>
      <c r="AB881" s="37"/>
      <c r="AC881" s="37"/>
      <c r="AD881" s="37"/>
      <c r="AE881" s="37"/>
    </row>
    <row r="882" ht="15.75" customHeight="1">
      <c r="G882" s="37"/>
      <c r="H882" s="37"/>
      <c r="I882" s="37"/>
      <c r="J882" s="37"/>
      <c r="K882" s="37"/>
      <c r="Q882" s="37"/>
      <c r="R882" s="37"/>
      <c r="S882" s="37"/>
      <c r="T882" s="37"/>
      <c r="U882" s="37"/>
      <c r="AA882" s="37"/>
      <c r="AB882" s="37"/>
      <c r="AC882" s="37"/>
      <c r="AD882" s="37"/>
      <c r="AE882" s="37"/>
    </row>
    <row r="883" ht="15.75" customHeight="1">
      <c r="G883" s="37"/>
      <c r="H883" s="37"/>
      <c r="I883" s="37"/>
      <c r="J883" s="37"/>
      <c r="K883" s="37"/>
      <c r="Q883" s="37"/>
      <c r="R883" s="37"/>
      <c r="S883" s="37"/>
      <c r="T883" s="37"/>
      <c r="U883" s="37"/>
      <c r="AA883" s="37"/>
      <c r="AB883" s="37"/>
      <c r="AC883" s="37"/>
      <c r="AD883" s="37"/>
      <c r="AE883" s="37"/>
    </row>
    <row r="884" ht="15.75" customHeight="1">
      <c r="G884" s="37"/>
      <c r="H884" s="37"/>
      <c r="I884" s="37"/>
      <c r="J884" s="37"/>
      <c r="K884" s="37"/>
      <c r="Q884" s="37"/>
      <c r="R884" s="37"/>
      <c r="S884" s="37"/>
      <c r="T884" s="37"/>
      <c r="U884" s="37"/>
      <c r="AA884" s="37"/>
      <c r="AB884" s="37"/>
      <c r="AC884" s="37"/>
      <c r="AD884" s="37"/>
      <c r="AE884" s="37"/>
    </row>
    <row r="885" ht="15.75" customHeight="1">
      <c r="G885" s="37"/>
      <c r="H885" s="37"/>
      <c r="I885" s="37"/>
      <c r="J885" s="37"/>
      <c r="K885" s="37"/>
      <c r="Q885" s="37"/>
      <c r="R885" s="37"/>
      <c r="S885" s="37"/>
      <c r="T885" s="37"/>
      <c r="U885" s="37"/>
      <c r="AA885" s="37"/>
      <c r="AB885" s="37"/>
      <c r="AC885" s="37"/>
      <c r="AD885" s="37"/>
      <c r="AE885" s="37"/>
    </row>
    <row r="886" ht="15.75" customHeight="1">
      <c r="G886" s="37"/>
      <c r="H886" s="37"/>
      <c r="I886" s="37"/>
      <c r="J886" s="37"/>
      <c r="K886" s="37"/>
      <c r="Q886" s="37"/>
      <c r="R886" s="37"/>
      <c r="S886" s="37"/>
      <c r="T886" s="37"/>
      <c r="U886" s="37"/>
      <c r="AA886" s="37"/>
      <c r="AB886" s="37"/>
      <c r="AC886" s="37"/>
      <c r="AD886" s="37"/>
      <c r="AE886" s="37"/>
    </row>
    <row r="887" ht="15.75" customHeight="1">
      <c r="G887" s="37"/>
      <c r="H887" s="37"/>
      <c r="I887" s="37"/>
      <c r="J887" s="37"/>
      <c r="K887" s="37"/>
      <c r="Q887" s="37"/>
      <c r="R887" s="37"/>
      <c r="S887" s="37"/>
      <c r="T887" s="37"/>
      <c r="U887" s="37"/>
      <c r="AA887" s="37"/>
      <c r="AB887" s="37"/>
      <c r="AC887" s="37"/>
      <c r="AD887" s="37"/>
      <c r="AE887" s="37"/>
    </row>
    <row r="888" ht="15.75" customHeight="1">
      <c r="G888" s="37"/>
      <c r="H888" s="37"/>
      <c r="I888" s="37"/>
      <c r="J888" s="37"/>
      <c r="K888" s="37"/>
      <c r="Q888" s="37"/>
      <c r="R888" s="37"/>
      <c r="S888" s="37"/>
      <c r="T888" s="37"/>
      <c r="U888" s="37"/>
      <c r="AA888" s="37"/>
      <c r="AB888" s="37"/>
      <c r="AC888" s="37"/>
      <c r="AD888" s="37"/>
      <c r="AE888" s="37"/>
    </row>
    <row r="889" ht="15.75" customHeight="1">
      <c r="G889" s="37"/>
      <c r="H889" s="37"/>
      <c r="I889" s="37"/>
      <c r="J889" s="37"/>
      <c r="K889" s="37"/>
      <c r="Q889" s="37"/>
      <c r="R889" s="37"/>
      <c r="S889" s="37"/>
      <c r="T889" s="37"/>
      <c r="U889" s="37"/>
      <c r="AA889" s="37"/>
      <c r="AB889" s="37"/>
      <c r="AC889" s="37"/>
      <c r="AD889" s="37"/>
      <c r="AE889" s="37"/>
    </row>
    <row r="890" ht="15.75" customHeight="1">
      <c r="G890" s="37"/>
      <c r="H890" s="37"/>
      <c r="I890" s="37"/>
      <c r="J890" s="37"/>
      <c r="K890" s="37"/>
      <c r="Q890" s="37"/>
      <c r="R890" s="37"/>
      <c r="S890" s="37"/>
      <c r="T890" s="37"/>
      <c r="U890" s="37"/>
      <c r="AA890" s="37"/>
      <c r="AB890" s="37"/>
      <c r="AC890" s="37"/>
      <c r="AD890" s="37"/>
      <c r="AE890" s="37"/>
    </row>
    <row r="891" ht="15.75" customHeight="1">
      <c r="G891" s="37"/>
      <c r="H891" s="37"/>
      <c r="I891" s="37"/>
      <c r="J891" s="37"/>
      <c r="K891" s="37"/>
      <c r="Q891" s="37"/>
      <c r="R891" s="37"/>
      <c r="S891" s="37"/>
      <c r="T891" s="37"/>
      <c r="U891" s="37"/>
      <c r="AA891" s="37"/>
      <c r="AB891" s="37"/>
      <c r="AC891" s="37"/>
      <c r="AD891" s="37"/>
      <c r="AE891" s="37"/>
    </row>
    <row r="892" ht="15.75" customHeight="1">
      <c r="G892" s="37"/>
      <c r="H892" s="37"/>
      <c r="I892" s="37"/>
      <c r="J892" s="37"/>
      <c r="K892" s="37"/>
      <c r="Q892" s="37"/>
      <c r="R892" s="37"/>
      <c r="S892" s="37"/>
      <c r="T892" s="37"/>
      <c r="U892" s="37"/>
      <c r="AA892" s="37"/>
      <c r="AB892" s="37"/>
      <c r="AC892" s="37"/>
      <c r="AD892" s="37"/>
      <c r="AE892" s="37"/>
    </row>
    <row r="893" ht="15.75" customHeight="1">
      <c r="G893" s="37"/>
      <c r="H893" s="37"/>
      <c r="I893" s="37"/>
      <c r="J893" s="37"/>
      <c r="K893" s="37"/>
      <c r="Q893" s="37"/>
      <c r="R893" s="37"/>
      <c r="S893" s="37"/>
      <c r="T893" s="37"/>
      <c r="U893" s="37"/>
      <c r="AA893" s="37"/>
      <c r="AB893" s="37"/>
      <c r="AC893" s="37"/>
      <c r="AD893" s="37"/>
      <c r="AE893" s="37"/>
    </row>
    <row r="894" ht="15.75" customHeight="1">
      <c r="G894" s="37"/>
      <c r="H894" s="37"/>
      <c r="I894" s="37"/>
      <c r="J894" s="37"/>
      <c r="K894" s="37"/>
      <c r="Q894" s="37"/>
      <c r="R894" s="37"/>
      <c r="S894" s="37"/>
      <c r="T894" s="37"/>
      <c r="U894" s="37"/>
      <c r="AA894" s="37"/>
      <c r="AB894" s="37"/>
      <c r="AC894" s="37"/>
      <c r="AD894" s="37"/>
      <c r="AE894" s="37"/>
    </row>
    <row r="895" ht="15.75" customHeight="1">
      <c r="G895" s="37"/>
      <c r="H895" s="37"/>
      <c r="I895" s="37"/>
      <c r="J895" s="37"/>
      <c r="K895" s="37"/>
      <c r="Q895" s="37"/>
      <c r="R895" s="37"/>
      <c r="S895" s="37"/>
      <c r="T895" s="37"/>
      <c r="U895" s="37"/>
      <c r="AA895" s="37"/>
      <c r="AB895" s="37"/>
      <c r="AC895" s="37"/>
      <c r="AD895" s="37"/>
      <c r="AE895" s="37"/>
    </row>
    <row r="896" ht="15.75" customHeight="1">
      <c r="G896" s="37"/>
      <c r="H896" s="37"/>
      <c r="I896" s="37"/>
      <c r="J896" s="37"/>
      <c r="K896" s="37"/>
      <c r="Q896" s="37"/>
      <c r="R896" s="37"/>
      <c r="S896" s="37"/>
      <c r="T896" s="37"/>
      <c r="U896" s="37"/>
      <c r="AA896" s="37"/>
      <c r="AB896" s="37"/>
      <c r="AC896" s="37"/>
      <c r="AD896" s="37"/>
      <c r="AE896" s="37"/>
    </row>
    <row r="897" ht="15.75" customHeight="1">
      <c r="G897" s="37"/>
      <c r="H897" s="37"/>
      <c r="I897" s="37"/>
      <c r="J897" s="37"/>
      <c r="K897" s="37"/>
      <c r="Q897" s="37"/>
      <c r="R897" s="37"/>
      <c r="S897" s="37"/>
      <c r="T897" s="37"/>
      <c r="U897" s="37"/>
      <c r="AA897" s="37"/>
      <c r="AB897" s="37"/>
      <c r="AC897" s="37"/>
      <c r="AD897" s="37"/>
      <c r="AE897" s="37"/>
    </row>
    <row r="898" ht="15.75" customHeight="1">
      <c r="G898" s="37"/>
      <c r="H898" s="37"/>
      <c r="I898" s="37"/>
      <c r="J898" s="37"/>
      <c r="K898" s="37"/>
      <c r="Q898" s="37"/>
      <c r="R898" s="37"/>
      <c r="S898" s="37"/>
      <c r="T898" s="37"/>
      <c r="U898" s="37"/>
      <c r="AA898" s="37"/>
      <c r="AB898" s="37"/>
      <c r="AC898" s="37"/>
      <c r="AD898" s="37"/>
      <c r="AE898" s="37"/>
    </row>
    <row r="899" ht="15.75" customHeight="1">
      <c r="G899" s="37"/>
      <c r="H899" s="37"/>
      <c r="I899" s="37"/>
      <c r="J899" s="37"/>
      <c r="K899" s="37"/>
      <c r="Q899" s="37"/>
      <c r="R899" s="37"/>
      <c r="S899" s="37"/>
      <c r="T899" s="37"/>
      <c r="U899" s="37"/>
      <c r="AA899" s="37"/>
      <c r="AB899" s="37"/>
      <c r="AC899" s="37"/>
      <c r="AD899" s="37"/>
      <c r="AE899" s="37"/>
    </row>
    <row r="900" ht="15.75" customHeight="1">
      <c r="G900" s="37"/>
      <c r="H900" s="37"/>
      <c r="I900" s="37"/>
      <c r="J900" s="37"/>
      <c r="K900" s="37"/>
      <c r="Q900" s="37"/>
      <c r="R900" s="37"/>
      <c r="S900" s="37"/>
      <c r="T900" s="37"/>
      <c r="U900" s="37"/>
      <c r="AA900" s="37"/>
      <c r="AB900" s="37"/>
      <c r="AC900" s="37"/>
      <c r="AD900" s="37"/>
      <c r="AE900" s="37"/>
    </row>
    <row r="901" ht="15.75" customHeight="1">
      <c r="G901" s="37"/>
      <c r="H901" s="37"/>
      <c r="I901" s="37"/>
      <c r="J901" s="37"/>
      <c r="K901" s="37"/>
      <c r="Q901" s="37"/>
      <c r="R901" s="37"/>
      <c r="S901" s="37"/>
      <c r="T901" s="37"/>
      <c r="U901" s="37"/>
      <c r="AA901" s="37"/>
      <c r="AB901" s="37"/>
      <c r="AC901" s="37"/>
      <c r="AD901" s="37"/>
      <c r="AE901" s="37"/>
    </row>
    <row r="902" ht="15.75" customHeight="1">
      <c r="G902" s="37"/>
      <c r="H902" s="37"/>
      <c r="I902" s="37"/>
      <c r="J902" s="37"/>
      <c r="K902" s="37"/>
      <c r="Q902" s="37"/>
      <c r="R902" s="37"/>
      <c r="S902" s="37"/>
      <c r="T902" s="37"/>
      <c r="U902" s="37"/>
      <c r="AA902" s="37"/>
      <c r="AB902" s="37"/>
      <c r="AC902" s="37"/>
      <c r="AD902" s="37"/>
      <c r="AE902" s="37"/>
    </row>
    <row r="903" ht="15.75" customHeight="1">
      <c r="G903" s="37"/>
      <c r="H903" s="37"/>
      <c r="I903" s="37"/>
      <c r="J903" s="37"/>
      <c r="K903" s="37"/>
      <c r="Q903" s="37"/>
      <c r="R903" s="37"/>
      <c r="S903" s="37"/>
      <c r="T903" s="37"/>
      <c r="U903" s="37"/>
      <c r="AA903" s="37"/>
      <c r="AB903" s="37"/>
      <c r="AC903" s="37"/>
      <c r="AD903" s="37"/>
      <c r="AE903" s="37"/>
    </row>
    <row r="904" ht="15.75" customHeight="1">
      <c r="G904" s="37"/>
      <c r="H904" s="37"/>
      <c r="I904" s="37"/>
      <c r="J904" s="37"/>
      <c r="K904" s="37"/>
      <c r="Q904" s="37"/>
      <c r="R904" s="37"/>
      <c r="S904" s="37"/>
      <c r="T904" s="37"/>
      <c r="U904" s="37"/>
      <c r="AA904" s="37"/>
      <c r="AB904" s="37"/>
      <c r="AC904" s="37"/>
      <c r="AD904" s="37"/>
      <c r="AE904" s="37"/>
    </row>
    <row r="905" ht="15.75" customHeight="1">
      <c r="G905" s="37"/>
      <c r="H905" s="37"/>
      <c r="I905" s="37"/>
      <c r="J905" s="37"/>
      <c r="K905" s="37"/>
      <c r="Q905" s="37"/>
      <c r="R905" s="37"/>
      <c r="S905" s="37"/>
      <c r="T905" s="37"/>
      <c r="U905" s="37"/>
      <c r="AA905" s="37"/>
      <c r="AB905" s="37"/>
      <c r="AC905" s="37"/>
      <c r="AD905" s="37"/>
      <c r="AE905" s="37"/>
    </row>
    <row r="906" ht="15.75" customHeight="1">
      <c r="G906" s="37"/>
      <c r="H906" s="37"/>
      <c r="I906" s="37"/>
      <c r="J906" s="37"/>
      <c r="K906" s="37"/>
      <c r="Q906" s="37"/>
      <c r="R906" s="37"/>
      <c r="S906" s="37"/>
      <c r="T906" s="37"/>
      <c r="U906" s="37"/>
      <c r="AA906" s="37"/>
      <c r="AB906" s="37"/>
      <c r="AC906" s="37"/>
      <c r="AD906" s="37"/>
      <c r="AE906" s="37"/>
    </row>
    <row r="907" ht="15.75" customHeight="1">
      <c r="G907" s="37"/>
      <c r="H907" s="37"/>
      <c r="I907" s="37"/>
      <c r="J907" s="37"/>
      <c r="K907" s="37"/>
      <c r="Q907" s="37"/>
      <c r="R907" s="37"/>
      <c r="S907" s="37"/>
      <c r="T907" s="37"/>
      <c r="U907" s="37"/>
      <c r="AA907" s="37"/>
      <c r="AB907" s="37"/>
      <c r="AC907" s="37"/>
      <c r="AD907" s="37"/>
      <c r="AE907" s="37"/>
    </row>
    <row r="908" ht="15.75" customHeight="1">
      <c r="G908" s="37"/>
      <c r="H908" s="37"/>
      <c r="I908" s="37"/>
      <c r="J908" s="37"/>
      <c r="K908" s="37"/>
      <c r="Q908" s="37"/>
      <c r="R908" s="37"/>
      <c r="S908" s="37"/>
      <c r="T908" s="37"/>
      <c r="U908" s="37"/>
      <c r="AA908" s="37"/>
      <c r="AB908" s="37"/>
      <c r="AC908" s="37"/>
      <c r="AD908" s="37"/>
      <c r="AE908" s="37"/>
    </row>
    <row r="909" ht="15.75" customHeight="1">
      <c r="G909" s="37"/>
      <c r="H909" s="37"/>
      <c r="I909" s="37"/>
      <c r="J909" s="37"/>
      <c r="K909" s="37"/>
      <c r="Q909" s="37"/>
      <c r="R909" s="37"/>
      <c r="S909" s="37"/>
      <c r="T909" s="37"/>
      <c r="U909" s="37"/>
      <c r="AA909" s="37"/>
      <c r="AB909" s="37"/>
      <c r="AC909" s="37"/>
      <c r="AD909" s="37"/>
      <c r="AE909" s="37"/>
    </row>
    <row r="910" ht="15.75" customHeight="1">
      <c r="G910" s="37"/>
      <c r="H910" s="37"/>
      <c r="I910" s="37"/>
      <c r="J910" s="37"/>
      <c r="K910" s="37"/>
      <c r="Q910" s="37"/>
      <c r="R910" s="37"/>
      <c r="S910" s="37"/>
      <c r="T910" s="37"/>
      <c r="U910" s="37"/>
      <c r="AA910" s="37"/>
      <c r="AB910" s="37"/>
      <c r="AC910" s="37"/>
      <c r="AD910" s="37"/>
      <c r="AE910" s="37"/>
    </row>
    <row r="911" ht="15.75" customHeight="1">
      <c r="G911" s="37"/>
      <c r="H911" s="37"/>
      <c r="I911" s="37"/>
      <c r="J911" s="37"/>
      <c r="K911" s="37"/>
      <c r="Q911" s="37"/>
      <c r="R911" s="37"/>
      <c r="S911" s="37"/>
      <c r="T911" s="37"/>
      <c r="U911" s="37"/>
      <c r="AA911" s="37"/>
      <c r="AB911" s="37"/>
      <c r="AC911" s="37"/>
      <c r="AD911" s="37"/>
      <c r="AE911" s="37"/>
    </row>
    <row r="912" ht="15.75" customHeight="1">
      <c r="G912" s="37"/>
      <c r="H912" s="37"/>
      <c r="I912" s="37"/>
      <c r="J912" s="37"/>
      <c r="K912" s="37"/>
      <c r="Q912" s="37"/>
      <c r="R912" s="37"/>
      <c r="S912" s="37"/>
      <c r="T912" s="37"/>
      <c r="U912" s="37"/>
      <c r="AA912" s="37"/>
      <c r="AB912" s="37"/>
      <c r="AC912" s="37"/>
      <c r="AD912" s="37"/>
      <c r="AE912" s="37"/>
    </row>
    <row r="913" ht="15.75" customHeight="1">
      <c r="G913" s="37"/>
      <c r="H913" s="37"/>
      <c r="I913" s="37"/>
      <c r="J913" s="37"/>
      <c r="K913" s="37"/>
      <c r="Q913" s="37"/>
      <c r="R913" s="37"/>
      <c r="S913" s="37"/>
      <c r="T913" s="37"/>
      <c r="U913" s="37"/>
      <c r="AA913" s="37"/>
      <c r="AB913" s="37"/>
      <c r="AC913" s="37"/>
      <c r="AD913" s="37"/>
      <c r="AE913" s="37"/>
    </row>
    <row r="914" ht="15.75" customHeight="1">
      <c r="G914" s="37"/>
      <c r="H914" s="37"/>
      <c r="I914" s="37"/>
      <c r="J914" s="37"/>
      <c r="K914" s="37"/>
      <c r="Q914" s="37"/>
      <c r="R914" s="37"/>
      <c r="S914" s="37"/>
      <c r="T914" s="37"/>
      <c r="U914" s="37"/>
      <c r="AA914" s="37"/>
      <c r="AB914" s="37"/>
      <c r="AC914" s="37"/>
      <c r="AD914" s="37"/>
      <c r="AE914" s="37"/>
    </row>
    <row r="915" ht="15.75" customHeight="1">
      <c r="G915" s="37"/>
      <c r="H915" s="37"/>
      <c r="I915" s="37"/>
      <c r="J915" s="37"/>
      <c r="K915" s="37"/>
      <c r="Q915" s="37"/>
      <c r="R915" s="37"/>
      <c r="S915" s="37"/>
      <c r="T915" s="37"/>
      <c r="U915" s="37"/>
      <c r="AA915" s="37"/>
      <c r="AB915" s="37"/>
      <c r="AC915" s="37"/>
      <c r="AD915" s="37"/>
      <c r="AE915" s="37"/>
    </row>
    <row r="916" ht="15.75" customHeight="1">
      <c r="G916" s="37"/>
      <c r="H916" s="37"/>
      <c r="I916" s="37"/>
      <c r="J916" s="37"/>
      <c r="K916" s="37"/>
      <c r="Q916" s="37"/>
      <c r="R916" s="37"/>
      <c r="S916" s="37"/>
      <c r="T916" s="37"/>
      <c r="U916" s="37"/>
      <c r="AA916" s="37"/>
      <c r="AB916" s="37"/>
      <c r="AC916" s="37"/>
      <c r="AD916" s="37"/>
      <c r="AE916" s="37"/>
    </row>
    <row r="917" ht="15.75" customHeight="1">
      <c r="G917" s="37"/>
      <c r="H917" s="37"/>
      <c r="I917" s="37"/>
      <c r="J917" s="37"/>
      <c r="K917" s="37"/>
      <c r="Q917" s="37"/>
      <c r="R917" s="37"/>
      <c r="S917" s="37"/>
      <c r="T917" s="37"/>
      <c r="U917" s="37"/>
      <c r="AA917" s="37"/>
      <c r="AB917" s="37"/>
      <c r="AC917" s="37"/>
      <c r="AD917" s="37"/>
      <c r="AE917" s="37"/>
    </row>
    <row r="918" ht="15.75" customHeight="1">
      <c r="G918" s="37"/>
      <c r="H918" s="37"/>
      <c r="I918" s="37"/>
      <c r="J918" s="37"/>
      <c r="K918" s="37"/>
      <c r="Q918" s="37"/>
      <c r="R918" s="37"/>
      <c r="S918" s="37"/>
      <c r="T918" s="37"/>
      <c r="U918" s="37"/>
      <c r="AA918" s="37"/>
      <c r="AB918" s="37"/>
      <c r="AC918" s="37"/>
      <c r="AD918" s="37"/>
      <c r="AE918" s="37"/>
    </row>
    <row r="919" ht="15.75" customHeight="1">
      <c r="G919" s="37"/>
      <c r="H919" s="37"/>
      <c r="I919" s="37"/>
      <c r="J919" s="37"/>
      <c r="K919" s="37"/>
      <c r="Q919" s="37"/>
      <c r="R919" s="37"/>
      <c r="S919" s="37"/>
      <c r="T919" s="37"/>
      <c r="U919" s="37"/>
      <c r="AA919" s="37"/>
      <c r="AB919" s="37"/>
      <c r="AC919" s="37"/>
      <c r="AD919" s="37"/>
      <c r="AE919" s="37"/>
    </row>
    <row r="920" ht="15.75" customHeight="1">
      <c r="G920" s="37"/>
      <c r="H920" s="37"/>
      <c r="I920" s="37"/>
      <c r="J920" s="37"/>
      <c r="K920" s="37"/>
      <c r="Q920" s="37"/>
      <c r="R920" s="37"/>
      <c r="S920" s="37"/>
      <c r="T920" s="37"/>
      <c r="U920" s="37"/>
      <c r="AA920" s="37"/>
      <c r="AB920" s="37"/>
      <c r="AC920" s="37"/>
      <c r="AD920" s="37"/>
      <c r="AE920" s="37"/>
    </row>
    <row r="921" ht="15.75" customHeight="1">
      <c r="G921" s="37"/>
      <c r="H921" s="37"/>
      <c r="I921" s="37"/>
      <c r="J921" s="37"/>
      <c r="K921" s="37"/>
      <c r="Q921" s="37"/>
      <c r="R921" s="37"/>
      <c r="S921" s="37"/>
      <c r="T921" s="37"/>
      <c r="U921" s="37"/>
      <c r="AA921" s="37"/>
      <c r="AB921" s="37"/>
      <c r="AC921" s="37"/>
      <c r="AD921" s="37"/>
      <c r="AE921" s="37"/>
    </row>
    <row r="922" ht="15.75" customHeight="1">
      <c r="G922" s="37"/>
      <c r="H922" s="37"/>
      <c r="I922" s="37"/>
      <c r="J922" s="37"/>
      <c r="K922" s="37"/>
      <c r="Q922" s="37"/>
      <c r="R922" s="37"/>
      <c r="S922" s="37"/>
      <c r="T922" s="37"/>
      <c r="U922" s="37"/>
      <c r="AA922" s="37"/>
      <c r="AB922" s="37"/>
      <c r="AC922" s="37"/>
      <c r="AD922" s="37"/>
      <c r="AE922" s="37"/>
    </row>
    <row r="923" ht="15.75" customHeight="1">
      <c r="G923" s="37"/>
      <c r="H923" s="37"/>
      <c r="I923" s="37"/>
      <c r="J923" s="37"/>
      <c r="K923" s="37"/>
      <c r="Q923" s="37"/>
      <c r="R923" s="37"/>
      <c r="S923" s="37"/>
      <c r="T923" s="37"/>
      <c r="U923" s="37"/>
      <c r="AA923" s="37"/>
      <c r="AB923" s="37"/>
      <c r="AC923" s="37"/>
      <c r="AD923" s="37"/>
      <c r="AE923" s="37"/>
    </row>
    <row r="924" ht="15.75" customHeight="1">
      <c r="G924" s="37"/>
      <c r="H924" s="37"/>
      <c r="I924" s="37"/>
      <c r="J924" s="37"/>
      <c r="K924" s="37"/>
      <c r="Q924" s="37"/>
      <c r="R924" s="37"/>
      <c r="S924" s="37"/>
      <c r="T924" s="37"/>
      <c r="U924" s="37"/>
      <c r="AA924" s="37"/>
      <c r="AB924" s="37"/>
      <c r="AC924" s="37"/>
      <c r="AD924" s="37"/>
      <c r="AE924" s="37"/>
    </row>
    <row r="925" ht="15.75" customHeight="1">
      <c r="G925" s="37"/>
      <c r="H925" s="37"/>
      <c r="I925" s="37"/>
      <c r="J925" s="37"/>
      <c r="K925" s="37"/>
      <c r="Q925" s="37"/>
      <c r="R925" s="37"/>
      <c r="S925" s="37"/>
      <c r="T925" s="37"/>
      <c r="U925" s="37"/>
      <c r="AA925" s="37"/>
      <c r="AB925" s="37"/>
      <c r="AC925" s="37"/>
      <c r="AD925" s="37"/>
      <c r="AE925" s="37"/>
    </row>
    <row r="926" ht="15.75" customHeight="1">
      <c r="G926" s="37"/>
      <c r="H926" s="37"/>
      <c r="I926" s="37"/>
      <c r="J926" s="37"/>
      <c r="K926" s="37"/>
      <c r="Q926" s="37"/>
      <c r="R926" s="37"/>
      <c r="S926" s="37"/>
      <c r="T926" s="37"/>
      <c r="U926" s="37"/>
      <c r="AA926" s="37"/>
      <c r="AB926" s="37"/>
      <c r="AC926" s="37"/>
      <c r="AD926" s="37"/>
      <c r="AE926" s="37"/>
    </row>
    <row r="927" ht="15.75" customHeight="1">
      <c r="G927" s="37"/>
      <c r="H927" s="37"/>
      <c r="I927" s="37"/>
      <c r="J927" s="37"/>
      <c r="K927" s="37"/>
      <c r="Q927" s="37"/>
      <c r="R927" s="37"/>
      <c r="S927" s="37"/>
      <c r="T927" s="37"/>
      <c r="U927" s="37"/>
      <c r="AA927" s="37"/>
      <c r="AB927" s="37"/>
      <c r="AC927" s="37"/>
      <c r="AD927" s="37"/>
      <c r="AE927" s="37"/>
    </row>
    <row r="928" ht="15.75" customHeight="1">
      <c r="G928" s="37"/>
      <c r="H928" s="37"/>
      <c r="I928" s="37"/>
      <c r="J928" s="37"/>
      <c r="K928" s="37"/>
      <c r="Q928" s="37"/>
      <c r="R928" s="37"/>
      <c r="S928" s="37"/>
      <c r="T928" s="37"/>
      <c r="U928" s="37"/>
      <c r="AA928" s="37"/>
      <c r="AB928" s="37"/>
      <c r="AC928" s="37"/>
      <c r="AD928" s="37"/>
      <c r="AE928" s="37"/>
    </row>
    <row r="929" ht="15.75" customHeight="1">
      <c r="G929" s="37"/>
      <c r="H929" s="37"/>
      <c r="I929" s="37"/>
      <c r="J929" s="37"/>
      <c r="K929" s="37"/>
      <c r="Q929" s="37"/>
      <c r="R929" s="37"/>
      <c r="S929" s="37"/>
      <c r="T929" s="37"/>
      <c r="U929" s="37"/>
      <c r="AA929" s="37"/>
      <c r="AB929" s="37"/>
      <c r="AC929" s="37"/>
      <c r="AD929" s="37"/>
      <c r="AE929" s="37"/>
    </row>
    <row r="930" ht="15.75" customHeight="1">
      <c r="G930" s="37"/>
      <c r="H930" s="37"/>
      <c r="I930" s="37"/>
      <c r="J930" s="37"/>
      <c r="K930" s="37"/>
      <c r="Q930" s="37"/>
      <c r="R930" s="37"/>
      <c r="S930" s="37"/>
      <c r="T930" s="37"/>
      <c r="U930" s="37"/>
      <c r="AA930" s="37"/>
      <c r="AB930" s="37"/>
      <c r="AC930" s="37"/>
      <c r="AD930" s="37"/>
      <c r="AE930" s="37"/>
    </row>
    <row r="931" ht="15.75" customHeight="1">
      <c r="G931" s="37"/>
      <c r="H931" s="37"/>
      <c r="I931" s="37"/>
      <c r="J931" s="37"/>
      <c r="K931" s="37"/>
      <c r="Q931" s="37"/>
      <c r="R931" s="37"/>
      <c r="S931" s="37"/>
      <c r="T931" s="37"/>
      <c r="U931" s="37"/>
      <c r="AA931" s="37"/>
      <c r="AB931" s="37"/>
      <c r="AC931" s="37"/>
      <c r="AD931" s="37"/>
      <c r="AE931" s="37"/>
    </row>
    <row r="932" ht="15.75" customHeight="1">
      <c r="G932" s="37"/>
      <c r="H932" s="37"/>
      <c r="I932" s="37"/>
      <c r="J932" s="37"/>
      <c r="K932" s="37"/>
      <c r="Q932" s="37"/>
      <c r="R932" s="37"/>
      <c r="S932" s="37"/>
      <c r="T932" s="37"/>
      <c r="U932" s="37"/>
      <c r="AA932" s="37"/>
      <c r="AB932" s="37"/>
      <c r="AC932" s="37"/>
      <c r="AD932" s="37"/>
      <c r="AE932" s="37"/>
    </row>
    <row r="933" ht="15.75" customHeight="1">
      <c r="G933" s="37"/>
      <c r="H933" s="37"/>
      <c r="I933" s="37"/>
      <c r="J933" s="37"/>
      <c r="K933" s="37"/>
      <c r="Q933" s="37"/>
      <c r="R933" s="37"/>
      <c r="S933" s="37"/>
      <c r="T933" s="37"/>
      <c r="U933" s="37"/>
      <c r="AA933" s="37"/>
      <c r="AB933" s="37"/>
      <c r="AC933" s="37"/>
      <c r="AD933" s="37"/>
      <c r="AE933" s="37"/>
    </row>
    <row r="934" ht="15.75" customHeight="1">
      <c r="G934" s="37"/>
      <c r="H934" s="37"/>
      <c r="I934" s="37"/>
      <c r="J934" s="37"/>
      <c r="K934" s="37"/>
      <c r="Q934" s="37"/>
      <c r="R934" s="37"/>
      <c r="S934" s="37"/>
      <c r="T934" s="37"/>
      <c r="U934" s="37"/>
      <c r="AA934" s="37"/>
      <c r="AB934" s="37"/>
      <c r="AC934" s="37"/>
      <c r="AD934" s="37"/>
      <c r="AE934" s="37"/>
    </row>
    <row r="935" ht="15.75" customHeight="1">
      <c r="G935" s="37"/>
      <c r="H935" s="37"/>
      <c r="I935" s="37"/>
      <c r="J935" s="37"/>
      <c r="K935" s="37"/>
      <c r="Q935" s="37"/>
      <c r="R935" s="37"/>
      <c r="S935" s="37"/>
      <c r="T935" s="37"/>
      <c r="U935" s="37"/>
      <c r="AA935" s="37"/>
      <c r="AB935" s="37"/>
      <c r="AC935" s="37"/>
      <c r="AD935" s="37"/>
      <c r="AE935" s="37"/>
    </row>
    <row r="936" ht="15.75" customHeight="1">
      <c r="G936" s="37"/>
      <c r="H936" s="37"/>
      <c r="I936" s="37"/>
      <c r="J936" s="37"/>
      <c r="K936" s="37"/>
      <c r="Q936" s="37"/>
      <c r="R936" s="37"/>
      <c r="S936" s="37"/>
      <c r="T936" s="37"/>
      <c r="U936" s="37"/>
      <c r="AA936" s="37"/>
      <c r="AB936" s="37"/>
      <c r="AC936" s="37"/>
      <c r="AD936" s="37"/>
      <c r="AE936" s="37"/>
    </row>
    <row r="937" ht="15.75" customHeight="1">
      <c r="G937" s="37"/>
      <c r="H937" s="37"/>
      <c r="I937" s="37"/>
      <c r="J937" s="37"/>
      <c r="K937" s="37"/>
      <c r="Q937" s="37"/>
      <c r="R937" s="37"/>
      <c r="S937" s="37"/>
      <c r="T937" s="37"/>
      <c r="U937" s="37"/>
      <c r="AA937" s="37"/>
      <c r="AB937" s="37"/>
      <c r="AC937" s="37"/>
      <c r="AD937" s="37"/>
      <c r="AE937" s="37"/>
    </row>
    <row r="938" ht="15.75" customHeight="1">
      <c r="G938" s="37"/>
      <c r="H938" s="37"/>
      <c r="I938" s="37"/>
      <c r="J938" s="37"/>
      <c r="K938" s="37"/>
      <c r="Q938" s="37"/>
      <c r="R938" s="37"/>
      <c r="S938" s="37"/>
      <c r="T938" s="37"/>
      <c r="U938" s="37"/>
      <c r="AA938" s="37"/>
      <c r="AB938" s="37"/>
      <c r="AC938" s="37"/>
      <c r="AD938" s="37"/>
      <c r="AE938" s="37"/>
    </row>
    <row r="939" ht="15.75" customHeight="1">
      <c r="G939" s="37"/>
      <c r="H939" s="37"/>
      <c r="I939" s="37"/>
      <c r="J939" s="37"/>
      <c r="K939" s="37"/>
      <c r="Q939" s="37"/>
      <c r="R939" s="37"/>
      <c r="S939" s="37"/>
      <c r="T939" s="37"/>
      <c r="U939" s="37"/>
      <c r="AA939" s="37"/>
      <c r="AB939" s="37"/>
      <c r="AC939" s="37"/>
      <c r="AD939" s="37"/>
      <c r="AE939" s="37"/>
    </row>
    <row r="940" ht="15.75" customHeight="1">
      <c r="G940" s="37"/>
      <c r="H940" s="37"/>
      <c r="I940" s="37"/>
      <c r="J940" s="37"/>
      <c r="K940" s="37"/>
      <c r="Q940" s="37"/>
      <c r="R940" s="37"/>
      <c r="S940" s="37"/>
      <c r="T940" s="37"/>
      <c r="U940" s="37"/>
      <c r="AA940" s="37"/>
      <c r="AB940" s="37"/>
      <c r="AC940" s="37"/>
      <c r="AD940" s="37"/>
      <c r="AE940" s="37"/>
    </row>
    <row r="941" ht="15.75" customHeight="1">
      <c r="G941" s="37"/>
      <c r="H941" s="37"/>
      <c r="I941" s="37"/>
      <c r="J941" s="37"/>
      <c r="K941" s="37"/>
      <c r="Q941" s="37"/>
      <c r="R941" s="37"/>
      <c r="S941" s="37"/>
      <c r="T941" s="37"/>
      <c r="U941" s="37"/>
      <c r="AA941" s="37"/>
      <c r="AB941" s="37"/>
      <c r="AC941" s="37"/>
      <c r="AD941" s="37"/>
      <c r="AE941" s="37"/>
    </row>
    <row r="942" ht="15.75" customHeight="1">
      <c r="G942" s="37"/>
      <c r="H942" s="37"/>
      <c r="I942" s="37"/>
      <c r="J942" s="37"/>
      <c r="K942" s="37"/>
      <c r="Q942" s="37"/>
      <c r="R942" s="37"/>
      <c r="S942" s="37"/>
      <c r="T942" s="37"/>
      <c r="U942" s="37"/>
      <c r="AA942" s="37"/>
      <c r="AB942" s="37"/>
      <c r="AC942" s="37"/>
      <c r="AD942" s="37"/>
      <c r="AE942" s="37"/>
    </row>
    <row r="943" ht="15.75" customHeight="1">
      <c r="G943" s="37"/>
      <c r="H943" s="37"/>
      <c r="I943" s="37"/>
      <c r="J943" s="37"/>
      <c r="K943" s="37"/>
      <c r="Q943" s="37"/>
      <c r="R943" s="37"/>
      <c r="S943" s="37"/>
      <c r="T943" s="37"/>
      <c r="U943" s="37"/>
      <c r="AA943" s="37"/>
      <c r="AB943" s="37"/>
      <c r="AC943" s="37"/>
      <c r="AD943" s="37"/>
      <c r="AE943" s="37"/>
    </row>
    <row r="944" ht="15.75" customHeight="1">
      <c r="G944" s="37"/>
      <c r="H944" s="37"/>
      <c r="I944" s="37"/>
      <c r="J944" s="37"/>
      <c r="K944" s="37"/>
      <c r="Q944" s="37"/>
      <c r="R944" s="37"/>
      <c r="S944" s="37"/>
      <c r="T944" s="37"/>
      <c r="U944" s="37"/>
      <c r="AA944" s="37"/>
      <c r="AB944" s="37"/>
      <c r="AC944" s="37"/>
      <c r="AD944" s="37"/>
      <c r="AE944" s="37"/>
    </row>
    <row r="945" ht="15.75" customHeight="1">
      <c r="G945" s="37"/>
      <c r="H945" s="37"/>
      <c r="I945" s="37"/>
      <c r="J945" s="37"/>
      <c r="K945" s="37"/>
      <c r="Q945" s="37"/>
      <c r="R945" s="37"/>
      <c r="S945" s="37"/>
      <c r="T945" s="37"/>
      <c r="U945" s="37"/>
      <c r="AA945" s="37"/>
      <c r="AB945" s="37"/>
      <c r="AC945" s="37"/>
      <c r="AD945" s="37"/>
      <c r="AE945" s="37"/>
    </row>
    <row r="946" ht="15.75" customHeight="1">
      <c r="G946" s="37"/>
      <c r="H946" s="37"/>
      <c r="I946" s="37"/>
      <c r="J946" s="37"/>
      <c r="K946" s="37"/>
      <c r="Q946" s="37"/>
      <c r="R946" s="37"/>
      <c r="S946" s="37"/>
      <c r="T946" s="37"/>
      <c r="U946" s="37"/>
      <c r="AA946" s="37"/>
      <c r="AB946" s="37"/>
      <c r="AC946" s="37"/>
      <c r="AD946" s="37"/>
      <c r="AE946" s="37"/>
    </row>
    <row r="947" ht="15.75" customHeight="1">
      <c r="G947" s="37"/>
      <c r="H947" s="37"/>
      <c r="I947" s="37"/>
      <c r="J947" s="37"/>
      <c r="K947" s="37"/>
      <c r="Q947" s="37"/>
      <c r="R947" s="37"/>
      <c r="S947" s="37"/>
      <c r="T947" s="37"/>
      <c r="U947" s="37"/>
      <c r="AA947" s="37"/>
      <c r="AB947" s="37"/>
      <c r="AC947" s="37"/>
      <c r="AD947" s="37"/>
      <c r="AE947" s="37"/>
    </row>
    <row r="948" ht="15.75" customHeight="1">
      <c r="G948" s="37"/>
      <c r="H948" s="37"/>
      <c r="I948" s="37"/>
      <c r="J948" s="37"/>
      <c r="K948" s="37"/>
      <c r="Q948" s="37"/>
      <c r="R948" s="37"/>
      <c r="S948" s="37"/>
      <c r="T948" s="37"/>
      <c r="U948" s="37"/>
      <c r="AA948" s="37"/>
      <c r="AB948" s="37"/>
      <c r="AC948" s="37"/>
      <c r="AD948" s="37"/>
      <c r="AE948" s="37"/>
    </row>
    <row r="949" ht="15.75" customHeight="1">
      <c r="G949" s="37"/>
      <c r="H949" s="37"/>
      <c r="I949" s="37"/>
      <c r="J949" s="37"/>
      <c r="K949" s="37"/>
      <c r="Q949" s="37"/>
      <c r="R949" s="37"/>
      <c r="S949" s="37"/>
      <c r="T949" s="37"/>
      <c r="U949" s="37"/>
      <c r="AA949" s="37"/>
      <c r="AB949" s="37"/>
      <c r="AC949" s="37"/>
      <c r="AD949" s="37"/>
      <c r="AE949" s="37"/>
    </row>
    <row r="950" ht="15.75" customHeight="1">
      <c r="G950" s="37"/>
      <c r="H950" s="37"/>
      <c r="I950" s="37"/>
      <c r="J950" s="37"/>
      <c r="K950" s="37"/>
      <c r="Q950" s="37"/>
      <c r="R950" s="37"/>
      <c r="S950" s="37"/>
      <c r="T950" s="37"/>
      <c r="U950" s="37"/>
      <c r="AA950" s="37"/>
      <c r="AB950" s="37"/>
      <c r="AC950" s="37"/>
      <c r="AD950" s="37"/>
      <c r="AE950" s="37"/>
    </row>
    <row r="951" ht="15.75" customHeight="1">
      <c r="G951" s="37"/>
      <c r="H951" s="37"/>
      <c r="I951" s="37"/>
      <c r="J951" s="37"/>
      <c r="K951" s="37"/>
      <c r="Q951" s="37"/>
      <c r="R951" s="37"/>
      <c r="S951" s="37"/>
      <c r="T951" s="37"/>
      <c r="U951" s="37"/>
      <c r="AA951" s="37"/>
      <c r="AB951" s="37"/>
      <c r="AC951" s="37"/>
      <c r="AD951" s="37"/>
      <c r="AE951" s="37"/>
    </row>
    <row r="952" ht="15.75" customHeight="1">
      <c r="G952" s="37"/>
      <c r="H952" s="37"/>
      <c r="I952" s="37"/>
      <c r="J952" s="37"/>
      <c r="K952" s="37"/>
      <c r="Q952" s="37"/>
      <c r="R952" s="37"/>
      <c r="S952" s="37"/>
      <c r="T952" s="37"/>
      <c r="U952" s="37"/>
      <c r="AA952" s="37"/>
      <c r="AB952" s="37"/>
      <c r="AC952" s="37"/>
      <c r="AD952" s="37"/>
      <c r="AE952" s="37"/>
    </row>
    <row r="953" ht="15.75" customHeight="1">
      <c r="G953" s="37"/>
      <c r="H953" s="37"/>
      <c r="I953" s="37"/>
      <c r="J953" s="37"/>
      <c r="K953" s="37"/>
      <c r="Q953" s="37"/>
      <c r="R953" s="37"/>
      <c r="S953" s="37"/>
      <c r="T953" s="37"/>
      <c r="U953" s="37"/>
      <c r="AA953" s="37"/>
      <c r="AB953" s="37"/>
      <c r="AC953" s="37"/>
      <c r="AD953" s="37"/>
      <c r="AE953" s="37"/>
    </row>
    <row r="954" ht="15.75" customHeight="1">
      <c r="G954" s="37"/>
      <c r="H954" s="37"/>
      <c r="I954" s="37"/>
      <c r="J954" s="37"/>
      <c r="K954" s="37"/>
      <c r="Q954" s="37"/>
      <c r="R954" s="37"/>
      <c r="S954" s="37"/>
      <c r="T954" s="37"/>
      <c r="U954" s="37"/>
      <c r="AA954" s="37"/>
      <c r="AB954" s="37"/>
      <c r="AC954" s="37"/>
      <c r="AD954" s="37"/>
      <c r="AE954" s="37"/>
    </row>
    <row r="955" ht="15.75" customHeight="1">
      <c r="G955" s="37"/>
      <c r="H955" s="37"/>
      <c r="I955" s="37"/>
      <c r="J955" s="37"/>
      <c r="K955" s="37"/>
      <c r="Q955" s="37"/>
      <c r="R955" s="37"/>
      <c r="S955" s="37"/>
      <c r="T955" s="37"/>
      <c r="U955" s="37"/>
      <c r="AA955" s="37"/>
      <c r="AB955" s="37"/>
      <c r="AC955" s="37"/>
      <c r="AD955" s="37"/>
      <c r="AE955" s="37"/>
    </row>
    <row r="956" ht="15.75" customHeight="1">
      <c r="G956" s="37"/>
      <c r="H956" s="37"/>
      <c r="I956" s="37"/>
      <c r="J956" s="37"/>
      <c r="K956" s="37"/>
      <c r="Q956" s="37"/>
      <c r="R956" s="37"/>
      <c r="S956" s="37"/>
      <c r="T956" s="37"/>
      <c r="U956" s="37"/>
      <c r="AA956" s="37"/>
      <c r="AB956" s="37"/>
      <c r="AC956" s="37"/>
      <c r="AD956" s="37"/>
      <c r="AE956" s="37"/>
    </row>
    <row r="957" ht="15.75" customHeight="1">
      <c r="G957" s="37"/>
      <c r="H957" s="37"/>
      <c r="I957" s="37"/>
      <c r="J957" s="37"/>
      <c r="K957" s="37"/>
      <c r="Q957" s="37"/>
      <c r="R957" s="37"/>
      <c r="S957" s="37"/>
      <c r="T957" s="37"/>
      <c r="U957" s="37"/>
      <c r="AA957" s="37"/>
      <c r="AB957" s="37"/>
      <c r="AC957" s="37"/>
      <c r="AD957" s="37"/>
      <c r="AE957" s="37"/>
    </row>
    <row r="958" ht="15.75" customHeight="1">
      <c r="G958" s="37"/>
      <c r="H958" s="37"/>
      <c r="I958" s="37"/>
      <c r="J958" s="37"/>
      <c r="K958" s="37"/>
      <c r="Q958" s="37"/>
      <c r="R958" s="37"/>
      <c r="S958" s="37"/>
      <c r="T958" s="37"/>
      <c r="U958" s="37"/>
      <c r="AA958" s="37"/>
      <c r="AB958" s="37"/>
      <c r="AC958" s="37"/>
      <c r="AD958" s="37"/>
      <c r="AE958" s="37"/>
    </row>
    <row r="959" ht="15.75" customHeight="1">
      <c r="G959" s="37"/>
      <c r="H959" s="37"/>
      <c r="I959" s="37"/>
      <c r="J959" s="37"/>
      <c r="K959" s="37"/>
      <c r="Q959" s="37"/>
      <c r="R959" s="37"/>
      <c r="S959" s="37"/>
      <c r="T959" s="37"/>
      <c r="U959" s="37"/>
      <c r="AA959" s="37"/>
      <c r="AB959" s="37"/>
      <c r="AC959" s="37"/>
      <c r="AD959" s="37"/>
      <c r="AE959" s="37"/>
    </row>
    <row r="960" ht="15.75" customHeight="1">
      <c r="G960" s="37"/>
      <c r="H960" s="37"/>
      <c r="I960" s="37"/>
      <c r="J960" s="37"/>
      <c r="K960" s="37"/>
      <c r="Q960" s="37"/>
      <c r="R960" s="37"/>
      <c r="S960" s="37"/>
      <c r="T960" s="37"/>
      <c r="U960" s="37"/>
      <c r="AA960" s="37"/>
      <c r="AB960" s="37"/>
      <c r="AC960" s="37"/>
      <c r="AD960" s="37"/>
      <c r="AE960" s="37"/>
    </row>
    <row r="961" ht="15.75" customHeight="1">
      <c r="G961" s="37"/>
      <c r="H961" s="37"/>
      <c r="I961" s="37"/>
      <c r="J961" s="37"/>
      <c r="K961" s="37"/>
      <c r="Q961" s="37"/>
      <c r="R961" s="37"/>
      <c r="S961" s="37"/>
      <c r="T961" s="37"/>
      <c r="U961" s="37"/>
      <c r="AA961" s="37"/>
      <c r="AB961" s="37"/>
      <c r="AC961" s="37"/>
      <c r="AD961" s="37"/>
      <c r="AE961" s="37"/>
    </row>
    <row r="962" ht="15.75" customHeight="1">
      <c r="G962" s="37"/>
      <c r="H962" s="37"/>
      <c r="I962" s="37"/>
      <c r="J962" s="37"/>
      <c r="K962" s="37"/>
      <c r="Q962" s="37"/>
      <c r="R962" s="37"/>
      <c r="S962" s="37"/>
      <c r="T962" s="37"/>
      <c r="U962" s="37"/>
      <c r="AA962" s="37"/>
      <c r="AB962" s="37"/>
      <c r="AC962" s="37"/>
      <c r="AD962" s="37"/>
      <c r="AE962" s="37"/>
    </row>
    <row r="963" ht="15.75" customHeight="1">
      <c r="G963" s="37"/>
      <c r="H963" s="37"/>
      <c r="I963" s="37"/>
      <c r="J963" s="37"/>
      <c r="K963" s="37"/>
      <c r="Q963" s="37"/>
      <c r="R963" s="37"/>
      <c r="S963" s="37"/>
      <c r="T963" s="37"/>
      <c r="U963" s="37"/>
      <c r="AA963" s="37"/>
      <c r="AB963" s="37"/>
      <c r="AC963" s="37"/>
      <c r="AD963" s="37"/>
      <c r="AE963" s="37"/>
    </row>
    <row r="964" ht="15.75" customHeight="1">
      <c r="G964" s="37"/>
      <c r="H964" s="37"/>
      <c r="I964" s="37"/>
      <c r="J964" s="37"/>
      <c r="K964" s="37"/>
      <c r="Q964" s="37"/>
      <c r="R964" s="37"/>
      <c r="S964" s="37"/>
      <c r="T964" s="37"/>
      <c r="U964" s="37"/>
      <c r="AA964" s="37"/>
      <c r="AB964" s="37"/>
      <c r="AC964" s="37"/>
      <c r="AD964" s="37"/>
      <c r="AE964" s="37"/>
    </row>
    <row r="965" ht="15.75" customHeight="1">
      <c r="G965" s="37"/>
      <c r="H965" s="37"/>
      <c r="I965" s="37"/>
      <c r="J965" s="37"/>
      <c r="K965" s="37"/>
      <c r="Q965" s="37"/>
      <c r="R965" s="37"/>
      <c r="S965" s="37"/>
      <c r="T965" s="37"/>
      <c r="U965" s="37"/>
      <c r="AA965" s="37"/>
      <c r="AB965" s="37"/>
      <c r="AC965" s="37"/>
      <c r="AD965" s="37"/>
      <c r="AE965" s="37"/>
    </row>
    <row r="966" ht="15.75" customHeight="1">
      <c r="G966" s="37"/>
      <c r="H966" s="37"/>
      <c r="I966" s="37"/>
      <c r="J966" s="37"/>
      <c r="K966" s="37"/>
      <c r="Q966" s="37"/>
      <c r="R966" s="37"/>
      <c r="S966" s="37"/>
      <c r="T966" s="37"/>
      <c r="U966" s="37"/>
      <c r="AA966" s="37"/>
      <c r="AB966" s="37"/>
      <c r="AC966" s="37"/>
      <c r="AD966" s="37"/>
      <c r="AE966" s="37"/>
    </row>
    <row r="967" ht="15.75" customHeight="1">
      <c r="G967" s="37"/>
      <c r="H967" s="37"/>
      <c r="I967" s="37"/>
      <c r="J967" s="37"/>
      <c r="K967" s="37"/>
      <c r="Q967" s="37"/>
      <c r="R967" s="37"/>
      <c r="S967" s="37"/>
      <c r="T967" s="37"/>
      <c r="U967" s="37"/>
      <c r="AA967" s="37"/>
      <c r="AB967" s="37"/>
      <c r="AC967" s="37"/>
      <c r="AD967" s="37"/>
      <c r="AE967" s="37"/>
    </row>
    <row r="968" ht="15.75" customHeight="1">
      <c r="G968" s="37"/>
      <c r="H968" s="37"/>
      <c r="I968" s="37"/>
      <c r="J968" s="37"/>
      <c r="K968" s="37"/>
      <c r="Q968" s="37"/>
      <c r="R968" s="37"/>
      <c r="S968" s="37"/>
      <c r="T968" s="37"/>
      <c r="U968" s="37"/>
      <c r="AA968" s="37"/>
      <c r="AB968" s="37"/>
      <c r="AC968" s="37"/>
      <c r="AD968" s="37"/>
      <c r="AE968" s="37"/>
    </row>
    <row r="969" ht="15.75" customHeight="1">
      <c r="G969" s="37"/>
      <c r="H969" s="37"/>
      <c r="I969" s="37"/>
      <c r="J969" s="37"/>
      <c r="K969" s="37"/>
      <c r="Q969" s="37"/>
      <c r="R969" s="37"/>
      <c r="S969" s="37"/>
      <c r="T969" s="37"/>
      <c r="U969" s="37"/>
      <c r="AA969" s="37"/>
      <c r="AB969" s="37"/>
      <c r="AC969" s="37"/>
      <c r="AD969" s="37"/>
      <c r="AE969" s="37"/>
    </row>
    <row r="970" ht="15.75" customHeight="1">
      <c r="G970" s="37"/>
      <c r="H970" s="37"/>
      <c r="I970" s="37"/>
      <c r="J970" s="37"/>
      <c r="K970" s="37"/>
      <c r="Q970" s="37"/>
      <c r="R970" s="37"/>
      <c r="S970" s="37"/>
      <c r="T970" s="37"/>
      <c r="U970" s="37"/>
      <c r="AA970" s="37"/>
      <c r="AB970" s="37"/>
      <c r="AC970" s="37"/>
      <c r="AD970" s="37"/>
      <c r="AE970" s="37"/>
    </row>
    <row r="971" ht="15.75" customHeight="1">
      <c r="G971" s="37"/>
      <c r="H971" s="37"/>
      <c r="I971" s="37"/>
      <c r="J971" s="37"/>
      <c r="K971" s="37"/>
      <c r="Q971" s="37"/>
      <c r="R971" s="37"/>
      <c r="S971" s="37"/>
      <c r="T971" s="37"/>
      <c r="U971" s="37"/>
      <c r="AA971" s="37"/>
      <c r="AB971" s="37"/>
      <c r="AC971" s="37"/>
      <c r="AD971" s="37"/>
      <c r="AE971" s="37"/>
    </row>
    <row r="972" ht="15.75" customHeight="1">
      <c r="G972" s="37"/>
      <c r="H972" s="37"/>
      <c r="I972" s="37"/>
      <c r="J972" s="37"/>
      <c r="K972" s="37"/>
      <c r="Q972" s="37"/>
      <c r="R972" s="37"/>
      <c r="S972" s="37"/>
      <c r="T972" s="37"/>
      <c r="U972" s="37"/>
      <c r="AA972" s="37"/>
      <c r="AB972" s="37"/>
      <c r="AC972" s="37"/>
      <c r="AD972" s="37"/>
      <c r="AE972" s="37"/>
    </row>
    <row r="973" ht="15.75" customHeight="1">
      <c r="G973" s="37"/>
      <c r="H973" s="37"/>
      <c r="I973" s="37"/>
      <c r="J973" s="37"/>
      <c r="K973" s="37"/>
      <c r="Q973" s="37"/>
      <c r="R973" s="37"/>
      <c r="S973" s="37"/>
      <c r="T973" s="37"/>
      <c r="U973" s="37"/>
      <c r="AA973" s="37"/>
      <c r="AB973" s="37"/>
      <c r="AC973" s="37"/>
      <c r="AD973" s="37"/>
      <c r="AE973" s="37"/>
    </row>
    <row r="974" ht="15.75" customHeight="1">
      <c r="G974" s="37"/>
      <c r="H974" s="37"/>
      <c r="I974" s="37"/>
      <c r="J974" s="37"/>
      <c r="K974" s="37"/>
      <c r="Q974" s="37"/>
      <c r="R974" s="37"/>
      <c r="S974" s="37"/>
      <c r="T974" s="37"/>
      <c r="U974" s="37"/>
      <c r="AA974" s="37"/>
      <c r="AB974" s="37"/>
      <c r="AC974" s="37"/>
      <c r="AD974" s="37"/>
      <c r="AE974" s="37"/>
    </row>
    <row r="975" ht="15.75" customHeight="1">
      <c r="G975" s="37"/>
      <c r="H975" s="37"/>
      <c r="I975" s="37"/>
      <c r="J975" s="37"/>
      <c r="K975" s="37"/>
      <c r="Q975" s="37"/>
      <c r="R975" s="37"/>
      <c r="S975" s="37"/>
      <c r="T975" s="37"/>
      <c r="U975" s="37"/>
      <c r="AA975" s="37"/>
      <c r="AB975" s="37"/>
      <c r="AC975" s="37"/>
      <c r="AD975" s="37"/>
      <c r="AE975" s="37"/>
    </row>
    <row r="976" ht="15.75" customHeight="1">
      <c r="G976" s="37"/>
      <c r="H976" s="37"/>
      <c r="I976" s="37"/>
      <c r="J976" s="37"/>
      <c r="K976" s="37"/>
      <c r="Q976" s="37"/>
      <c r="R976" s="37"/>
      <c r="S976" s="37"/>
      <c r="T976" s="37"/>
      <c r="U976" s="37"/>
      <c r="AA976" s="37"/>
      <c r="AB976" s="37"/>
      <c r="AC976" s="37"/>
      <c r="AD976" s="37"/>
      <c r="AE976" s="37"/>
    </row>
    <row r="977" ht="15.75" customHeight="1">
      <c r="G977" s="37"/>
      <c r="H977" s="37"/>
      <c r="I977" s="37"/>
      <c r="J977" s="37"/>
      <c r="K977" s="37"/>
      <c r="Q977" s="37"/>
      <c r="R977" s="37"/>
      <c r="S977" s="37"/>
      <c r="T977" s="37"/>
      <c r="U977" s="37"/>
      <c r="AA977" s="37"/>
      <c r="AB977" s="37"/>
      <c r="AC977" s="37"/>
      <c r="AD977" s="37"/>
      <c r="AE977" s="37"/>
    </row>
    <row r="978" ht="15.75" customHeight="1">
      <c r="G978" s="37"/>
      <c r="H978" s="37"/>
      <c r="I978" s="37"/>
      <c r="J978" s="37"/>
      <c r="K978" s="37"/>
      <c r="Q978" s="37"/>
      <c r="R978" s="37"/>
      <c r="S978" s="37"/>
      <c r="T978" s="37"/>
      <c r="U978" s="37"/>
      <c r="AA978" s="37"/>
      <c r="AB978" s="37"/>
      <c r="AC978" s="37"/>
      <c r="AD978" s="37"/>
      <c r="AE978" s="37"/>
    </row>
    <row r="979" ht="15.75" customHeight="1">
      <c r="G979" s="37"/>
      <c r="H979" s="37"/>
      <c r="I979" s="37"/>
      <c r="J979" s="37"/>
      <c r="K979" s="37"/>
      <c r="Q979" s="37"/>
      <c r="R979" s="37"/>
      <c r="S979" s="37"/>
      <c r="T979" s="37"/>
      <c r="U979" s="37"/>
      <c r="AA979" s="37"/>
      <c r="AB979" s="37"/>
      <c r="AC979" s="37"/>
      <c r="AD979" s="37"/>
      <c r="AE979" s="37"/>
    </row>
    <row r="980" ht="15.75" customHeight="1">
      <c r="G980" s="37"/>
      <c r="H980" s="37"/>
      <c r="I980" s="37"/>
      <c r="J980" s="37"/>
      <c r="K980" s="37"/>
      <c r="Q980" s="37"/>
      <c r="R980" s="37"/>
      <c r="S980" s="37"/>
      <c r="T980" s="37"/>
      <c r="U980" s="37"/>
      <c r="AA980" s="37"/>
      <c r="AB980" s="37"/>
      <c r="AC980" s="37"/>
      <c r="AD980" s="37"/>
      <c r="AE980" s="37"/>
    </row>
    <row r="981" ht="15.75" customHeight="1">
      <c r="G981" s="37"/>
      <c r="H981" s="37"/>
      <c r="I981" s="37"/>
      <c r="J981" s="37"/>
      <c r="K981" s="37"/>
      <c r="Q981" s="37"/>
      <c r="R981" s="37"/>
      <c r="S981" s="37"/>
      <c r="T981" s="37"/>
      <c r="U981" s="37"/>
      <c r="AA981" s="37"/>
      <c r="AB981" s="37"/>
      <c r="AC981" s="37"/>
      <c r="AD981" s="37"/>
      <c r="AE981" s="37"/>
    </row>
    <row r="982" ht="15.75" customHeight="1">
      <c r="G982" s="37"/>
      <c r="H982" s="37"/>
      <c r="I982" s="37"/>
      <c r="J982" s="37"/>
      <c r="K982" s="37"/>
      <c r="Q982" s="37"/>
      <c r="R982" s="37"/>
      <c r="S982" s="37"/>
      <c r="T982" s="37"/>
      <c r="U982" s="37"/>
      <c r="AA982" s="37"/>
      <c r="AB982" s="37"/>
      <c r="AC982" s="37"/>
      <c r="AD982" s="37"/>
      <c r="AE982" s="37"/>
    </row>
    <row r="983" ht="15.75" customHeight="1">
      <c r="G983" s="37"/>
      <c r="H983" s="37"/>
      <c r="I983" s="37"/>
      <c r="J983" s="37"/>
      <c r="K983" s="37"/>
      <c r="Q983" s="37"/>
      <c r="R983" s="37"/>
      <c r="S983" s="37"/>
      <c r="T983" s="37"/>
      <c r="U983" s="37"/>
      <c r="AA983" s="37"/>
      <c r="AB983" s="37"/>
      <c r="AC983" s="37"/>
      <c r="AD983" s="37"/>
      <c r="AE983" s="37"/>
    </row>
    <row r="984" ht="15.75" customHeight="1">
      <c r="G984" s="37"/>
      <c r="H984" s="37"/>
      <c r="I984" s="37"/>
      <c r="J984" s="37"/>
      <c r="K984" s="37"/>
      <c r="Q984" s="37"/>
      <c r="R984" s="37"/>
      <c r="S984" s="37"/>
      <c r="T984" s="37"/>
      <c r="U984" s="37"/>
      <c r="AA984" s="37"/>
      <c r="AB984" s="37"/>
      <c r="AC984" s="37"/>
      <c r="AD984" s="37"/>
      <c r="AE984" s="37"/>
    </row>
    <row r="985" ht="15.75" customHeight="1">
      <c r="G985" s="37"/>
      <c r="H985" s="37"/>
      <c r="I985" s="37"/>
      <c r="J985" s="37"/>
      <c r="K985" s="37"/>
      <c r="Q985" s="37"/>
      <c r="R985" s="37"/>
      <c r="S985" s="37"/>
      <c r="T985" s="37"/>
      <c r="U985" s="37"/>
      <c r="AA985" s="37"/>
      <c r="AB985" s="37"/>
      <c r="AC985" s="37"/>
      <c r="AD985" s="37"/>
      <c r="AE985" s="37"/>
    </row>
    <row r="986" ht="15.75" customHeight="1">
      <c r="G986" s="37"/>
      <c r="H986" s="37"/>
      <c r="I986" s="37"/>
      <c r="J986" s="37"/>
      <c r="K986" s="37"/>
      <c r="Q986" s="37"/>
      <c r="R986" s="37"/>
      <c r="S986" s="37"/>
      <c r="T986" s="37"/>
      <c r="U986" s="37"/>
      <c r="AA986" s="37"/>
      <c r="AB986" s="37"/>
      <c r="AC986" s="37"/>
      <c r="AD986" s="37"/>
      <c r="AE986" s="37"/>
    </row>
    <row r="987" ht="15.75" customHeight="1">
      <c r="G987" s="37"/>
      <c r="H987" s="37"/>
      <c r="I987" s="37"/>
      <c r="J987" s="37"/>
      <c r="K987" s="37"/>
      <c r="Q987" s="37"/>
      <c r="R987" s="37"/>
      <c r="S987" s="37"/>
      <c r="T987" s="37"/>
      <c r="U987" s="37"/>
      <c r="AA987" s="37"/>
      <c r="AB987" s="37"/>
      <c r="AC987" s="37"/>
      <c r="AD987" s="37"/>
      <c r="AE987" s="37"/>
    </row>
    <row r="988" ht="15.75" customHeight="1">
      <c r="G988" s="37"/>
      <c r="H988" s="37"/>
      <c r="I988" s="37"/>
      <c r="J988" s="37"/>
      <c r="K988" s="37"/>
      <c r="Q988" s="37"/>
      <c r="R988" s="37"/>
      <c r="S988" s="37"/>
      <c r="T988" s="37"/>
      <c r="U988" s="37"/>
      <c r="AA988" s="37"/>
      <c r="AB988" s="37"/>
      <c r="AC988" s="37"/>
      <c r="AD988" s="37"/>
      <c r="AE988" s="37"/>
    </row>
    <row r="989" ht="15.75" customHeight="1">
      <c r="G989" s="37"/>
      <c r="H989" s="37"/>
      <c r="I989" s="37"/>
      <c r="J989" s="37"/>
      <c r="K989" s="37"/>
      <c r="Q989" s="37"/>
      <c r="R989" s="37"/>
      <c r="S989" s="37"/>
      <c r="T989" s="37"/>
      <c r="U989" s="37"/>
      <c r="AA989" s="37"/>
      <c r="AB989" s="37"/>
      <c r="AC989" s="37"/>
      <c r="AD989" s="37"/>
      <c r="AE989" s="37"/>
    </row>
    <row r="990" ht="15.75" customHeight="1">
      <c r="G990" s="37"/>
      <c r="H990" s="37"/>
      <c r="I990" s="37"/>
      <c r="J990" s="37"/>
      <c r="K990" s="37"/>
      <c r="Q990" s="37"/>
      <c r="R990" s="37"/>
      <c r="S990" s="37"/>
      <c r="T990" s="37"/>
      <c r="U990" s="37"/>
      <c r="AA990" s="37"/>
      <c r="AB990" s="37"/>
      <c r="AC990" s="37"/>
      <c r="AD990" s="37"/>
      <c r="AE990" s="37"/>
    </row>
    <row r="991" ht="15.75" customHeight="1">
      <c r="G991" s="37"/>
      <c r="H991" s="37"/>
      <c r="I991" s="37"/>
      <c r="J991" s="37"/>
      <c r="K991" s="37"/>
      <c r="Q991" s="37"/>
      <c r="R991" s="37"/>
      <c r="S991" s="37"/>
      <c r="T991" s="37"/>
      <c r="U991" s="37"/>
      <c r="AA991" s="37"/>
      <c r="AB991" s="37"/>
      <c r="AC991" s="37"/>
      <c r="AD991" s="37"/>
      <c r="AE991" s="37"/>
    </row>
    <row r="992" ht="15.75" customHeight="1">
      <c r="G992" s="37"/>
      <c r="H992" s="37"/>
      <c r="I992" s="37"/>
      <c r="J992" s="37"/>
      <c r="K992" s="37"/>
      <c r="Q992" s="37"/>
      <c r="R992" s="37"/>
      <c r="S992" s="37"/>
      <c r="T992" s="37"/>
      <c r="U992" s="37"/>
      <c r="AA992" s="37"/>
      <c r="AB992" s="37"/>
      <c r="AC992" s="37"/>
      <c r="AD992" s="37"/>
      <c r="AE992" s="37"/>
    </row>
    <row r="993" ht="15.75" customHeight="1">
      <c r="G993" s="37"/>
      <c r="H993" s="37"/>
      <c r="I993" s="37"/>
      <c r="J993" s="37"/>
      <c r="K993" s="37"/>
      <c r="Q993" s="37"/>
      <c r="R993" s="37"/>
      <c r="S993" s="37"/>
      <c r="T993" s="37"/>
      <c r="U993" s="37"/>
      <c r="AA993" s="37"/>
      <c r="AB993" s="37"/>
      <c r="AC993" s="37"/>
      <c r="AD993" s="37"/>
      <c r="AE993" s="37"/>
    </row>
    <row r="994" ht="15.75" customHeight="1">
      <c r="G994" s="37"/>
      <c r="H994" s="37"/>
      <c r="I994" s="37"/>
      <c r="J994" s="37"/>
      <c r="K994" s="37"/>
      <c r="Q994" s="37"/>
      <c r="R994" s="37"/>
      <c r="S994" s="37"/>
      <c r="T994" s="37"/>
      <c r="U994" s="37"/>
      <c r="AA994" s="37"/>
      <c r="AB994" s="37"/>
      <c r="AC994" s="37"/>
      <c r="AD994" s="37"/>
      <c r="AE994" s="37"/>
    </row>
    <row r="995" ht="15.75" customHeight="1">
      <c r="G995" s="37"/>
      <c r="H995" s="37"/>
      <c r="I995" s="37"/>
      <c r="J995" s="37"/>
      <c r="K995" s="37"/>
      <c r="Q995" s="37"/>
      <c r="R995" s="37"/>
      <c r="S995" s="37"/>
      <c r="T995" s="37"/>
      <c r="U995" s="37"/>
      <c r="AA995" s="37"/>
      <c r="AB995" s="37"/>
      <c r="AC995" s="37"/>
      <c r="AD995" s="37"/>
      <c r="AE995" s="37"/>
    </row>
    <row r="996" ht="15.75" customHeight="1">
      <c r="G996" s="37"/>
      <c r="H996" s="37"/>
      <c r="I996" s="37"/>
      <c r="J996" s="37"/>
      <c r="K996" s="37"/>
      <c r="Q996" s="37"/>
      <c r="R996" s="37"/>
      <c r="S996" s="37"/>
      <c r="T996" s="37"/>
      <c r="U996" s="37"/>
      <c r="AA996" s="37"/>
      <c r="AB996" s="37"/>
      <c r="AC996" s="37"/>
      <c r="AD996" s="37"/>
      <c r="AE996" s="37"/>
    </row>
    <row r="997" ht="15.75" customHeight="1">
      <c r="G997" s="37"/>
      <c r="H997" s="37"/>
      <c r="I997" s="37"/>
      <c r="J997" s="37"/>
      <c r="K997" s="37"/>
      <c r="Q997" s="37"/>
      <c r="R997" s="37"/>
      <c r="S997" s="37"/>
      <c r="T997" s="37"/>
      <c r="U997" s="37"/>
      <c r="AA997" s="37"/>
      <c r="AB997" s="37"/>
      <c r="AC997" s="37"/>
      <c r="AD997" s="37"/>
      <c r="AE997" s="37"/>
    </row>
    <row r="998" ht="15.75" customHeight="1">
      <c r="G998" s="37"/>
      <c r="H998" s="37"/>
      <c r="I998" s="37"/>
      <c r="J998" s="37"/>
      <c r="K998" s="37"/>
      <c r="Q998" s="37"/>
      <c r="R998" s="37"/>
      <c r="S998" s="37"/>
      <c r="T998" s="37"/>
      <c r="U998" s="37"/>
      <c r="AA998" s="37"/>
      <c r="AB998" s="37"/>
      <c r="AC998" s="37"/>
      <c r="AD998" s="37"/>
      <c r="AE998" s="37"/>
    </row>
    <row r="999" ht="15.75" customHeight="1">
      <c r="G999" s="37"/>
      <c r="H999" s="37"/>
      <c r="I999" s="37"/>
      <c r="J999" s="37"/>
      <c r="K999" s="37"/>
      <c r="Q999" s="37"/>
      <c r="R999" s="37"/>
      <c r="S999" s="37"/>
      <c r="T999" s="37"/>
      <c r="U999" s="37"/>
      <c r="AA999" s="37"/>
      <c r="AB999" s="37"/>
      <c r="AC999" s="37"/>
      <c r="AD999" s="37"/>
      <c r="AE999" s="37"/>
    </row>
    <row r="1000" ht="15.75" customHeight="1">
      <c r="G1000" s="37"/>
      <c r="H1000" s="37"/>
      <c r="I1000" s="37"/>
      <c r="J1000" s="37"/>
      <c r="K1000" s="37"/>
      <c r="Q1000" s="37"/>
      <c r="R1000" s="37"/>
      <c r="S1000" s="37"/>
      <c r="T1000" s="37"/>
      <c r="U1000" s="37"/>
      <c r="AA1000" s="37"/>
      <c r="AB1000" s="37"/>
      <c r="AC1000" s="37"/>
      <c r="AD1000" s="37"/>
      <c r="AE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2019-01-25T21:34:13Z</dcterms:created>
  <dc:creator>Michael Stanisz</dc:creator>
</cp:coreProperties>
</file>