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elstanisz/Desktop/PPS Files/Exercise - Fleet Bid/"/>
    </mc:Choice>
  </mc:AlternateContent>
  <bookViews>
    <workbookView xWindow="800" yWindow="440" windowWidth="28000" windowHeight="17620" tabRatio="500"/>
  </bookViews>
  <sheets>
    <sheet name="Data" sheetId="1" r:id="rId1"/>
    <sheet name="Baby Example" sheetId="2" r:id="rId2"/>
    <sheet name="Junior Example" sheetId="3" r:id="rId3"/>
    <sheet name="Junior Example 2" sheetId="4" r:id="rId4"/>
    <sheet name="Junior Example 3" sheetId="5" r:id="rId5"/>
  </sheets>
  <definedNames>
    <definedName name="solver_adj" localSheetId="1" hidden="1">'Baby Example'!$E$2</definedName>
    <definedName name="solver_adj" localSheetId="2" hidden="1">'Junior Example'!$D$2</definedName>
    <definedName name="solver_adj" localSheetId="3" hidden="1">'Junior Example 2'!$D$2:$D$4</definedName>
    <definedName name="solver_adj" localSheetId="4" hidden="1">'Junior Example 3'!$D$2:$D$5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opt" localSheetId="1" hidden="1">'Baby Example'!$F$17</definedName>
    <definedName name="solver_opt" localSheetId="2" hidden="1">'Junior Example'!$G$3</definedName>
    <definedName name="solver_opt" localSheetId="3" hidden="1">'Junior Example 2'!$G$3</definedName>
    <definedName name="solver_opt" localSheetId="4" hidden="1">'Junior Example 3'!$G$3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2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5" l="1"/>
  <c r="D9" i="5"/>
  <c r="E9" i="5"/>
  <c r="G9" i="5"/>
  <c r="C10" i="5"/>
  <c r="D10" i="5"/>
  <c r="E10" i="5"/>
  <c r="G10" i="5"/>
  <c r="C11" i="5"/>
  <c r="D11" i="5"/>
  <c r="E11" i="5"/>
  <c r="G11" i="5"/>
  <c r="C12" i="5"/>
  <c r="D12" i="5"/>
  <c r="E12" i="5"/>
  <c r="G12" i="5"/>
  <c r="C13" i="5"/>
  <c r="D13" i="5"/>
  <c r="E13" i="5"/>
  <c r="G13" i="5"/>
  <c r="C14" i="5"/>
  <c r="D14" i="5"/>
  <c r="E14" i="5"/>
  <c r="G14" i="5"/>
  <c r="C15" i="5"/>
  <c r="D15" i="5"/>
  <c r="E15" i="5"/>
  <c r="G15" i="5"/>
  <c r="C16" i="5"/>
  <c r="D16" i="5"/>
  <c r="E16" i="5"/>
  <c r="G16" i="5"/>
  <c r="C17" i="5"/>
  <c r="D17" i="5"/>
  <c r="E17" i="5"/>
  <c r="G17" i="5"/>
  <c r="C8" i="5"/>
  <c r="D8" i="5"/>
  <c r="E8" i="5"/>
  <c r="G8" i="5"/>
  <c r="F8" i="5"/>
  <c r="F9" i="5"/>
  <c r="F10" i="5"/>
  <c r="F11" i="5"/>
  <c r="F12" i="5"/>
  <c r="F13" i="5"/>
  <c r="F14" i="5"/>
  <c r="F15" i="5"/>
  <c r="F16" i="5"/>
  <c r="F17" i="5"/>
  <c r="H17" i="5"/>
  <c r="I17" i="5"/>
  <c r="H16" i="5"/>
  <c r="I16" i="5"/>
  <c r="H15" i="5"/>
  <c r="I15" i="5"/>
  <c r="H14" i="5"/>
  <c r="I14" i="5"/>
  <c r="H13" i="5"/>
  <c r="I13" i="5"/>
  <c r="H12" i="5"/>
  <c r="I12" i="5"/>
  <c r="H11" i="5"/>
  <c r="I11" i="5"/>
  <c r="H10" i="5"/>
  <c r="I10" i="5"/>
  <c r="H9" i="5"/>
  <c r="I9" i="5"/>
  <c r="H8" i="5"/>
  <c r="I8" i="5"/>
  <c r="G3" i="5"/>
  <c r="C9" i="4"/>
  <c r="D9" i="4"/>
  <c r="F9" i="4"/>
  <c r="C10" i="4"/>
  <c r="D10" i="4"/>
  <c r="F10" i="4"/>
  <c r="C11" i="4"/>
  <c r="D11" i="4"/>
  <c r="F11" i="4"/>
  <c r="C12" i="4"/>
  <c r="D12" i="4"/>
  <c r="F12" i="4"/>
  <c r="C13" i="4"/>
  <c r="D13" i="4"/>
  <c r="F13" i="4"/>
  <c r="C14" i="4"/>
  <c r="D14" i="4"/>
  <c r="F14" i="4"/>
  <c r="C15" i="4"/>
  <c r="D15" i="4"/>
  <c r="F15" i="4"/>
  <c r="C16" i="4"/>
  <c r="D16" i="4"/>
  <c r="F16" i="4"/>
  <c r="C17" i="4"/>
  <c r="D17" i="4"/>
  <c r="F17" i="4"/>
  <c r="C8" i="4"/>
  <c r="D8" i="4"/>
  <c r="F8" i="4"/>
  <c r="E8" i="4"/>
  <c r="E9" i="4"/>
  <c r="E10" i="4"/>
  <c r="E11" i="4"/>
  <c r="E12" i="4"/>
  <c r="E13" i="4"/>
  <c r="E14" i="4"/>
  <c r="E15" i="4"/>
  <c r="E16" i="4"/>
  <c r="E17" i="4"/>
  <c r="G17" i="4"/>
  <c r="H17" i="4"/>
  <c r="G16" i="4"/>
  <c r="H16" i="4"/>
  <c r="G15" i="4"/>
  <c r="H15" i="4"/>
  <c r="G14" i="4"/>
  <c r="H14" i="4"/>
  <c r="G13" i="4"/>
  <c r="H13" i="4"/>
  <c r="G12" i="4"/>
  <c r="H12" i="4"/>
  <c r="G11" i="4"/>
  <c r="H11" i="4"/>
  <c r="G10" i="4"/>
  <c r="H10" i="4"/>
  <c r="G9" i="4"/>
  <c r="H9" i="4"/>
  <c r="G8" i="4"/>
  <c r="H8" i="4"/>
  <c r="G3" i="4"/>
  <c r="C6" i="3"/>
  <c r="E6" i="3"/>
  <c r="D6" i="3"/>
  <c r="F6" i="3"/>
  <c r="G6" i="3"/>
  <c r="C7" i="3"/>
  <c r="E7" i="3"/>
  <c r="D7" i="3"/>
  <c r="F7" i="3"/>
  <c r="G7" i="3"/>
  <c r="C8" i="3"/>
  <c r="E8" i="3"/>
  <c r="D8" i="3"/>
  <c r="F8" i="3"/>
  <c r="G8" i="3"/>
  <c r="C9" i="3"/>
  <c r="E9" i="3"/>
  <c r="D9" i="3"/>
  <c r="F9" i="3"/>
  <c r="G9" i="3"/>
  <c r="C10" i="3"/>
  <c r="E10" i="3"/>
  <c r="D10" i="3"/>
  <c r="F10" i="3"/>
  <c r="G10" i="3"/>
  <c r="C11" i="3"/>
  <c r="E11" i="3"/>
  <c r="D11" i="3"/>
  <c r="F11" i="3"/>
  <c r="G11" i="3"/>
  <c r="C12" i="3"/>
  <c r="E12" i="3"/>
  <c r="D12" i="3"/>
  <c r="F12" i="3"/>
  <c r="G12" i="3"/>
  <c r="C13" i="3"/>
  <c r="E13" i="3"/>
  <c r="D13" i="3"/>
  <c r="F13" i="3"/>
  <c r="G13" i="3"/>
  <c r="C14" i="3"/>
  <c r="E14" i="3"/>
  <c r="D14" i="3"/>
  <c r="F14" i="3"/>
  <c r="G14" i="3"/>
  <c r="C15" i="3"/>
  <c r="E15" i="3"/>
  <c r="D15" i="3"/>
  <c r="F15" i="3"/>
  <c r="G15" i="3"/>
  <c r="G3" i="3"/>
  <c r="C6" i="2"/>
  <c r="E6" i="2"/>
  <c r="D6" i="2"/>
  <c r="F6" i="2"/>
  <c r="C7" i="2"/>
  <c r="E7" i="2"/>
  <c r="D7" i="2"/>
  <c r="F7" i="2"/>
  <c r="C8" i="2"/>
  <c r="E8" i="2"/>
  <c r="D8" i="2"/>
  <c r="F8" i="2"/>
  <c r="C9" i="2"/>
  <c r="E9" i="2"/>
  <c r="D9" i="2"/>
  <c r="F9" i="2"/>
  <c r="C10" i="2"/>
  <c r="E10" i="2"/>
  <c r="D10" i="2"/>
  <c r="F10" i="2"/>
  <c r="C11" i="2"/>
  <c r="E11" i="2"/>
  <c r="D11" i="2"/>
  <c r="F11" i="2"/>
  <c r="C12" i="2"/>
  <c r="E12" i="2"/>
  <c r="D12" i="2"/>
  <c r="F12" i="2"/>
  <c r="C13" i="2"/>
  <c r="E13" i="2"/>
  <c r="D13" i="2"/>
  <c r="F13" i="2"/>
  <c r="C14" i="2"/>
  <c r="E14" i="2"/>
  <c r="D14" i="2"/>
  <c r="F14" i="2"/>
  <c r="C15" i="2"/>
  <c r="E15" i="2"/>
  <c r="D15" i="2"/>
  <c r="F15" i="2"/>
  <c r="F17" i="2"/>
</calcChain>
</file>

<file path=xl/sharedStrings.xml><?xml version="1.0" encoding="utf-8"?>
<sst xmlns="http://schemas.openxmlformats.org/spreadsheetml/2006/main" count="45" uniqueCount="19">
  <si>
    <t xml:space="preserve">Bid </t>
  </si>
  <si>
    <t>Price</t>
  </si>
  <si>
    <t>Competitor Price</t>
  </si>
  <si>
    <t>Bid Size</t>
  </si>
  <si>
    <t>Won/Loss</t>
  </si>
  <si>
    <t>Ratio</t>
  </si>
  <si>
    <t>W/L</t>
  </si>
  <si>
    <t>Win Prob</t>
  </si>
  <si>
    <t>Y</t>
  </si>
  <si>
    <t>SSE</t>
  </si>
  <si>
    <t>Square Error</t>
  </si>
  <si>
    <t>a</t>
  </si>
  <si>
    <t>b</t>
  </si>
  <si>
    <t>Likelihood</t>
  </si>
  <si>
    <t>LN Likelihood</t>
  </si>
  <si>
    <t>c</t>
  </si>
  <si>
    <t>d</t>
  </si>
  <si>
    <t>Comp 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</si>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</sst>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171" fontId="0" fillId="0" borderId="1" xfId="0" applyNumberFormat="1" applyBorder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171" fontId="0" fillId="3" borderId="1" xfId="0" applyNumberForma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171" fontId="0" fillId="0" borderId="0" xfId="0" applyNumberFormat="1" applyBorder="1" applyAlignment="1">
      <alignment horizontal="center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5:F15"/>
  <sheetViews>
    <sheetView showGridLines="0" tabSelected="1" zoomScale="180" zoomScaleNormal="180" zoomScalePageLayoutView="180" workbookViewId="0">
      <selection activeCell="G3" sqref="G3"/>
    </sheetView>
  </sheetViews>
  <sheetFormatPr baseColWidth="10" defaultRowHeight="16" x14ac:dyDescent="0.2"/>
  <sheetData>
    <row r="5" spans="2:6" ht="32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">
      <c r="B6" s="2">
        <v>1</v>
      </c>
      <c r="C6" s="3">
        <v>8.2200000000000006</v>
      </c>
      <c r="D6" s="3">
        <v>8.3699999999999992</v>
      </c>
      <c r="E6" s="2">
        <v>267</v>
      </c>
      <c r="F6" s="2">
        <v>1</v>
      </c>
    </row>
    <row r="7" spans="2:6" x14ac:dyDescent="0.2">
      <c r="B7" s="2">
        <v>2</v>
      </c>
      <c r="C7" s="3">
        <v>10.01</v>
      </c>
      <c r="D7" s="3">
        <v>9.32</v>
      </c>
      <c r="E7" s="2">
        <v>480</v>
      </c>
      <c r="F7" s="2">
        <v>0</v>
      </c>
    </row>
    <row r="8" spans="2:6" x14ac:dyDescent="0.2">
      <c r="B8" s="2">
        <v>3</v>
      </c>
      <c r="C8" s="3">
        <v>8.4700000000000006</v>
      </c>
      <c r="D8" s="3">
        <v>8.6300000000000008</v>
      </c>
      <c r="E8" s="2">
        <v>217</v>
      </c>
      <c r="F8" s="2">
        <v>0</v>
      </c>
    </row>
    <row r="9" spans="2:6" x14ac:dyDescent="0.2">
      <c r="B9" s="2">
        <v>4</v>
      </c>
      <c r="C9" s="3">
        <v>8.77</v>
      </c>
      <c r="D9" s="3">
        <v>8.99</v>
      </c>
      <c r="E9" s="2">
        <v>302</v>
      </c>
      <c r="F9" s="2">
        <v>1</v>
      </c>
    </row>
    <row r="10" spans="2:6" x14ac:dyDescent="0.2">
      <c r="B10" s="2">
        <v>5</v>
      </c>
      <c r="C10" s="3">
        <v>9.1</v>
      </c>
      <c r="D10" s="3">
        <v>9.02</v>
      </c>
      <c r="E10" s="2">
        <v>301</v>
      </c>
      <c r="F10" s="2">
        <v>1</v>
      </c>
    </row>
    <row r="11" spans="2:6" x14ac:dyDescent="0.2">
      <c r="B11" s="2">
        <v>6</v>
      </c>
      <c r="C11" s="3">
        <v>9.0299999999999994</v>
      </c>
      <c r="D11" s="3">
        <v>10.01</v>
      </c>
      <c r="E11" s="2">
        <v>240</v>
      </c>
      <c r="F11" s="2">
        <v>1</v>
      </c>
    </row>
    <row r="12" spans="2:6" x14ac:dyDescent="0.2">
      <c r="B12" s="2">
        <v>7</v>
      </c>
      <c r="C12" s="3">
        <v>9.5500000000000007</v>
      </c>
      <c r="D12" s="3">
        <v>8.77</v>
      </c>
      <c r="E12" s="2">
        <v>237</v>
      </c>
      <c r="F12" s="2">
        <v>1</v>
      </c>
    </row>
    <row r="13" spans="2:6" x14ac:dyDescent="0.2">
      <c r="B13" s="2">
        <v>8</v>
      </c>
      <c r="C13" s="3">
        <v>8.99</v>
      </c>
      <c r="D13" s="3">
        <v>9.3699999999999992</v>
      </c>
      <c r="E13" s="2">
        <v>225</v>
      </c>
      <c r="F13" s="2">
        <v>0</v>
      </c>
    </row>
    <row r="14" spans="2:6" x14ac:dyDescent="0.2">
      <c r="B14" s="2">
        <v>9</v>
      </c>
      <c r="C14" s="3">
        <v>9.31</v>
      </c>
      <c r="D14" s="3">
        <v>8.59</v>
      </c>
      <c r="E14" s="2">
        <v>243</v>
      </c>
      <c r="F14" s="2">
        <v>0</v>
      </c>
    </row>
    <row r="15" spans="2:6" x14ac:dyDescent="0.2">
      <c r="B15" s="2">
        <v>10</v>
      </c>
      <c r="C15" s="3">
        <v>9.2200000000000006</v>
      </c>
      <c r="D15" s="3">
        <v>8.99</v>
      </c>
      <c r="E15" s="2">
        <v>311</v>
      </c>
      <c r="F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F17"/>
  <sheetViews>
    <sheetView showGridLines="0" zoomScale="180" zoomScaleNormal="180" zoomScalePageLayoutView="180" workbookViewId="0">
      <selection activeCell="G7" sqref="G7"/>
    </sheetView>
  </sheetViews>
  <sheetFormatPr baseColWidth="10" defaultRowHeight="16" x14ac:dyDescent="0.2"/>
  <sheetData>
    <row r="2" spans="2:6" x14ac:dyDescent="0.2">
      <c r="D2" s="1" t="s">
        <v>8</v>
      </c>
      <c r="E2" s="6">
        <v>10.656941720773947</v>
      </c>
    </row>
    <row r="5" spans="2:6" ht="32" x14ac:dyDescent="0.2">
      <c r="B5" s="1" t="s">
        <v>0</v>
      </c>
      <c r="C5" s="1" t="s">
        <v>5</v>
      </c>
      <c r="D5" s="1" t="s">
        <v>6</v>
      </c>
      <c r="E5" s="1" t="s">
        <v>7</v>
      </c>
      <c r="F5" s="1" t="s">
        <v>10</v>
      </c>
    </row>
    <row r="6" spans="2:6" x14ac:dyDescent="0.2">
      <c r="B6" s="2">
        <v>1</v>
      </c>
      <c r="C6" s="5">
        <f>Data!C6/Data!D6</f>
        <v>0.98207885304659515</v>
      </c>
      <c r="D6" s="2">
        <f>Data!F6</f>
        <v>1</v>
      </c>
      <c r="E6" s="4">
        <f>1/(1+C6^$E$2)</f>
        <v>0.54803060713613749</v>
      </c>
      <c r="F6" s="4">
        <f>(D6-E6)^2</f>
        <v>0.20427633208572848</v>
      </c>
    </row>
    <row r="7" spans="2:6" x14ac:dyDescent="0.2">
      <c r="B7" s="2">
        <v>2</v>
      </c>
      <c r="C7" s="5">
        <f>Data!C7/Data!D7</f>
        <v>1.0740343347639485</v>
      </c>
      <c r="D7" s="2">
        <f>Data!F7</f>
        <v>0</v>
      </c>
      <c r="E7" s="4">
        <f t="shared" ref="E7:E15" si="0">1/(1+C7^$E$2)</f>
        <v>0.31839887298783431</v>
      </c>
      <c r="F7" s="4">
        <f t="shared" ref="F7:F15" si="1">(D7-E7)^2</f>
        <v>0.10137784231992304</v>
      </c>
    </row>
    <row r="8" spans="2:6" x14ac:dyDescent="0.2">
      <c r="B8" s="2">
        <v>3</v>
      </c>
      <c r="C8" s="5">
        <f>Data!C8/Data!D8</f>
        <v>0.98146002317497105</v>
      </c>
      <c r="D8" s="2">
        <f>Data!F8</f>
        <v>0</v>
      </c>
      <c r="E8" s="4">
        <f t="shared" si="0"/>
        <v>0.54969389139315794</v>
      </c>
      <c r="F8" s="4">
        <f t="shared" si="1"/>
        <v>0.30216337423495293</v>
      </c>
    </row>
    <row r="9" spans="2:6" x14ac:dyDescent="0.2">
      <c r="B9" s="2">
        <v>4</v>
      </c>
      <c r="C9" s="5">
        <f>Data!C9/Data!D9</f>
        <v>0.97552836484983307</v>
      </c>
      <c r="D9" s="2">
        <f>Data!F9</f>
        <v>1</v>
      </c>
      <c r="E9" s="4">
        <f t="shared" si="0"/>
        <v>0.5656283754772895</v>
      </c>
      <c r="F9" s="4">
        <f t="shared" si="1"/>
        <v>0.18867870819049859</v>
      </c>
    </row>
    <row r="10" spans="2:6" x14ac:dyDescent="0.2">
      <c r="B10" s="2">
        <v>5</v>
      </c>
      <c r="C10" s="5">
        <f>Data!C10/Data!D10</f>
        <v>1.0088691796008868</v>
      </c>
      <c r="D10" s="2">
        <f>Data!F10</f>
        <v>1</v>
      </c>
      <c r="E10" s="4">
        <f t="shared" si="0"/>
        <v>0.47649193414962676</v>
      </c>
      <c r="F10" s="4">
        <f t="shared" si="1"/>
        <v>0.2740606950103987</v>
      </c>
    </row>
    <row r="11" spans="2:6" x14ac:dyDescent="0.2">
      <c r="B11" s="2">
        <v>6</v>
      </c>
      <c r="C11" s="5">
        <f>Data!C11/Data!D11</f>
        <v>0.90209790209790208</v>
      </c>
      <c r="D11" s="2">
        <f>Data!F11</f>
        <v>1</v>
      </c>
      <c r="E11" s="4">
        <f t="shared" si="0"/>
        <v>0.74988675879999156</v>
      </c>
      <c r="F11" s="4">
        <f t="shared" si="1"/>
        <v>6.2556633423573593E-2</v>
      </c>
    </row>
    <row r="12" spans="2:6" x14ac:dyDescent="0.2">
      <c r="B12" s="2">
        <v>7</v>
      </c>
      <c r="C12" s="5">
        <f>Data!C12/Data!D12</f>
        <v>1.0889395667046751</v>
      </c>
      <c r="D12" s="2">
        <f>Data!F12</f>
        <v>1</v>
      </c>
      <c r="E12" s="4">
        <f t="shared" si="0"/>
        <v>0.28740563357796378</v>
      </c>
      <c r="F12" s="4">
        <f t="shared" si="1"/>
        <v>0.50779073105642325</v>
      </c>
    </row>
    <row r="13" spans="2:6" x14ac:dyDescent="0.2">
      <c r="B13" s="2">
        <v>8</v>
      </c>
      <c r="C13" s="5">
        <f>Data!C13/Data!D13</f>
        <v>0.95944503735325515</v>
      </c>
      <c r="D13" s="2">
        <f>Data!F13</f>
        <v>0</v>
      </c>
      <c r="E13" s="4">
        <f t="shared" si="0"/>
        <v>0.60854493614258665</v>
      </c>
      <c r="F13" s="4">
        <f t="shared" si="1"/>
        <v>0.37032693930478489</v>
      </c>
    </row>
    <row r="14" spans="2:6" x14ac:dyDescent="0.2">
      <c r="B14" s="2">
        <v>9</v>
      </c>
      <c r="C14" s="5">
        <f>Data!C14/Data!D14</f>
        <v>1.0838183934807917</v>
      </c>
      <c r="D14" s="2">
        <f>Data!F14</f>
        <v>0</v>
      </c>
      <c r="E14" s="4">
        <f t="shared" si="0"/>
        <v>0.29780316142196683</v>
      </c>
      <c r="F14" s="4">
        <f t="shared" si="1"/>
        <v>8.8686722952918032E-2</v>
      </c>
    </row>
    <row r="15" spans="2:6" x14ac:dyDescent="0.2">
      <c r="B15" s="2">
        <v>10</v>
      </c>
      <c r="C15" s="5">
        <f>Data!C15/Data!D15</f>
        <v>1.0255839822024473</v>
      </c>
      <c r="D15" s="2">
        <f>Data!F15</f>
        <v>0</v>
      </c>
      <c r="E15" s="4">
        <f t="shared" si="0"/>
        <v>0.43309916430684536</v>
      </c>
      <c r="F15" s="4">
        <f t="shared" si="1"/>
        <v>0.18757488612328785</v>
      </c>
    </row>
    <row r="17" spans="5:6" x14ac:dyDescent="0.2">
      <c r="E17" s="1" t="s">
        <v>9</v>
      </c>
      <c r="F17" s="4">
        <f>SUM(F6:F15)</f>
        <v>2.2874928647024895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G15"/>
  <sheetViews>
    <sheetView showGridLines="0" zoomScale="180" zoomScaleNormal="180" zoomScalePageLayoutView="180" workbookViewId="0">
      <selection activeCell="J1" sqref="I1:J1048576"/>
    </sheetView>
  </sheetViews>
  <sheetFormatPr baseColWidth="10" defaultRowHeight="16" x14ac:dyDescent="0.2"/>
  <sheetData>
    <row r="2" spans="2:7" x14ac:dyDescent="0.2">
      <c r="C2" s="1" t="s">
        <v>11</v>
      </c>
      <c r="D2" s="6">
        <v>-10.898</v>
      </c>
    </row>
    <row r="3" spans="2:7" x14ac:dyDescent="0.2">
      <c r="C3" s="1" t="s">
        <v>12</v>
      </c>
      <c r="D3" s="6">
        <v>1.202</v>
      </c>
      <c r="F3" s="1" t="s">
        <v>9</v>
      </c>
      <c r="G3" s="4">
        <f>SUM(G6:G15)</f>
        <v>-6.5459354620180461</v>
      </c>
    </row>
    <row r="5" spans="2:7" ht="32" x14ac:dyDescent="0.2">
      <c r="B5" s="1" t="s">
        <v>0</v>
      </c>
      <c r="C5" s="1" t="s">
        <v>1</v>
      </c>
      <c r="D5" s="1" t="s">
        <v>6</v>
      </c>
      <c r="E5" s="1" t="s">
        <v>7</v>
      </c>
      <c r="F5" s="1" t="s">
        <v>13</v>
      </c>
      <c r="G5" s="1" t="s">
        <v>14</v>
      </c>
    </row>
    <row r="6" spans="2:7" x14ac:dyDescent="0.2">
      <c r="B6" s="2">
        <v>1</v>
      </c>
      <c r="C6" s="7">
        <f>Data!C6</f>
        <v>8.2200000000000006</v>
      </c>
      <c r="D6" s="2">
        <f>Data!F6</f>
        <v>1</v>
      </c>
      <c r="E6" s="4">
        <f>1/(1+EXP($D$2+$D$3*C6))</f>
        <v>0.73449704463000842</v>
      </c>
      <c r="F6" s="4">
        <f>(D6*E6)+(1-D6)*(1-E6)</f>
        <v>0.73449704463000842</v>
      </c>
      <c r="G6" s="4">
        <f>LN(F6)</f>
        <v>-0.3085693070250291</v>
      </c>
    </row>
    <row r="7" spans="2:7" x14ac:dyDescent="0.2">
      <c r="B7" s="2">
        <v>2</v>
      </c>
      <c r="C7" s="7">
        <f>Data!C7</f>
        <v>10.01</v>
      </c>
      <c r="D7" s="2">
        <f>Data!F7</f>
        <v>0</v>
      </c>
      <c r="E7" s="4">
        <f t="shared" ref="E7:E15" si="0">1/(1+EXP($D$2+$D$3*C7))</f>
        <v>0.2434199873580758</v>
      </c>
      <c r="F7" s="4">
        <f t="shared" ref="F7:F15" si="1">(D7*E7)+(1-D7)*(1-E7)</f>
        <v>0.7565800126419242</v>
      </c>
      <c r="G7" s="4">
        <f t="shared" ref="G7:G15" si="2">LN(F7)</f>
        <v>-0.27894698447034383</v>
      </c>
    </row>
    <row r="8" spans="2:7" x14ac:dyDescent="0.2">
      <c r="B8" s="2">
        <v>3</v>
      </c>
      <c r="C8" s="7">
        <f>Data!C8</f>
        <v>8.4700000000000006</v>
      </c>
      <c r="D8" s="2">
        <f>Data!F8</f>
        <v>0</v>
      </c>
      <c r="E8" s="4">
        <f t="shared" si="0"/>
        <v>0.67195928078715539</v>
      </c>
      <c r="F8" s="4">
        <f t="shared" si="1"/>
        <v>0.32804071921284461</v>
      </c>
      <c r="G8" s="4">
        <f t="shared" si="2"/>
        <v>-1.1146175343616154</v>
      </c>
    </row>
    <row r="9" spans="2:7" x14ac:dyDescent="0.2">
      <c r="B9" s="2">
        <v>4</v>
      </c>
      <c r="C9" s="7">
        <f>Data!C9</f>
        <v>8.77</v>
      </c>
      <c r="D9" s="2">
        <f>Data!F9</f>
        <v>1</v>
      </c>
      <c r="E9" s="4">
        <f t="shared" si="0"/>
        <v>0.58818323058471556</v>
      </c>
      <c r="F9" s="4">
        <f t="shared" si="1"/>
        <v>0.58818323058471556</v>
      </c>
      <c r="G9" s="4">
        <f t="shared" si="2"/>
        <v>-0.53071676298521864</v>
      </c>
    </row>
    <row r="10" spans="2:7" x14ac:dyDescent="0.2">
      <c r="B10" s="2">
        <v>5</v>
      </c>
      <c r="C10" s="7">
        <f>Data!C10</f>
        <v>9.1</v>
      </c>
      <c r="D10" s="2">
        <f>Data!F10</f>
        <v>1</v>
      </c>
      <c r="E10" s="4">
        <f t="shared" si="0"/>
        <v>0.48995135321481587</v>
      </c>
      <c r="F10" s="4">
        <f t="shared" si="1"/>
        <v>0.48995135321481587</v>
      </c>
      <c r="G10" s="4">
        <f t="shared" si="2"/>
        <v>-0.71344917195940316</v>
      </c>
    </row>
    <row r="11" spans="2:7" x14ac:dyDescent="0.2">
      <c r="B11" s="2">
        <v>6</v>
      </c>
      <c r="C11" s="7">
        <f>Data!C11</f>
        <v>9.0299999999999994</v>
      </c>
      <c r="D11" s="2">
        <f>Data!F11</f>
        <v>1</v>
      </c>
      <c r="E11" s="4">
        <f t="shared" si="0"/>
        <v>0.51098323292461068</v>
      </c>
      <c r="F11" s="4">
        <f t="shared" si="1"/>
        <v>0.51098323292461068</v>
      </c>
      <c r="G11" s="4">
        <f t="shared" si="2"/>
        <v>-0.6714185015973726</v>
      </c>
    </row>
    <row r="12" spans="2:7" x14ac:dyDescent="0.2">
      <c r="B12" s="2">
        <v>7</v>
      </c>
      <c r="C12" s="7">
        <f>Data!C12</f>
        <v>9.5500000000000007</v>
      </c>
      <c r="D12" s="2">
        <f>Data!F12</f>
        <v>1</v>
      </c>
      <c r="E12" s="4">
        <f t="shared" si="0"/>
        <v>0.35867952297517214</v>
      </c>
      <c r="F12" s="4">
        <f t="shared" si="1"/>
        <v>0.35867952297517214</v>
      </c>
      <c r="G12" s="4">
        <f t="shared" si="2"/>
        <v>-1.0253259828446075</v>
      </c>
    </row>
    <row r="13" spans="2:7" x14ac:dyDescent="0.2">
      <c r="B13" s="2">
        <v>8</v>
      </c>
      <c r="C13" s="7">
        <f>Data!C13</f>
        <v>8.99</v>
      </c>
      <c r="D13" s="2">
        <f>Data!F13</f>
        <v>0</v>
      </c>
      <c r="E13" s="4">
        <f t="shared" si="0"/>
        <v>0.52298878048506159</v>
      </c>
      <c r="F13" s="4">
        <f t="shared" si="1"/>
        <v>0.47701121951493841</v>
      </c>
      <c r="G13" s="4">
        <f t="shared" si="2"/>
        <v>-0.74021526737473209</v>
      </c>
    </row>
    <row r="14" spans="2:7" x14ac:dyDescent="0.2">
      <c r="B14" s="2">
        <v>9</v>
      </c>
      <c r="C14" s="7">
        <f>Data!C14</f>
        <v>9.31</v>
      </c>
      <c r="D14" s="2">
        <f>Data!F14</f>
        <v>0</v>
      </c>
      <c r="E14" s="4">
        <f t="shared" si="0"/>
        <v>0.42736256902436209</v>
      </c>
      <c r="F14" s="4">
        <f t="shared" si="1"/>
        <v>0.57263743097563791</v>
      </c>
      <c r="G14" s="4">
        <f t="shared" si="2"/>
        <v>-0.55750251825620123</v>
      </c>
    </row>
    <row r="15" spans="2:7" x14ac:dyDescent="0.2">
      <c r="B15" s="2">
        <v>10</v>
      </c>
      <c r="C15" s="7">
        <f>Data!C15</f>
        <v>9.2200000000000006</v>
      </c>
      <c r="D15" s="2">
        <f>Data!F15</f>
        <v>0</v>
      </c>
      <c r="E15" s="4">
        <f t="shared" si="0"/>
        <v>0.45402027146051382</v>
      </c>
      <c r="F15" s="4">
        <f t="shared" si="1"/>
        <v>0.54597972853948618</v>
      </c>
      <c r="G15" s="4">
        <f t="shared" si="2"/>
        <v>-0.60517343114352251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B2:H17"/>
  <sheetViews>
    <sheetView showGridLines="0" zoomScale="170" zoomScaleNormal="170" zoomScalePageLayoutView="170" workbookViewId="0">
      <selection activeCell="K1" sqref="J1:K1048576"/>
    </sheetView>
  </sheetViews>
  <sheetFormatPr baseColWidth="10" defaultRowHeight="16" x14ac:dyDescent="0.2"/>
  <sheetData>
    <row r="2" spans="2:8" x14ac:dyDescent="0.2">
      <c r="C2" s="1" t="s">
        <v>11</v>
      </c>
      <c r="D2" s="6">
        <v>-5.7299181818458997</v>
      </c>
    </row>
    <row r="3" spans="2:8" x14ac:dyDescent="0.2">
      <c r="C3" s="1" t="s">
        <v>12</v>
      </c>
      <c r="D3" s="6">
        <v>1.4689335756306785</v>
      </c>
      <c r="F3" s="1" t="s">
        <v>9</v>
      </c>
      <c r="G3" s="4">
        <f>SUM(H8:H17)</f>
        <v>-6.4049983812665321</v>
      </c>
    </row>
    <row r="4" spans="2:8" x14ac:dyDescent="0.2">
      <c r="C4" s="1" t="s">
        <v>15</v>
      </c>
      <c r="D4" s="6">
        <v>-0.84165022488891739</v>
      </c>
      <c r="G4" s="8"/>
    </row>
    <row r="5" spans="2:8" x14ac:dyDescent="0.2">
      <c r="G5" s="8"/>
    </row>
    <row r="7" spans="2:8" ht="32" x14ac:dyDescent="0.2">
      <c r="B7" s="1" t="s">
        <v>0</v>
      </c>
      <c r="C7" s="1" t="s">
        <v>1</v>
      </c>
      <c r="D7" s="1" t="s">
        <v>17</v>
      </c>
      <c r="E7" s="1" t="s">
        <v>6</v>
      </c>
      <c r="F7" s="1" t="s">
        <v>7</v>
      </c>
      <c r="G7" s="1" t="s">
        <v>13</v>
      </c>
      <c r="H7" s="1" t="s">
        <v>14</v>
      </c>
    </row>
    <row r="8" spans="2:8" x14ac:dyDescent="0.2">
      <c r="B8" s="2">
        <v>1</v>
      </c>
      <c r="C8" s="7">
        <f>Data!C6</f>
        <v>8.2200000000000006</v>
      </c>
      <c r="D8" s="7">
        <f>Data!D6</f>
        <v>8.3699999999999992</v>
      </c>
      <c r="E8" s="2">
        <f>Data!F6</f>
        <v>1</v>
      </c>
      <c r="F8" s="4">
        <f>1/(1+EXP($D$2+$D$3*C8+$D$4*D8))</f>
        <v>0.66816484055708314</v>
      </c>
      <c r="G8" s="4">
        <f>(E8*F8)+(1-E8)*(1-F8)</f>
        <v>0.66816484055708314</v>
      </c>
      <c r="H8" s="4">
        <f>LN(G8)</f>
        <v>-0.40322036858651111</v>
      </c>
    </row>
    <row r="9" spans="2:8" x14ac:dyDescent="0.2">
      <c r="B9" s="2">
        <v>2</v>
      </c>
      <c r="C9" s="7">
        <f>Data!C7</f>
        <v>10.01</v>
      </c>
      <c r="D9" s="7">
        <f>Data!D7</f>
        <v>9.32</v>
      </c>
      <c r="E9" s="2">
        <f>Data!F7</f>
        <v>0</v>
      </c>
      <c r="F9" s="4">
        <f t="shared" ref="F9:F17" si="0">1/(1+EXP($D$2+$D$3*C9+$D$4*D9))</f>
        <v>0.24417460732854751</v>
      </c>
      <c r="G9" s="4">
        <f t="shared" ref="G9:G17" si="1">(E9*F9)+(1-E9)*(1-F9)</f>
        <v>0.75582539267145243</v>
      </c>
      <c r="H9" s="4">
        <f t="shared" ref="H9:H17" si="2">LN(G9)</f>
        <v>-0.27994489155324992</v>
      </c>
    </row>
    <row r="10" spans="2:8" x14ac:dyDescent="0.2">
      <c r="B10" s="2">
        <v>3</v>
      </c>
      <c r="C10" s="7">
        <f>Data!C8</f>
        <v>8.4700000000000006</v>
      </c>
      <c r="D10" s="7">
        <f>Data!D8</f>
        <v>8.6300000000000008</v>
      </c>
      <c r="E10" s="2">
        <f>Data!F8</f>
        <v>0</v>
      </c>
      <c r="F10" s="4">
        <f t="shared" si="0"/>
        <v>0.63448173206228731</v>
      </c>
      <c r="G10" s="4">
        <f t="shared" si="1"/>
        <v>0.36551826793771269</v>
      </c>
      <c r="H10" s="4">
        <f t="shared" si="2"/>
        <v>-1.0064390203635598</v>
      </c>
    </row>
    <row r="11" spans="2:8" x14ac:dyDescent="0.2">
      <c r="B11" s="2">
        <v>4</v>
      </c>
      <c r="C11" s="7">
        <f>Data!C9</f>
        <v>8.77</v>
      </c>
      <c r="D11" s="7">
        <f>Data!D9</f>
        <v>8.99</v>
      </c>
      <c r="E11" s="2">
        <f>Data!F9</f>
        <v>1</v>
      </c>
      <c r="F11" s="4">
        <f t="shared" si="0"/>
        <v>0.60200019294468654</v>
      </c>
      <c r="G11" s="4">
        <f t="shared" si="1"/>
        <v>0.60200019294468654</v>
      </c>
      <c r="H11" s="4">
        <f t="shared" si="2"/>
        <v>-0.50749751316724356</v>
      </c>
    </row>
    <row r="12" spans="2:8" x14ac:dyDescent="0.2">
      <c r="B12" s="2">
        <v>5</v>
      </c>
      <c r="C12" s="7">
        <f>Data!C10</f>
        <v>9.1</v>
      </c>
      <c r="D12" s="7">
        <f>Data!D10</f>
        <v>9.02</v>
      </c>
      <c r="E12" s="2">
        <f>Data!F10</f>
        <v>1</v>
      </c>
      <c r="F12" s="4">
        <f t="shared" si="0"/>
        <v>0.48857890502659151</v>
      </c>
      <c r="G12" s="4">
        <f t="shared" si="1"/>
        <v>0.48857890502659151</v>
      </c>
      <c r="H12" s="4">
        <f t="shared" si="2"/>
        <v>-0.71625429541187835</v>
      </c>
    </row>
    <row r="13" spans="2:8" x14ac:dyDescent="0.2">
      <c r="B13" s="2">
        <v>6</v>
      </c>
      <c r="C13" s="7">
        <f>Data!C11</f>
        <v>9.0299999999999994</v>
      </c>
      <c r="D13" s="7">
        <f>Data!D11</f>
        <v>10.01</v>
      </c>
      <c r="E13" s="2">
        <f>Data!F11</f>
        <v>1</v>
      </c>
      <c r="F13" s="4">
        <f t="shared" si="0"/>
        <v>0.70896585006940838</v>
      </c>
      <c r="G13" s="4">
        <f t="shared" si="1"/>
        <v>0.70896585006940838</v>
      </c>
      <c r="H13" s="4">
        <f t="shared" si="2"/>
        <v>-0.3439479199437423</v>
      </c>
    </row>
    <row r="14" spans="2:8" x14ac:dyDescent="0.2">
      <c r="B14" s="2">
        <v>7</v>
      </c>
      <c r="C14" s="7">
        <f>Data!C12</f>
        <v>9.5500000000000007</v>
      </c>
      <c r="D14" s="7">
        <f>Data!D12</f>
        <v>8.77</v>
      </c>
      <c r="E14" s="2">
        <f>Data!F12</f>
        <v>1</v>
      </c>
      <c r="F14" s="4">
        <f t="shared" si="0"/>
        <v>0.2855440587521853</v>
      </c>
      <c r="G14" s="4">
        <f t="shared" si="1"/>
        <v>0.2855440587521853</v>
      </c>
      <c r="H14" s="4">
        <f t="shared" si="2"/>
        <v>-1.2533589404187115</v>
      </c>
    </row>
    <row r="15" spans="2:8" x14ac:dyDescent="0.2">
      <c r="B15" s="2">
        <v>8</v>
      </c>
      <c r="C15" s="7">
        <f>Data!C13</f>
        <v>8.99</v>
      </c>
      <c r="D15" s="7">
        <f>Data!D13</f>
        <v>9.3699999999999992</v>
      </c>
      <c r="E15" s="2">
        <f>Data!F13</f>
        <v>0</v>
      </c>
      <c r="F15" s="4">
        <f t="shared" si="0"/>
        <v>0.60120007776427631</v>
      </c>
      <c r="G15" s="4">
        <f t="shared" si="1"/>
        <v>0.39879992223572369</v>
      </c>
      <c r="H15" s="4">
        <f t="shared" si="2"/>
        <v>-0.91929543589015061</v>
      </c>
    </row>
    <row r="16" spans="2:8" x14ac:dyDescent="0.2">
      <c r="B16" s="2">
        <v>9</v>
      </c>
      <c r="C16" s="7">
        <f>Data!C14</f>
        <v>9.31</v>
      </c>
      <c r="D16" s="7">
        <f>Data!D14</f>
        <v>8.59</v>
      </c>
      <c r="E16" s="2">
        <f>Data!F14</f>
        <v>0</v>
      </c>
      <c r="F16" s="4">
        <f t="shared" si="0"/>
        <v>0.32825722342673824</v>
      </c>
      <c r="G16" s="4">
        <f t="shared" si="1"/>
        <v>0.67174277657326176</v>
      </c>
      <c r="H16" s="4">
        <f t="shared" si="2"/>
        <v>-0.3978797846917107</v>
      </c>
    </row>
    <row r="17" spans="2:8" x14ac:dyDescent="0.2">
      <c r="B17" s="2">
        <v>10</v>
      </c>
      <c r="C17" s="7">
        <f>Data!C15</f>
        <v>9.2200000000000006</v>
      </c>
      <c r="D17" s="7">
        <f>Data!D15</f>
        <v>8.99</v>
      </c>
      <c r="E17" s="2">
        <f>Data!F15</f>
        <v>0</v>
      </c>
      <c r="F17" s="4">
        <f t="shared" si="0"/>
        <v>0.43850938058553218</v>
      </c>
      <c r="G17" s="4">
        <f t="shared" si="1"/>
        <v>0.56149061941446776</v>
      </c>
      <c r="H17" s="4">
        <f t="shared" si="2"/>
        <v>-0.57716021123977546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B2:I17"/>
  <sheetViews>
    <sheetView showGridLines="0" zoomScale="170" zoomScaleNormal="170" zoomScalePageLayoutView="170" workbookViewId="0">
      <selection activeCell="L1" sqref="K1:L1048576"/>
    </sheetView>
  </sheetViews>
  <sheetFormatPr baseColWidth="10" defaultRowHeight="16" x14ac:dyDescent="0.2"/>
  <sheetData>
    <row r="2" spans="2:9" x14ac:dyDescent="0.2">
      <c r="C2" s="1" t="s">
        <v>11</v>
      </c>
      <c r="D2" s="6">
        <v>-5.4735449388938298</v>
      </c>
    </row>
    <row r="3" spans="2:9" x14ac:dyDescent="0.2">
      <c r="C3" s="1" t="s">
        <v>12</v>
      </c>
      <c r="D3" s="6">
        <v>1.4175364074093719</v>
      </c>
      <c r="F3" s="1" t="s">
        <v>9</v>
      </c>
      <c r="G3" s="4">
        <f>SUM(I8:I17)</f>
        <v>-6.4036300961051369</v>
      </c>
    </row>
    <row r="4" spans="2:9" x14ac:dyDescent="0.2">
      <c r="C4" s="1" t="s">
        <v>15</v>
      </c>
      <c r="D4" s="6">
        <v>-0.83762098938873153</v>
      </c>
      <c r="G4" s="8"/>
    </row>
    <row r="5" spans="2:9" x14ac:dyDescent="0.2">
      <c r="C5" s="1" t="s">
        <v>16</v>
      </c>
      <c r="D5" s="6">
        <v>6.159898007574025E-4</v>
      </c>
      <c r="G5" s="8"/>
    </row>
    <row r="7" spans="2:9" ht="32" x14ac:dyDescent="0.2">
      <c r="B7" s="1" t="s">
        <v>0</v>
      </c>
      <c r="C7" s="1" t="s">
        <v>1</v>
      </c>
      <c r="D7" s="1" t="s">
        <v>17</v>
      </c>
      <c r="E7" s="1" t="s">
        <v>18</v>
      </c>
      <c r="F7" s="1" t="s">
        <v>6</v>
      </c>
      <c r="G7" s="1" t="s">
        <v>7</v>
      </c>
      <c r="H7" s="1" t="s">
        <v>13</v>
      </c>
      <c r="I7" s="1" t="s">
        <v>14</v>
      </c>
    </row>
    <row r="8" spans="2:9" x14ac:dyDescent="0.2">
      <c r="B8" s="2">
        <v>1</v>
      </c>
      <c r="C8" s="7">
        <f>Data!C6</f>
        <v>8.2200000000000006</v>
      </c>
      <c r="D8" s="7">
        <f>Data!D6</f>
        <v>8.3699999999999992</v>
      </c>
      <c r="E8" s="2">
        <f>Data!E6</f>
        <v>267</v>
      </c>
      <c r="F8" s="2">
        <f>Data!F6</f>
        <v>1</v>
      </c>
      <c r="G8" s="4">
        <f>1/(1+EXP($D$2+$D$3*C8+$D$4*D8+$D$5*E8))</f>
        <v>0.66101352122102508</v>
      </c>
      <c r="H8" s="4">
        <f>(F8*G8)+(1-F8)*(1-G8)</f>
        <v>0.66101352122102508</v>
      </c>
      <c r="I8" s="4">
        <f>LN(H8)</f>
        <v>-0.41398098363463548</v>
      </c>
    </row>
    <row r="9" spans="2:9" x14ac:dyDescent="0.2">
      <c r="B9" s="2">
        <v>2</v>
      </c>
      <c r="C9" s="7">
        <f>Data!C7</f>
        <v>10.01</v>
      </c>
      <c r="D9" s="7">
        <f>Data!D7</f>
        <v>9.32</v>
      </c>
      <c r="E9" s="2">
        <f>Data!E7</f>
        <v>480</v>
      </c>
      <c r="F9" s="2">
        <f>Data!F7</f>
        <v>0</v>
      </c>
      <c r="G9" s="4">
        <f t="shared" ref="G9:G17" si="0">1/(1+EXP($D$2+$D$3*C9+$D$4*D9+$D$5*E9))</f>
        <v>0.23057949045685472</v>
      </c>
      <c r="H9" s="4">
        <f t="shared" ref="H9:H17" si="1">(F9*G9)+(1-F9)*(1-G9)</f>
        <v>0.76942050954314523</v>
      </c>
      <c r="I9" s="4">
        <f t="shared" ref="I9:I17" si="2">LN(H9)</f>
        <v>-0.26211763247757197</v>
      </c>
    </row>
    <row r="10" spans="2:9" x14ac:dyDescent="0.2">
      <c r="B10" s="2">
        <v>3</v>
      </c>
      <c r="C10" s="7">
        <f>Data!C8</f>
        <v>8.4700000000000006</v>
      </c>
      <c r="D10" s="7">
        <f>Data!D8</f>
        <v>8.6300000000000008</v>
      </c>
      <c r="E10" s="2">
        <f>Data!E8</f>
        <v>217</v>
      </c>
      <c r="F10" s="2">
        <f>Data!F8</f>
        <v>0</v>
      </c>
      <c r="G10" s="4">
        <f t="shared" si="0"/>
        <v>0.63691770052590235</v>
      </c>
      <c r="H10" s="4">
        <f t="shared" si="1"/>
        <v>0.36308229947409765</v>
      </c>
      <c r="I10" s="4">
        <f t="shared" si="2"/>
        <v>-1.0131257501001343</v>
      </c>
    </row>
    <row r="11" spans="2:9" x14ac:dyDescent="0.2">
      <c r="B11" s="2">
        <v>4</v>
      </c>
      <c r="C11" s="7">
        <f>Data!C9</f>
        <v>8.77</v>
      </c>
      <c r="D11" s="7">
        <f>Data!D9</f>
        <v>8.99</v>
      </c>
      <c r="E11" s="2">
        <f>Data!E9</f>
        <v>302</v>
      </c>
      <c r="F11" s="2">
        <f>Data!F9</f>
        <v>1</v>
      </c>
      <c r="G11" s="4">
        <f t="shared" si="0"/>
        <v>0.59530361193542236</v>
      </c>
      <c r="H11" s="4">
        <f t="shared" si="1"/>
        <v>0.59530361193542236</v>
      </c>
      <c r="I11" s="4">
        <f t="shared" si="2"/>
        <v>-0.51868373142070157</v>
      </c>
    </row>
    <row r="12" spans="2:9" x14ac:dyDescent="0.2">
      <c r="B12" s="2">
        <v>5</v>
      </c>
      <c r="C12" s="7">
        <f>Data!C10</f>
        <v>9.1</v>
      </c>
      <c r="D12" s="7">
        <f>Data!D10</f>
        <v>9.02</v>
      </c>
      <c r="E12" s="2">
        <f>Data!E10</f>
        <v>301</v>
      </c>
      <c r="F12" s="2">
        <f>Data!F10</f>
        <v>1</v>
      </c>
      <c r="G12" s="4">
        <f t="shared" si="0"/>
        <v>0.48597668514409337</v>
      </c>
      <c r="H12" s="4">
        <f t="shared" si="1"/>
        <v>0.48597668514409337</v>
      </c>
      <c r="I12" s="4">
        <f t="shared" si="2"/>
        <v>-0.72159462918692263</v>
      </c>
    </row>
    <row r="13" spans="2:9" x14ac:dyDescent="0.2">
      <c r="B13" s="2">
        <v>6</v>
      </c>
      <c r="C13" s="7">
        <f>Data!C11</f>
        <v>9.0299999999999994</v>
      </c>
      <c r="D13" s="7">
        <f>Data!D11</f>
        <v>10.01</v>
      </c>
      <c r="E13" s="2">
        <f>Data!E11</f>
        <v>240</v>
      </c>
      <c r="F13" s="2">
        <f>Data!F11</f>
        <v>1</v>
      </c>
      <c r="G13" s="4">
        <f t="shared" si="0"/>
        <v>0.71298782981244713</v>
      </c>
      <c r="H13" s="4">
        <f t="shared" si="1"/>
        <v>0.71298782981244713</v>
      </c>
      <c r="I13" s="4">
        <f t="shared" si="2"/>
        <v>-0.33829092770026808</v>
      </c>
    </row>
    <row r="14" spans="2:9" x14ac:dyDescent="0.2">
      <c r="B14" s="2">
        <v>7</v>
      </c>
      <c r="C14" s="7">
        <f>Data!C12</f>
        <v>9.5500000000000007</v>
      </c>
      <c r="D14" s="7">
        <f>Data!D12</f>
        <v>8.77</v>
      </c>
      <c r="E14" s="2">
        <f>Data!E12</f>
        <v>237</v>
      </c>
      <c r="F14" s="2">
        <f>Data!F12</f>
        <v>1</v>
      </c>
      <c r="G14" s="4">
        <f t="shared" si="0"/>
        <v>0.29650821850890363</v>
      </c>
      <c r="H14" s="4">
        <f t="shared" si="1"/>
        <v>0.29650821850890363</v>
      </c>
      <c r="I14" s="4">
        <f t="shared" si="2"/>
        <v>-1.2156803425173628</v>
      </c>
    </row>
    <row r="15" spans="2:9" x14ac:dyDescent="0.2">
      <c r="B15" s="2">
        <v>8</v>
      </c>
      <c r="C15" s="7">
        <f>Data!C13</f>
        <v>8.99</v>
      </c>
      <c r="D15" s="7">
        <f>Data!D13</f>
        <v>9.3699999999999992</v>
      </c>
      <c r="E15" s="2">
        <f>Data!E13</f>
        <v>225</v>
      </c>
      <c r="F15" s="2">
        <f>Data!F13</f>
        <v>0</v>
      </c>
      <c r="G15" s="4">
        <f t="shared" si="0"/>
        <v>0.60821223196475649</v>
      </c>
      <c r="H15" s="4">
        <f t="shared" si="1"/>
        <v>0.39178776803524351</v>
      </c>
      <c r="I15" s="4">
        <f t="shared" si="2"/>
        <v>-0.937034993879305</v>
      </c>
    </row>
    <row r="16" spans="2:9" x14ac:dyDescent="0.2">
      <c r="B16" s="2">
        <v>9</v>
      </c>
      <c r="C16" s="7">
        <f>Data!C14</f>
        <v>9.31</v>
      </c>
      <c r="D16" s="7">
        <f>Data!D14</f>
        <v>8.59</v>
      </c>
      <c r="E16" s="2">
        <f>Data!E14</f>
        <v>243</v>
      </c>
      <c r="F16" s="2">
        <f>Data!F14</f>
        <v>0</v>
      </c>
      <c r="G16" s="4">
        <f t="shared" si="0"/>
        <v>0.33665417660581548</v>
      </c>
      <c r="H16" s="4">
        <f t="shared" si="1"/>
        <v>0.66334582339418446</v>
      </c>
      <c r="I16" s="4">
        <f t="shared" si="2"/>
        <v>-0.41045882087151253</v>
      </c>
    </row>
    <row r="17" spans="2:9" x14ac:dyDescent="0.2">
      <c r="B17" s="2">
        <v>10</v>
      </c>
      <c r="C17" s="7">
        <f>Data!C15</f>
        <v>9.2200000000000006</v>
      </c>
      <c r="D17" s="7">
        <f>Data!D15</f>
        <v>8.99</v>
      </c>
      <c r="E17" s="2">
        <f>Data!E15</f>
        <v>311</v>
      </c>
      <c r="F17" s="2">
        <f>Data!F15</f>
        <v>0</v>
      </c>
      <c r="G17" s="4">
        <f t="shared" si="0"/>
        <v>0.43597814843031518</v>
      </c>
      <c r="H17" s="4">
        <f t="shared" si="1"/>
        <v>0.56402185156968487</v>
      </c>
      <c r="I17" s="4">
        <f t="shared" si="2"/>
        <v>-0.57266228431672339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Baby Example</vt:lpstr>
      <vt:lpstr>Junior Example</vt:lpstr>
      <vt:lpstr>Junior Example 2</vt:lpstr>
      <vt:lpstr>Junior Example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2017-12-06T20:53:42Z</dcterms:created>
  <dcterms:modified xsi:type="dcterms:W3CDTF">2017-12-06T21:19:43Z</dcterms:modified>
</cp:coreProperties>
</file>