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6B2566F7-D36C-4227-9539-400504976FCC}" xr6:coauthVersionLast="45" xr6:coauthVersionMax="45" xr10:uidLastSave="{00000000-0000-0000-0000-000000000000}"/>
  <bookViews>
    <workbookView xWindow="-108" yWindow="-108" windowWidth="23256" windowHeight="12576" tabRatio="723" activeTab="4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&amp;DBalancing" sheetId="22" r:id="rId5"/>
    <sheet name="S&amp;DBalancing2" sheetId="19" r:id="rId6"/>
    <sheet name="Selection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9" l="1"/>
  <c r="M30" i="22"/>
  <c r="L16" i="22"/>
  <c r="L30" i="22"/>
  <c r="L18" i="19"/>
  <c r="M16" i="22"/>
  <c r="L16" i="19" s="1"/>
  <c r="L17" i="22"/>
  <c r="O76" i="22" l="1"/>
  <c r="K73" i="22"/>
  <c r="K69" i="22"/>
  <c r="O64" i="22"/>
  <c r="N64" i="22"/>
  <c r="M64" i="22"/>
  <c r="L64" i="22"/>
  <c r="O63" i="22"/>
  <c r="N63" i="22"/>
  <c r="M63" i="22"/>
  <c r="O62" i="22"/>
  <c r="N62" i="22"/>
  <c r="M62" i="22"/>
  <c r="L62" i="22"/>
  <c r="O61" i="22"/>
  <c r="N61" i="22"/>
  <c r="M61" i="22"/>
  <c r="O60" i="22"/>
  <c r="N60" i="22"/>
  <c r="M60" i="22"/>
  <c r="L60" i="22"/>
  <c r="O59" i="22"/>
  <c r="N59" i="22"/>
  <c r="M59" i="22"/>
  <c r="O58" i="22"/>
  <c r="N58" i="22"/>
  <c r="M58" i="22"/>
  <c r="L58" i="22"/>
  <c r="O57" i="22"/>
  <c r="N57" i="22"/>
  <c r="M57" i="22"/>
  <c r="L31" i="22"/>
  <c r="L27" i="22"/>
  <c r="L34" i="22" s="1"/>
  <c r="L35" i="22" s="1"/>
  <c r="K28" i="19" s="1"/>
  <c r="L30" i="19" s="1"/>
  <c r="L23" i="22"/>
  <c r="O22" i="22"/>
  <c r="N22" i="22"/>
  <c r="M22" i="22"/>
  <c r="L22" i="22"/>
  <c r="L21" i="22"/>
  <c r="O20" i="22"/>
  <c r="N20" i="22"/>
  <c r="M20" i="22"/>
  <c r="L20" i="22"/>
  <c r="L61" i="22" s="1"/>
  <c r="L19" i="22"/>
  <c r="O18" i="22"/>
  <c r="N18" i="22"/>
  <c r="L18" i="22"/>
  <c r="L59" i="22" s="1"/>
  <c r="D12" i="22"/>
  <c r="O16" i="22"/>
  <c r="N16" i="22"/>
  <c r="L21" i="19"/>
  <c r="N41" i="19"/>
  <c r="L23" i="19"/>
  <c r="L19" i="19"/>
  <c r="L17" i="19"/>
  <c r="O64" i="19"/>
  <c r="O62" i="19"/>
  <c r="O60" i="19"/>
  <c r="O58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20" i="19" l="1"/>
  <c r="M24" i="22"/>
  <c r="L63" i="22"/>
  <c r="L22" i="19"/>
  <c r="N24" i="22"/>
  <c r="N65" i="22"/>
  <c r="N66" i="22"/>
  <c r="O40" i="22"/>
  <c r="O65" i="22"/>
  <c r="M40" i="22"/>
  <c r="O66" i="22"/>
  <c r="L57" i="22"/>
  <c r="L65" i="22" s="1"/>
  <c r="L70" i="22" s="1"/>
  <c r="L71" i="22" s="1"/>
  <c r="L24" i="22"/>
  <c r="L32" i="22" s="1"/>
  <c r="L66" i="22"/>
  <c r="M65" i="22"/>
  <c r="M66" i="22"/>
  <c r="N41" i="22"/>
  <c r="M36" i="22"/>
  <c r="L28" i="22" l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L26" i="19" s="1"/>
  <c r="L27" i="19" s="1"/>
  <c r="L34" i="19" s="1"/>
  <c r="M70" i="22"/>
  <c r="M71" i="22" s="1"/>
  <c r="M75" i="22" s="1"/>
  <c r="M72" i="22" s="1"/>
  <c r="M73" i="22" s="1"/>
  <c r="O11" i="21"/>
  <c r="D12" i="19"/>
  <c r="M31" i="22" l="1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O70" i="22"/>
  <c r="O71" i="22" s="1"/>
  <c r="O68" i="22" s="1"/>
  <c r="O69" i="22" s="1"/>
  <c r="O74" i="22"/>
  <c r="O75" i="22" s="1"/>
  <c r="N37" i="22" l="1"/>
  <c r="N38" i="22" s="1"/>
  <c r="O39" i="22" s="1"/>
  <c r="N34" i="22"/>
  <c r="N35" i="22" s="1"/>
  <c r="O36" i="22" s="1"/>
  <c r="O77" i="22"/>
  <c r="N76" i="22"/>
  <c r="O72" i="22"/>
  <c r="O73" i="22" s="1"/>
  <c r="O42" i="22" l="1"/>
  <c r="O37" i="22" s="1"/>
  <c r="O38" i="22" s="1"/>
  <c r="O43" i="22" l="1"/>
  <c r="O34" i="22"/>
  <c r="O35" i="22" s="1"/>
  <c r="N18" i="19" l="1"/>
  <c r="N57" i="19"/>
  <c r="K69" i="19"/>
  <c r="O76" i="19"/>
  <c r="L63" i="19"/>
  <c r="L61" i="19"/>
  <c r="L59" i="19"/>
  <c r="L57" i="19"/>
  <c r="K73" i="19" l="1"/>
  <c r="O66" i="19"/>
  <c r="N66" i="19"/>
  <c r="M66" i="19"/>
  <c r="L66" i="19"/>
  <c r="L65" i="19"/>
  <c r="L70" i="19" s="1"/>
  <c r="O63" i="19"/>
  <c r="N63" i="19"/>
  <c r="M63" i="19"/>
  <c r="O61" i="19"/>
  <c r="N61" i="19"/>
  <c r="M61" i="19"/>
  <c r="O59" i="19"/>
  <c r="N59" i="19"/>
  <c r="M59" i="19"/>
  <c r="O57" i="19"/>
  <c r="M57" i="19"/>
  <c r="L28" i="19"/>
  <c r="M30" i="19" s="1"/>
  <c r="O22" i="19"/>
  <c r="N22" i="19"/>
  <c r="M22" i="19"/>
  <c r="O20" i="19"/>
  <c r="N20" i="19"/>
  <c r="M20" i="19"/>
  <c r="O18" i="19"/>
  <c r="O16" i="19"/>
  <c r="N16" i="19"/>
  <c r="M16" i="19"/>
  <c r="O40" i="19" l="1"/>
  <c r="L35" i="19"/>
  <c r="M33" i="19"/>
  <c r="L31" i="19"/>
  <c r="L32" i="19" s="1"/>
  <c r="L71" i="19"/>
  <c r="N65" i="19"/>
  <c r="M65" i="19"/>
  <c r="O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O39" i="19" s="1"/>
  <c r="N34" i="19"/>
  <c r="N35" i="19" s="1"/>
  <c r="O36" i="19" s="1"/>
  <c r="O42" i="19" s="1"/>
  <c r="O43" i="19" s="1"/>
  <c r="O70" i="19"/>
  <c r="O71" i="19" s="1"/>
  <c r="O68" i="19" s="1"/>
  <c r="O37" i="19" l="1"/>
  <c r="O38" i="19" s="1"/>
  <c r="O34" i="19"/>
  <c r="O35" i="19" s="1"/>
  <c r="O74" i="19"/>
  <c r="O75" i="19" s="1"/>
  <c r="O69" i="19" l="1"/>
  <c r="O77" i="19"/>
  <c r="O72" i="19"/>
  <c r="O73" i="19" s="1"/>
  <c r="N76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Already fixed in month M-2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be updated in month M-1 (from month M-2)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M-2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be fixed in month M-1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O35" authorId="0" shapeId="0" xr:uid="{B3085546-150D-4496-B8D6-459BC1D8AD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 Target to Safety Stock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be updated in month M-1 (from month M-2)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be fixed in month M-1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O35" authorId="0" shapeId="0" xr:uid="{45E74A86-3E3C-4759-B77E-6D3833E945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 Target to Safety Stock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<sst xmlns="http://schemas.openxmlformats.org/spreadsheetml/2006/main" count="1830" uniqueCount="178">
  <si>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</si>
  <si>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</si>
  <si>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</si>
  <si>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</si>
  <si>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</si>
  <si>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</si>
  <si>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</si>
  <si>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</si>
  <si>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</si>
  <si>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</si>
  <si>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</si>
  <si>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</si>
  <si>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</si>
  <si>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</si>
  <si>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</si>
  <si>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</si>
  <si>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</si>
  <si>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</si>
  <si>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</si>
  <si>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</si>
  <si>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</si>
  <si>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</si>
  <si>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</si>
  <si>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</si>
  <si>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</si>
  <si>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</si>
  <si>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</si>
  <si>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</si>
  <si>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</si>
  <si>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</si>
  <si>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</si>
  <si>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</si>
  <si>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</si>
  <si>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</si>
  <si>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</si>
  <si>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</si>
  <si>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</si>
  <si>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</si>
  <si>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</si>
  <si>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</si>
  <si>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</si>
  <si>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</si>
  <si>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</si>
  <si>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</si>
  <si>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</si>
  <si>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</si>
  <si>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</si>
  <si>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</si>
  <si>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</si>
  <si>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</si>
  <si>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</si>
  <si>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</si>
  <si>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</si>
  <si>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</si>
  <si>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</si>
  <si>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</si>
  <si>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</si>
  <si>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</si>
  <si>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</si>
  <si>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</si>
  <si>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</si>
  <si>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</si>
  <si>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</si>
  <si>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</si>
  <si>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</si>
  <si>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</si>
  <si>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</si>
  <si>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</si>
  <si>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</si>
  <si>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</si>
  <si>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</si>
  <si>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</si>
  <si>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</si>
  <si>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</si>
  <si>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</si>
  <si>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</si>
  <si>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</si>
  <si>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</si>
  <si>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</si>
  <si>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</si>
  <si>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</si>
  <si>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</si>
  <si>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</si>
  <si>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</si>
  <si>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</si>
  <si>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</si>
  <si>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</si>
  <si>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</si>
  <si>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</si>
  <si>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</si>
  <si>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</si>
  <si>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</si>
  <si>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</si>
  <si>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</si>
  <si>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</si>
  <si>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</si>
  <si>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</si>
  <si>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</si>
  <si>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</si>
  <si>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</si>
  <si>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</si>
  <si>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</si>
  <si>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</si>
  <si>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</si>
  <si>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</si>
  <si>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</si>
  <si>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</si>
  <si>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</si>
  <si>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</si>
  <si>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</si>
  <si>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</si>
  <si>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</si>
  <si>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</si>
  <si>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</si>
  <si>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</si>
  <si>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</si>
  <si>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</si>
  <si>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</si>
  <si>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</si>
  <si>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</si>
  <si>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</si>
  <si>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</si>
  <si>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</si>
  <si>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</si>
  <si>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</si>
  <si>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</si>
  <si>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</si>
  <si>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</si>
  <si>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</si>
  <si>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</si>
  <si>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</si>
  <si>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</si>
  <si>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</si>
  <si>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</si>
  <si>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</si>
  <si>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</si>
  <si>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</si>
  <si>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</si>
  <si>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</si>
  <si>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</si>
  <si>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</si>
  <si>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</si>
  <si>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</si>
  <si>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</si>
  <si>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</si>
  <si>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</si>
  <si>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</si>
  <si>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</si>
  <si>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</si>
  <si>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</si>
  <si>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</si>
  <si>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</si>
  <si>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</si>
  <si>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</si>
  <si>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</si>
  <si>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</si>
  <si>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</si>
  <si>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</si>
  <si>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</si>
  <si>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</si>
  <si>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</si>
  <si>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</si>
  <si>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</si>
  <si>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</si>
  <si>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</si>
  <si>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</si>
  <si>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</si>
  <si>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</si>
  <si>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</si>
  <si>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</si>
  <si>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</si>
  <si>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</si>
  <si>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beg - ending</t>
  </si>
  <si>
    <t>sdbp = asqp - demand</t>
  </si>
  <si>
    <t>Allocation to reduce based on ranking</t>
  </si>
  <si>
    <t>Target Ending Inventory (MT)</t>
  </si>
  <si>
    <t>tei</t>
  </si>
  <si>
    <t>aip(m) = eip(m-1)-tei(m)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</si>
</sst>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8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5" fillId="16" borderId="45" applyNumberFormat="0" applyAlignment="0" applyProtection="0"/>
    <xf numFmtId="0" fontId="26" fillId="0" borderId="0" applyNumberFormat="0" applyFill="0" applyBorder="0" applyAlignment="0" applyProtection="0"/>
    <xf numFmtId="0" fontId="29" fillId="19" borderId="0" applyNumberFormat="0" applyBorder="0" applyAlignment="0" applyProtection="0"/>
  </cellStyleXfs>
  <cellXfs count="252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5" fillId="12" borderId="5" xfId="0" applyFont="1" applyFill="1" applyBorder="1" applyAlignment="1">
      <alignment horizontal="left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8" fillId="5" borderId="55" xfId="4" applyFont="1" applyBorder="1" applyAlignment="1">
      <alignment horizontal="right"/>
    </xf>
    <xf numFmtId="0" fontId="17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9" fillId="7" borderId="15" xfId="0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2" fillId="0" borderId="0" xfId="0" applyFont="1"/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3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0" fillId="8" borderId="60" xfId="0" applyFill="1" applyBorder="1" applyAlignment="1">
      <alignment horizontal="center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8" borderId="20" xfId="0" applyFont="1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7" fillId="7" borderId="6" xfId="2" applyFont="1" applyFill="1" applyBorder="1"/>
    <xf numFmtId="0" fontId="17" fillId="7" borderId="35" xfId="2" applyFont="1" applyFill="1" applyBorder="1"/>
    <xf numFmtId="0" fontId="5" fillId="7" borderId="64" xfId="0" applyFont="1" applyFill="1" applyBorder="1" applyAlignment="1">
      <alignment horizontal="right"/>
    </xf>
    <xf numFmtId="0" fontId="18" fillId="5" borderId="66" xfId="4" applyFont="1" applyBorder="1" applyAlignment="1">
      <alignment horizontal="right"/>
    </xf>
    <xf numFmtId="0" fontId="18" fillId="5" borderId="67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8" fillId="5" borderId="24" xfId="4" applyFont="1" applyBorder="1" applyAlignment="1">
      <alignment horizontal="center"/>
    </xf>
    <xf numFmtId="0" fontId="17" fillId="7" borderId="36" xfId="2" applyFont="1" applyFill="1" applyBorder="1" applyAlignment="1">
      <alignment horizontal="center"/>
    </xf>
    <xf numFmtId="0" fontId="18" fillId="5" borderId="36" xfId="4" applyFont="1" applyBorder="1" applyAlignment="1">
      <alignment horizontal="center"/>
    </xf>
    <xf numFmtId="0" fontId="17" fillId="7" borderId="34" xfId="2" applyFont="1" applyFill="1" applyBorder="1" applyAlignment="1">
      <alignment horizontal="center"/>
    </xf>
    <xf numFmtId="0" fontId="17" fillId="7" borderId="65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8" fillId="7" borderId="8" xfId="4" applyFont="1" applyFill="1" applyBorder="1" applyAlignment="1">
      <alignment horizontal="left"/>
    </xf>
    <xf numFmtId="0" fontId="18" fillId="7" borderId="9" xfId="4" applyFont="1" applyFill="1" applyBorder="1" applyAlignment="1">
      <alignment horizontal="left"/>
    </xf>
    <xf numFmtId="0" fontId="18" fillId="7" borderId="2" xfId="4" applyFont="1" applyFill="1" applyBorder="1" applyAlignment="1">
      <alignment horizontal="left"/>
    </xf>
    <xf numFmtId="0" fontId="18" fillId="7" borderId="19" xfId="4" applyFont="1" applyFill="1" applyBorder="1" applyAlignment="1">
      <alignment horizontal="left"/>
    </xf>
    <xf numFmtId="0" fontId="18" fillId="5" borderId="56" xfId="4" applyFont="1" applyBorder="1" applyAlignment="1">
      <alignment horizontal="left"/>
    </xf>
    <xf numFmtId="0" fontId="18" fillId="5" borderId="9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8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0" fillId="18" borderId="41" xfId="0" applyFill="1" applyBorder="1"/>
    <xf numFmtId="0" fontId="27" fillId="7" borderId="8" xfId="4" applyFont="1" applyFill="1" applyBorder="1" applyAlignment="1">
      <alignment horizontal="left"/>
    </xf>
    <xf numFmtId="0" fontId="27" fillId="7" borderId="9" xfId="4" applyFont="1" applyFill="1" applyBorder="1" applyAlignment="1">
      <alignment horizontal="left"/>
    </xf>
    <xf numFmtId="0" fontId="27" fillId="7" borderId="2" xfId="4" applyFont="1" applyFill="1" applyBorder="1" applyAlignment="1">
      <alignment horizontal="left"/>
    </xf>
    <xf numFmtId="0" fontId="27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9" xfId="0" applyFill="1" applyBorder="1" applyAlignment="1">
      <alignment horizontal="center"/>
    </xf>
    <xf numFmtId="0" fontId="5" fillId="12" borderId="70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4" fillId="12" borderId="25" xfId="0" applyFont="1" applyFill="1" applyBorder="1" applyAlignment="1">
      <alignment horizontal="left"/>
    </xf>
    <xf numFmtId="0" fontId="24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4" fillId="12" borderId="61" xfId="0" applyFont="1" applyFill="1" applyBorder="1" applyAlignment="1">
      <alignment horizontal="center"/>
    </xf>
    <xf numFmtId="0" fontId="24" fillId="12" borderId="6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6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4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0" fillId="12" borderId="9" xfId="0" quotePrefix="1" applyFill="1" applyBorder="1" applyAlignment="1">
      <alignment horizontal="center"/>
    </xf>
    <xf numFmtId="0" fontId="0" fillId="12" borderId="19" xfId="0" quotePrefix="1" applyFill="1" applyBorder="1" applyAlignment="1">
      <alignment horizontal="center"/>
    </xf>
    <xf numFmtId="0" fontId="0" fillId="12" borderId="60" xfId="0" quotePrefix="1" applyFill="1" applyBorder="1" applyAlignment="1">
      <alignment horizontal="center"/>
    </xf>
    <xf numFmtId="0" fontId="0" fillId="12" borderId="38" xfId="0" quotePrefix="1" applyFill="1" applyBorder="1" applyAlignment="1">
      <alignment horizontal="center"/>
    </xf>
    <xf numFmtId="0" fontId="25" fillId="8" borderId="16" xfId="4" quotePrefix="1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6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8" xfId="4" applyFill="1" applyBorder="1" applyAlignment="1">
      <alignment horizontal="center"/>
    </xf>
    <xf numFmtId="0" fontId="19" fillId="7" borderId="26" xfId="0" applyFont="1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9" fillId="7" borderId="29" xfId="0" applyFont="1" applyFill="1" applyBorder="1" applyAlignment="1">
      <alignment horizontal="center"/>
    </xf>
    <xf numFmtId="0" fontId="4" fillId="5" borderId="79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80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right"/>
    </xf>
    <xf numFmtId="0" fontId="27" fillId="5" borderId="79" xfId="4" applyFont="1" applyBorder="1" applyAlignment="1">
      <alignment horizontal="left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9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0" fillId="9" borderId="38" xfId="0" quotePrefix="1" applyFill="1" applyBorder="1" applyAlignment="1">
      <alignment horizontal="center"/>
    </xf>
    <xf numFmtId="0" fontId="29" fillId="19" borderId="82" xfId="7" applyFont="1" applyBorder="1" applyAlignment="1">
      <alignment horizontal="center"/>
    </xf>
    <xf numFmtId="0" fontId="5" fillId="19" borderId="83" xfId="7" applyFont="1" applyBorder="1" applyAlignment="1">
      <alignment horizontal="center"/>
    </xf>
    <xf numFmtId="0" fontId="5" fillId="19" borderId="3" xfId="7" applyFont="1" applyBorder="1" applyAlignment="1">
      <alignment horizontal="center"/>
    </xf>
    <xf numFmtId="0" fontId="4" fillId="5" borderId="1" xfId="4" applyAlignment="1">
      <alignment horizontal="center"/>
    </xf>
    <xf numFmtId="0" fontId="0" fillId="9" borderId="29" xfId="0" applyFill="1" applyBorder="1" applyAlignment="1">
      <alignment horizontal="center"/>
    </xf>
    <xf numFmtId="0" fontId="5" fillId="9" borderId="78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3" xfId="0" quotePrefix="1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7" fillId="5" borderId="26" xfId="4" quotePrefix="1" applyFont="1" applyBorder="1" applyAlignment="1">
      <alignment horizontal="center"/>
    </xf>
    <xf numFmtId="0" fontId="25" fillId="5" borderId="85" xfId="4" applyFont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9" fillId="8" borderId="11" xfId="4" applyFont="1" applyFill="1" applyBorder="1" applyAlignment="1">
      <alignment horizontal="center"/>
    </xf>
    <xf numFmtId="0" fontId="20" fillId="16" borderId="57" xfId="5" applyFont="1" applyBorder="1" applyAlignment="1">
      <alignment horizontal="center"/>
    </xf>
    <xf numFmtId="0" fontId="20" fillId="16" borderId="58" xfId="5" applyFont="1" applyBorder="1" applyAlignment="1">
      <alignment horizontal="center"/>
    </xf>
    <xf numFmtId="0" fontId="28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6" fillId="7" borderId="31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1" fillId="16" borderId="45" xfId="5" applyFont="1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15" fillId="16" borderId="45" xfId="5" applyAlignment="1">
      <alignment horizontal="center"/>
    </xf>
    <xf numFmtId="0" fontId="28" fillId="4" borderId="72" xfId="3" applyFont="1" applyBorder="1" applyAlignment="1">
      <alignment horizontal="center" vertical="center" wrapText="1"/>
    </xf>
    <xf numFmtId="0" fontId="28" fillId="4" borderId="73" xfId="3" applyFont="1" applyBorder="1" applyAlignment="1">
      <alignment horizontal="center" vertical="center" wrapText="1"/>
    </xf>
    <xf numFmtId="0" fontId="28" fillId="4" borderId="74" xfId="3" applyFont="1" applyBorder="1" applyAlignment="1">
      <alignment horizontal="center" vertical="center" wrapText="1"/>
    </xf>
    <xf numFmtId="0" fontId="28" fillId="4" borderId="33" xfId="3" applyFont="1" applyBorder="1" applyAlignment="1">
      <alignment horizontal="center" vertical="center" wrapText="1"/>
    </xf>
    <xf numFmtId="0" fontId="28" fillId="4" borderId="75" xfId="3" applyFont="1" applyBorder="1" applyAlignment="1">
      <alignment horizontal="center" vertical="center" wrapText="1"/>
    </xf>
    <xf numFmtId="0" fontId="28" fillId="4" borderId="54" xfId="3" applyFont="1" applyBorder="1" applyAlignment="1">
      <alignment horizontal="center" vertical="center" wrapText="1"/>
    </xf>
    <xf numFmtId="0" fontId="28" fillId="4" borderId="77" xfId="3" applyFont="1" applyBorder="1" applyAlignment="1">
      <alignment horizontal="center" vertical="center" wrapText="1"/>
    </xf>
    <xf numFmtId="0" fontId="28" fillId="4" borderId="71" xfId="3" applyFont="1" applyBorder="1" applyAlignment="1">
      <alignment horizontal="center" vertical="center" wrapText="1"/>
    </xf>
    <xf numFmtId="0" fontId="15" fillId="16" borderId="57" xfId="5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5" fillId="16" borderId="45" xfId="5" applyAlignment="1">
      <alignment horizontal="center" vertical="center" textRotation="90"/>
    </xf>
    <xf numFmtId="0" fontId="19" fillId="7" borderId="15" xfId="4" quotePrefix="1" applyFont="1" applyFill="1" applyBorder="1" applyAlignment="1">
      <alignment horizontal="center"/>
    </xf>
    <xf numFmtId="0" fontId="19" fillId="7" borderId="2" xfId="4" quotePrefix="1" applyFont="1" applyFill="1" applyBorder="1" applyAlignment="1">
      <alignment horizontal="center"/>
    </xf>
    <xf numFmtId="0" fontId="19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9" fillId="7" borderId="26" xfId="4" quotePrefix="1" applyFont="1" applyFill="1" applyBorder="1" applyAlignment="1">
      <alignment horizontal="center"/>
    </xf>
    <xf numFmtId="0" fontId="19" fillId="7" borderId="19" xfId="4" quotePrefix="1" applyFont="1" applyFill="1" applyBorder="1" applyAlignment="1">
      <alignment horizontal="center"/>
    </xf>
    <xf numFmtId="0" fontId="19" fillId="7" borderId="14" xfId="4" quotePrefix="1" applyFont="1" applyFill="1" applyBorder="1" applyAlignment="1">
      <alignment horizontal="center"/>
    </xf>
    <xf numFmtId="0" fontId="5" fillId="7" borderId="38" xfId="0" quotePrefix="1" applyFont="1" applyFill="1" applyBorder="1" applyAlignment="1">
      <alignment horizontal="center"/>
    </xf>
    <xf numFmtId="0" fontId="5" fillId="7" borderId="22" xfId="0" applyFont="1" applyFill="1" applyBorder="1" applyAlignment="1">
      <alignment horizontal="right"/>
    </xf>
    <xf numFmtId="0" fontId="5" fillId="7" borderId="28" xfId="0" applyFont="1" applyFill="1" applyBorder="1" applyAlignment="1">
      <alignment horizontal="right"/>
    </xf>
    <xf numFmtId="0" fontId="5" fillId="7" borderId="30" xfId="0" quotePrefix="1" applyFont="1" applyFill="1" applyBorder="1" applyAlignment="1">
      <alignment horizontal="center"/>
    </xf>
    <xf numFmtId="0" fontId="30" fillId="5" borderId="86" xfId="4" applyFont="1" applyBorder="1" applyAlignment="1">
      <alignment horizontal="center"/>
    </xf>
    <xf numFmtId="0" fontId="0" fillId="15" borderId="69" xfId="0" quotePrefix="1" applyFill="1" applyBorder="1" applyAlignment="1">
      <alignment horizontal="center"/>
    </xf>
    <xf numFmtId="0" fontId="0" fillId="15" borderId="4" xfId="0" quotePrefix="1" applyFill="1" applyBorder="1" applyAlignment="1">
      <alignment horizont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05"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11</xdr:row>
      <xdr:rowOff>180974</xdr:rowOff>
    </xdr:from>
    <xdr:to>
      <xdr:col>11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245215" y="226123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280035</xdr:colOff>
      <xdr:row>23</xdr:row>
      <xdr:rowOff>45720</xdr:rowOff>
    </xdr:from>
    <xdr:to>
      <xdr:col>19</xdr:col>
      <xdr:colOff>7620</xdr:colOff>
      <xdr:row>25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085695" y="447294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701043</xdr:colOff>
      <xdr:row>24</xdr:row>
      <xdr:rowOff>57150</xdr:rowOff>
    </xdr:from>
    <xdr:to>
      <xdr:col>15</xdr:col>
      <xdr:colOff>280035</xdr:colOff>
      <xdr:row>25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>
          <a:off x="14531343" y="4682490"/>
          <a:ext cx="554352" cy="232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17</xdr:row>
      <xdr:rowOff>175260</xdr:rowOff>
    </xdr:from>
    <xdr:to>
      <xdr:col>20</xdr:col>
      <xdr:colOff>228600</xdr:colOff>
      <xdr:row>20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5034260" y="341376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579120</xdr:colOff>
      <xdr:row>19</xdr:row>
      <xdr:rowOff>106680</xdr:rowOff>
    </xdr:from>
    <xdr:to>
      <xdr:col>15</xdr:col>
      <xdr:colOff>243840</xdr:colOff>
      <xdr:row>23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/>
      </xdr:nvCxnSpPr>
      <xdr:spPr>
        <a:xfrm flipH="1">
          <a:off x="11376660" y="3741420"/>
          <a:ext cx="36728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401955</xdr:colOff>
      <xdr:row>13</xdr:row>
      <xdr:rowOff>144780</xdr:rowOff>
    </xdr:from>
    <xdr:to>
      <xdr:col>20</xdr:col>
      <xdr:colOff>401955</xdr:colOff>
      <xdr:row>16</xdr:row>
      <xdr:rowOff>177165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92F64AD-EA00-4A88-8B7C-CBF486CA2B48}"/>
            </a:ext>
          </a:extLst>
        </xdr:cNvPr>
        <xdr:cNvSpPr/>
      </xdr:nvSpPr>
      <xdr:spPr>
        <a:xfrm>
          <a:off x="15207615" y="260604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Some</a:t>
          </a:r>
          <a:r>
            <a:rPr lang="en-MY" sz="1100" baseline="0"/>
            <a:t> Orders come in in months M+2, M+3 in month M.</a:t>
          </a:r>
        </a:p>
      </xdr:txBody>
    </xdr:sp>
    <xdr:clientData/>
  </xdr:twoCellAnchor>
  <xdr:twoCellAnchor>
    <xdr:from>
      <xdr:col>14</xdr:col>
      <xdr:colOff>695325</xdr:colOff>
      <xdr:row>15</xdr:row>
      <xdr:rowOff>67628</xdr:rowOff>
    </xdr:from>
    <xdr:to>
      <xdr:col>15</xdr:col>
      <xdr:colOff>398145</xdr:colOff>
      <xdr:row>16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CC3466-A806-4886-8639-1CF9B550745D}"/>
            </a:ext>
          </a:extLst>
        </xdr:cNvPr>
        <xdr:cNvCxnSpPr>
          <a:stCxn id="10" idx="1"/>
        </xdr:cNvCxnSpPr>
      </xdr:nvCxnSpPr>
      <xdr:spPr>
        <a:xfrm flipH="1">
          <a:off x="14525625" y="2909888"/>
          <a:ext cx="678180" cy="216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58</xdr:row>
      <xdr:rowOff>144780</xdr:rowOff>
    </xdr:from>
    <xdr:to>
      <xdr:col>20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15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62</xdr:row>
      <xdr:rowOff>102870</xdr:rowOff>
    </xdr:from>
    <xdr:to>
      <xdr:col>20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99060</xdr:colOff>
      <xdr:row>63</xdr:row>
      <xdr:rowOff>177165</xdr:rowOff>
    </xdr:from>
    <xdr:to>
      <xdr:col>15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300990</xdr:colOff>
      <xdr:row>66</xdr:row>
      <xdr:rowOff>38100</xdr:rowOff>
    </xdr:from>
    <xdr:to>
      <xdr:col>20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480060</xdr:colOff>
      <xdr:row>67</xdr:row>
      <xdr:rowOff>153353</xdr:rowOff>
    </xdr:from>
    <xdr:to>
      <xdr:col>15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165732</xdr:colOff>
      <xdr:row>70</xdr:row>
      <xdr:rowOff>129540</xdr:rowOff>
    </xdr:from>
    <xdr:to>
      <xdr:col>24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274320</xdr:colOff>
      <xdr:row>72</xdr:row>
      <xdr:rowOff>100013</xdr:rowOff>
    </xdr:from>
    <xdr:to>
      <xdr:col>15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11</xdr:row>
      <xdr:rowOff>180974</xdr:rowOff>
    </xdr:from>
    <xdr:to>
      <xdr:col>11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280035</xdr:colOff>
      <xdr:row>23</xdr:row>
      <xdr:rowOff>45720</xdr:rowOff>
    </xdr:from>
    <xdr:to>
      <xdr:col>19</xdr:col>
      <xdr:colOff>7620</xdr:colOff>
      <xdr:row>25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5085695" y="4274820"/>
          <a:ext cx="2165985" cy="4038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701043</xdr:colOff>
      <xdr:row>24</xdr:row>
      <xdr:rowOff>57150</xdr:rowOff>
    </xdr:from>
    <xdr:to>
      <xdr:col>15</xdr:col>
      <xdr:colOff>280035</xdr:colOff>
      <xdr:row>25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531343" y="4476750"/>
          <a:ext cx="554352" cy="224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17</xdr:row>
      <xdr:rowOff>175260</xdr:rowOff>
    </xdr:from>
    <xdr:to>
      <xdr:col>20</xdr:col>
      <xdr:colOff>228600</xdr:colOff>
      <xdr:row>20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2992100" y="3200400"/>
          <a:ext cx="3048000" cy="6191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579120</xdr:colOff>
      <xdr:row>19</xdr:row>
      <xdr:rowOff>106680</xdr:rowOff>
    </xdr:from>
    <xdr:to>
      <xdr:col>15</xdr:col>
      <xdr:colOff>243840</xdr:colOff>
      <xdr:row>23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/>
      </xdr:nvCxnSpPr>
      <xdr:spPr>
        <a:xfrm flipH="1">
          <a:off x="11376660" y="3543300"/>
          <a:ext cx="36728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401955</xdr:colOff>
      <xdr:row>13</xdr:row>
      <xdr:rowOff>144780</xdr:rowOff>
    </xdr:from>
    <xdr:to>
      <xdr:col>20</xdr:col>
      <xdr:colOff>401955</xdr:colOff>
      <xdr:row>16</xdr:row>
      <xdr:rowOff>177165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08E1BF9-C9E0-46E0-BAFF-60E6B7DACB25}"/>
            </a:ext>
          </a:extLst>
        </xdr:cNvPr>
        <xdr:cNvSpPr/>
      </xdr:nvSpPr>
      <xdr:spPr>
        <a:xfrm>
          <a:off x="13279755" y="2392680"/>
          <a:ext cx="3048000" cy="61341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Some</a:t>
          </a:r>
          <a:r>
            <a:rPr lang="en-MY" sz="1100" baseline="0"/>
            <a:t> Orders come in in months M+2, M+3 in month M.</a:t>
          </a:r>
        </a:p>
      </xdr:txBody>
    </xdr:sp>
    <xdr:clientData/>
  </xdr:twoCellAnchor>
  <xdr:twoCellAnchor>
    <xdr:from>
      <xdr:col>14</xdr:col>
      <xdr:colOff>695325</xdr:colOff>
      <xdr:row>15</xdr:row>
      <xdr:rowOff>67628</xdr:rowOff>
    </xdr:from>
    <xdr:to>
      <xdr:col>15</xdr:col>
      <xdr:colOff>398145</xdr:colOff>
      <xdr:row>16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C7C5324-A2F9-4E1D-98E0-4130F55784FD}"/>
            </a:ext>
          </a:extLst>
        </xdr:cNvPr>
        <xdr:cNvCxnSpPr>
          <a:stCxn id="16" idx="1"/>
        </xdr:cNvCxnSpPr>
      </xdr:nvCxnSpPr>
      <xdr:spPr>
        <a:xfrm flipH="1">
          <a:off x="12601575" y="2696528"/>
          <a:ext cx="674370" cy="218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58</xdr:row>
      <xdr:rowOff>144780</xdr:rowOff>
    </xdr:from>
    <xdr:to>
      <xdr:col>20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15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62</xdr:row>
      <xdr:rowOff>102870</xdr:rowOff>
    </xdr:from>
    <xdr:to>
      <xdr:col>20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99060</xdr:colOff>
      <xdr:row>63</xdr:row>
      <xdr:rowOff>177165</xdr:rowOff>
    </xdr:from>
    <xdr:to>
      <xdr:col>15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300990</xdr:colOff>
      <xdr:row>66</xdr:row>
      <xdr:rowOff>38100</xdr:rowOff>
    </xdr:from>
    <xdr:to>
      <xdr:col>20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480060</xdr:colOff>
      <xdr:row>67</xdr:row>
      <xdr:rowOff>153353</xdr:rowOff>
    </xdr:from>
    <xdr:to>
      <xdr:col>15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165732</xdr:colOff>
      <xdr:row>70</xdr:row>
      <xdr:rowOff>129540</xdr:rowOff>
    </xdr:from>
    <xdr:to>
      <xdr:col>24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274320</xdr:colOff>
      <xdr:row>72</xdr:row>
      <xdr:rowOff>100013</xdr:rowOff>
    </xdr:from>
    <xdr:to>
      <xdr:col>15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F1" zoomScale="115" zoomScaleNormal="115" workbookViewId="0">
      <selection activeCell="P7" sqref="P7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20" t="s">
        <v>7</v>
      </c>
      <c r="D2" s="20" t="s">
        <v>21</v>
      </c>
      <c r="E2" s="20" t="s">
        <v>6</v>
      </c>
      <c r="F2" s="20" t="s">
        <v>20</v>
      </c>
      <c r="G2" s="20" t="s">
        <v>18</v>
      </c>
      <c r="H2" s="20" t="s">
        <v>19</v>
      </c>
      <c r="I2" s="20" t="s">
        <v>22</v>
      </c>
      <c r="J2" s="20" t="s">
        <v>128</v>
      </c>
      <c r="K2" s="20" t="s">
        <v>28</v>
      </c>
    </row>
    <row r="3" spans="3:16" x14ac:dyDescent="0.3">
      <c r="C3" s="24" t="s">
        <v>154</v>
      </c>
      <c r="D3" s="24" t="s">
        <v>23</v>
      </c>
      <c r="E3" s="25" t="s">
        <v>8</v>
      </c>
      <c r="F3" s="25" t="str">
        <f>IF($E3=Selection!$F$2,"A",IF(OR($E3=Selection!$F$3,$E3=Selection!$F$5),"B","C"))</f>
        <v>A</v>
      </c>
      <c r="G3" s="25" t="s">
        <v>13</v>
      </c>
      <c r="H3" s="25">
        <v>1</v>
      </c>
      <c r="I3" s="25" t="s">
        <v>14</v>
      </c>
      <c r="J3" s="26">
        <v>400</v>
      </c>
    </row>
    <row r="4" spans="3:16" x14ac:dyDescent="0.3">
      <c r="C4" s="28" t="s">
        <v>154</v>
      </c>
      <c r="D4" s="28" t="s">
        <v>23</v>
      </c>
      <c r="E4" s="29" t="s">
        <v>8</v>
      </c>
      <c r="F4" s="29" t="str">
        <f>IF($E4=Selection!$F$2,"A",IF(OR($E4=Selection!$F$3,$E4=Selection!$F$5),"B","C"))</f>
        <v>A</v>
      </c>
      <c r="G4" s="29" t="s">
        <v>13</v>
      </c>
      <c r="H4" s="29">
        <v>2</v>
      </c>
      <c r="I4" s="29" t="s">
        <v>14</v>
      </c>
      <c r="J4" s="30">
        <v>30</v>
      </c>
    </row>
    <row r="5" spans="3:16" x14ac:dyDescent="0.3">
      <c r="C5" s="28" t="s">
        <v>154</v>
      </c>
      <c r="D5" s="28" t="s">
        <v>23</v>
      </c>
      <c r="E5" s="29" t="s">
        <v>8</v>
      </c>
      <c r="F5" s="29" t="str">
        <f>IF($E5=Selection!$F$2,"A",IF(OR($E5=Selection!$F$3,$E5=Selection!$F$5),"B","C"))</f>
        <v>A</v>
      </c>
      <c r="G5" s="29" t="s">
        <v>13</v>
      </c>
      <c r="H5" s="29">
        <v>3</v>
      </c>
      <c r="I5" s="29" t="s">
        <v>15</v>
      </c>
      <c r="J5" s="30">
        <v>10</v>
      </c>
    </row>
    <row r="6" spans="3:16" x14ac:dyDescent="0.3">
      <c r="C6" s="28" t="s">
        <v>154</v>
      </c>
      <c r="D6" s="28" t="s">
        <v>23</v>
      </c>
      <c r="E6" s="29" t="s">
        <v>8</v>
      </c>
      <c r="F6" s="29" t="str">
        <f>IF($E6=Selection!$F$2,"A",IF(OR($E6=Selection!$F$3,$E6=Selection!$F$5),"B","C"))</f>
        <v>A</v>
      </c>
      <c r="G6" s="29" t="s">
        <v>12</v>
      </c>
      <c r="H6" s="29">
        <v>4</v>
      </c>
      <c r="I6" s="29" t="s">
        <v>15</v>
      </c>
      <c r="J6" s="30">
        <v>200</v>
      </c>
      <c r="N6" t="s">
        <v>46</v>
      </c>
      <c r="O6" t="s">
        <v>128</v>
      </c>
      <c r="P6" t="s">
        <v>165</v>
      </c>
    </row>
    <row r="7" spans="3:16" x14ac:dyDescent="0.3">
      <c r="C7" s="28" t="s">
        <v>154</v>
      </c>
      <c r="D7" s="28" t="s">
        <v>23</v>
      </c>
      <c r="E7" s="29" t="s">
        <v>8</v>
      </c>
      <c r="F7" s="29" t="str">
        <f>IF($E7=Selection!$F$2,"A",IF(OR($E7=Selection!$F$3,$E7=Selection!$F$5),"B","C"))</f>
        <v>A</v>
      </c>
      <c r="G7" s="29" t="s">
        <v>13</v>
      </c>
      <c r="H7" s="29">
        <v>5</v>
      </c>
      <c r="I7" s="29" t="s">
        <v>15</v>
      </c>
      <c r="J7" s="30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8" t="s">
        <v>154</v>
      </c>
      <c r="D8" s="28" t="s">
        <v>23</v>
      </c>
      <c r="E8" s="29" t="s">
        <v>8</v>
      </c>
      <c r="F8" s="29" t="str">
        <f>IF($E8=Selection!$F$2,"A",IF(OR($E8=Selection!$F$3,$E8=Selection!$F$5),"B","C"))</f>
        <v>A</v>
      </c>
      <c r="G8" s="29" t="s">
        <v>13</v>
      </c>
      <c r="H8" s="29">
        <v>6</v>
      </c>
      <c r="I8" s="29" t="s">
        <v>16</v>
      </c>
      <c r="J8" s="30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8" t="s">
        <v>154</v>
      </c>
      <c r="D9" s="28" t="s">
        <v>23</v>
      </c>
      <c r="E9" s="29" t="s">
        <v>8</v>
      </c>
      <c r="F9" s="29" t="str">
        <f>IF($E9=Selection!$F$2,"A",IF(OR($E9=Selection!$F$3,$E9=Selection!$F$5),"B","C"))</f>
        <v>A</v>
      </c>
      <c r="G9" s="29" t="s">
        <v>13</v>
      </c>
      <c r="H9" s="29" t="s">
        <v>29</v>
      </c>
      <c r="I9" s="29" t="s">
        <v>25</v>
      </c>
      <c r="J9" s="30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8" t="s">
        <v>154</v>
      </c>
      <c r="D10" s="28" t="s">
        <v>23</v>
      </c>
      <c r="E10" s="29" t="s">
        <v>8</v>
      </c>
      <c r="F10" s="29" t="str">
        <f>IF($E10=Selection!$F$2,"A",IF(OR($E10=Selection!$F$3,$E10=Selection!$F$5),"B","C"))</f>
        <v>A</v>
      </c>
      <c r="G10" s="29" t="s">
        <v>13</v>
      </c>
      <c r="H10" s="29">
        <v>7</v>
      </c>
      <c r="I10" s="29" t="s">
        <v>14</v>
      </c>
      <c r="J10" s="30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8" t="s">
        <v>154</v>
      </c>
      <c r="D11" s="28" t="s">
        <v>23</v>
      </c>
      <c r="E11" s="29" t="s">
        <v>8</v>
      </c>
      <c r="F11" s="29" t="str">
        <f>IF($E11=Selection!$F$2,"A",IF(OR($E11=Selection!$F$3,$E11=Selection!$F$5),"B","C"))</f>
        <v>A</v>
      </c>
      <c r="G11" s="29" t="s">
        <v>13</v>
      </c>
      <c r="H11" s="29">
        <v>8</v>
      </c>
      <c r="I11" s="29" t="s">
        <v>15</v>
      </c>
      <c r="J11" s="30">
        <v>20</v>
      </c>
      <c r="O11">
        <f>SUM(O7:O10)</f>
        <v>2395</v>
      </c>
      <c r="P11">
        <f>SUM(P7:P10)</f>
        <v>2395</v>
      </c>
    </row>
    <row r="12" spans="3:16" x14ac:dyDescent="0.3">
      <c r="C12" s="28" t="s">
        <v>154</v>
      </c>
      <c r="D12" s="28" t="s">
        <v>23</v>
      </c>
      <c r="E12" s="29" t="s">
        <v>8</v>
      </c>
      <c r="F12" s="29" t="str">
        <f>IF($E12=Selection!$F$2,"A",IF(OR($E12=Selection!$F$3,$E12=Selection!$F$5),"B","C"))</f>
        <v>A</v>
      </c>
      <c r="G12" s="29" t="s">
        <v>13</v>
      </c>
      <c r="H12" s="29">
        <v>9</v>
      </c>
      <c r="I12" s="29" t="s">
        <v>16</v>
      </c>
      <c r="J12" s="30">
        <v>10</v>
      </c>
    </row>
    <row r="13" spans="3:16" x14ac:dyDescent="0.3">
      <c r="C13" s="28" t="s">
        <v>154</v>
      </c>
      <c r="D13" s="28" t="s">
        <v>23</v>
      </c>
      <c r="E13" s="29" t="s">
        <v>8</v>
      </c>
      <c r="F13" s="29" t="str">
        <f>IF($E13=Selection!$F$2,"A",IF(OR($E13=Selection!$F$3,$E13=Selection!$F$5),"B","C"))</f>
        <v>A</v>
      </c>
      <c r="G13" s="29" t="s">
        <v>12</v>
      </c>
      <c r="H13" s="29">
        <v>10</v>
      </c>
      <c r="I13" s="29" t="s">
        <v>15</v>
      </c>
      <c r="J13" s="30">
        <v>300</v>
      </c>
    </row>
    <row r="14" spans="3:16" x14ac:dyDescent="0.3">
      <c r="C14" s="28" t="s">
        <v>154</v>
      </c>
      <c r="D14" s="28" t="s">
        <v>23</v>
      </c>
      <c r="E14" s="29" t="s">
        <v>8</v>
      </c>
      <c r="F14" s="29" t="str">
        <f>IF($E14=Selection!$F$2,"A",IF(OR($E14=Selection!$F$3,$E14=Selection!$F$5),"B","C"))</f>
        <v>A</v>
      </c>
      <c r="G14" s="29" t="s">
        <v>13</v>
      </c>
      <c r="H14" s="29">
        <v>11</v>
      </c>
      <c r="I14" s="29" t="s">
        <v>16</v>
      </c>
      <c r="J14" s="30">
        <v>10</v>
      </c>
    </row>
    <row r="15" spans="3:16" x14ac:dyDescent="0.3">
      <c r="C15" s="28" t="s">
        <v>154</v>
      </c>
      <c r="D15" s="28" t="s">
        <v>23</v>
      </c>
      <c r="E15" s="29" t="s">
        <v>8</v>
      </c>
      <c r="F15" s="29" t="str">
        <f>IF($E15=Selection!$F$2,"A",IF(OR($E15=Selection!$F$3,$E15=Selection!$F$5),"B","C"))</f>
        <v>A</v>
      </c>
      <c r="G15" s="29" t="s">
        <v>13</v>
      </c>
      <c r="H15" s="29">
        <v>12</v>
      </c>
      <c r="I15" s="29" t="s">
        <v>16</v>
      </c>
      <c r="J15" s="30">
        <v>0</v>
      </c>
    </row>
    <row r="16" spans="3:16" x14ac:dyDescent="0.3">
      <c r="C16" s="28" t="s">
        <v>154</v>
      </c>
      <c r="D16" s="28" t="s">
        <v>23</v>
      </c>
      <c r="E16" s="29" t="s">
        <v>9</v>
      </c>
      <c r="F16" s="29" t="str">
        <f>IF($E16=Selection!$F$2,"A",IF(OR($E16=Selection!$F$3,$E16=Selection!$F$5),"B","C"))</f>
        <v>B</v>
      </c>
      <c r="G16" s="29" t="s">
        <v>12</v>
      </c>
      <c r="H16" s="29">
        <v>13</v>
      </c>
      <c r="I16" s="29" t="s">
        <v>15</v>
      </c>
      <c r="J16" s="30">
        <v>200</v>
      </c>
    </row>
    <row r="17" spans="3:10" x14ac:dyDescent="0.3">
      <c r="C17" s="28" t="s">
        <v>154</v>
      </c>
      <c r="D17" s="28" t="s">
        <v>23</v>
      </c>
      <c r="E17" s="29" t="s">
        <v>9</v>
      </c>
      <c r="F17" s="29" t="str">
        <f>IF($E17=Selection!$F$2,"A",IF(OR($E17=Selection!$F$3,$E17=Selection!$F$5),"B","C"))</f>
        <v>B</v>
      </c>
      <c r="G17" s="29" t="s">
        <v>13</v>
      </c>
      <c r="H17" s="29">
        <v>14</v>
      </c>
      <c r="I17" s="29" t="s">
        <v>15</v>
      </c>
      <c r="J17" s="30">
        <v>20</v>
      </c>
    </row>
    <row r="18" spans="3:10" x14ac:dyDescent="0.3">
      <c r="C18" s="28" t="s">
        <v>154</v>
      </c>
      <c r="D18" s="28" t="s">
        <v>23</v>
      </c>
      <c r="E18" s="29" t="s">
        <v>9</v>
      </c>
      <c r="F18" s="29" t="str">
        <f>IF($E18=Selection!$F$2,"A",IF(OR($E18=Selection!$F$3,$E18=Selection!$F$5),"B","C"))</f>
        <v>B</v>
      </c>
      <c r="G18" s="29" t="s">
        <v>13</v>
      </c>
      <c r="H18" s="29">
        <v>15</v>
      </c>
      <c r="I18" s="29" t="s">
        <v>15</v>
      </c>
      <c r="J18" s="30">
        <v>0</v>
      </c>
    </row>
    <row r="19" spans="3:10" x14ac:dyDescent="0.3">
      <c r="C19" s="28" t="s">
        <v>154</v>
      </c>
      <c r="D19" s="28" t="s">
        <v>23</v>
      </c>
      <c r="E19" s="29" t="s">
        <v>9</v>
      </c>
      <c r="F19" s="29" t="str">
        <f>IF($E19=Selection!$F$2,"A",IF(OR($E19=Selection!$F$3,$E19=Selection!$F$5),"B","C"))</f>
        <v>B</v>
      </c>
      <c r="G19" s="29" t="s">
        <v>13</v>
      </c>
      <c r="H19" s="29">
        <v>16</v>
      </c>
      <c r="I19" s="29" t="s">
        <v>16</v>
      </c>
      <c r="J19" s="30">
        <v>20</v>
      </c>
    </row>
    <row r="20" spans="3:10" x14ac:dyDescent="0.3">
      <c r="C20" s="28" t="s">
        <v>154</v>
      </c>
      <c r="D20" s="28" t="s">
        <v>23</v>
      </c>
      <c r="E20" s="29" t="s">
        <v>9</v>
      </c>
      <c r="F20" s="29" t="str">
        <f>IF($E20=Selection!$F$2,"A",IF(OR($E20=Selection!$F$3,$E20=Selection!$F$5),"B","C"))</f>
        <v>B</v>
      </c>
      <c r="G20" s="29" t="s">
        <v>13</v>
      </c>
      <c r="H20" s="29">
        <v>17</v>
      </c>
      <c r="I20" s="29" t="s">
        <v>14</v>
      </c>
      <c r="J20" s="30">
        <v>20</v>
      </c>
    </row>
    <row r="21" spans="3:10" x14ac:dyDescent="0.3">
      <c r="C21" s="28" t="s">
        <v>154</v>
      </c>
      <c r="D21" s="28" t="s">
        <v>23</v>
      </c>
      <c r="E21" s="29" t="s">
        <v>9</v>
      </c>
      <c r="F21" s="29" t="str">
        <f>IF($E21=Selection!$F$2,"A",IF(OR($E21=Selection!$F$3,$E21=Selection!$F$5),"B","C"))</f>
        <v>B</v>
      </c>
      <c r="G21" s="29" t="s">
        <v>13</v>
      </c>
      <c r="H21" s="29">
        <v>18</v>
      </c>
      <c r="I21" s="29" t="s">
        <v>16</v>
      </c>
      <c r="J21" s="30">
        <v>10</v>
      </c>
    </row>
    <row r="22" spans="3:10" x14ac:dyDescent="0.3">
      <c r="C22" s="28" t="s">
        <v>154</v>
      </c>
      <c r="D22" s="28" t="s">
        <v>23</v>
      </c>
      <c r="E22" s="29" t="s">
        <v>9</v>
      </c>
      <c r="F22" s="29" t="str">
        <f>IF($E22=Selection!$F$2,"A",IF(OR($E22=Selection!$F$3,$E22=Selection!$F$5),"B","C"))</f>
        <v>B</v>
      </c>
      <c r="G22" s="29" t="s">
        <v>13</v>
      </c>
      <c r="H22" s="29" t="s">
        <v>29</v>
      </c>
      <c r="I22" s="29" t="s">
        <v>25</v>
      </c>
      <c r="J22" s="30">
        <v>50</v>
      </c>
    </row>
    <row r="23" spans="3:10" x14ac:dyDescent="0.3">
      <c r="C23" s="28" t="s">
        <v>154</v>
      </c>
      <c r="D23" s="28" t="s">
        <v>23</v>
      </c>
      <c r="E23" s="29" t="s">
        <v>10</v>
      </c>
      <c r="F23" s="29" t="str">
        <f>IF($E23=Selection!$F$2,"A",IF(OR($E23=Selection!$F$3,$E23=Selection!$F$5),"B","C"))</f>
        <v>C</v>
      </c>
      <c r="G23" s="29" t="s">
        <v>12</v>
      </c>
      <c r="H23" s="29">
        <v>19</v>
      </c>
      <c r="I23" s="29" t="s">
        <v>14</v>
      </c>
      <c r="J23" s="30">
        <v>100</v>
      </c>
    </row>
    <row r="24" spans="3:10" x14ac:dyDescent="0.3">
      <c r="C24" s="28" t="s">
        <v>154</v>
      </c>
      <c r="D24" s="28" t="s">
        <v>23</v>
      </c>
      <c r="E24" s="29" t="s">
        <v>10</v>
      </c>
      <c r="F24" s="29" t="str">
        <f>IF($E24=Selection!$F$2,"A",IF(OR($E24=Selection!$F$3,$E24=Selection!$F$5),"B","C"))</f>
        <v>C</v>
      </c>
      <c r="G24" s="29" t="s">
        <v>13</v>
      </c>
      <c r="H24" s="29">
        <v>20</v>
      </c>
      <c r="I24" s="29" t="s">
        <v>16</v>
      </c>
      <c r="J24" s="30">
        <v>10</v>
      </c>
    </row>
    <row r="25" spans="3:10" x14ac:dyDescent="0.3">
      <c r="C25" s="28" t="s">
        <v>154</v>
      </c>
      <c r="D25" s="28" t="s">
        <v>23</v>
      </c>
      <c r="E25" s="29" t="s">
        <v>10</v>
      </c>
      <c r="F25" s="29" t="str">
        <f>IF($E25=Selection!$F$2,"A",IF(OR($E25=Selection!$F$3,$E25=Selection!$F$5),"B","C"))</f>
        <v>C</v>
      </c>
      <c r="G25" s="29" t="s">
        <v>13</v>
      </c>
      <c r="H25" s="29">
        <v>21</v>
      </c>
      <c r="I25" s="29" t="s">
        <v>16</v>
      </c>
      <c r="J25" s="30">
        <v>10</v>
      </c>
    </row>
    <row r="26" spans="3:10" x14ac:dyDescent="0.3">
      <c r="C26" s="28" t="s">
        <v>154</v>
      </c>
      <c r="D26" s="28" t="s">
        <v>23</v>
      </c>
      <c r="E26" s="29" t="s">
        <v>10</v>
      </c>
      <c r="F26" s="29" t="str">
        <f>IF($E26=Selection!$F$2,"A",IF(OR($E26=Selection!$F$3,$E26=Selection!$F$5),"B","C"))</f>
        <v>C</v>
      </c>
      <c r="G26" s="29" t="s">
        <v>13</v>
      </c>
      <c r="H26" s="29" t="s">
        <v>29</v>
      </c>
      <c r="I26" s="29" t="s">
        <v>25</v>
      </c>
      <c r="J26" s="30">
        <v>10</v>
      </c>
    </row>
    <row r="27" spans="3:10" x14ac:dyDescent="0.3">
      <c r="C27" s="28" t="s">
        <v>154</v>
      </c>
      <c r="D27" s="28" t="s">
        <v>23</v>
      </c>
      <c r="E27" s="29" t="s">
        <v>11</v>
      </c>
      <c r="F27" s="29" t="str">
        <f>IF($E27=Selection!$F$2,"A",IF(OR($E27=Selection!$F$3,$E27=Selection!$F$5),"B","C"))</f>
        <v>B</v>
      </c>
      <c r="G27" s="29" t="s">
        <v>12</v>
      </c>
      <c r="H27" s="29">
        <v>22</v>
      </c>
      <c r="I27" s="29" t="s">
        <v>15</v>
      </c>
      <c r="J27" s="30">
        <v>400</v>
      </c>
    </row>
    <row r="28" spans="3:10" x14ac:dyDescent="0.3">
      <c r="C28" s="28" t="s">
        <v>154</v>
      </c>
      <c r="D28" s="28" t="s">
        <v>23</v>
      </c>
      <c r="E28" s="29" t="s">
        <v>11</v>
      </c>
      <c r="F28" s="29" t="str">
        <f>IF($E28=Selection!$F$2,"A",IF(OR($E28=Selection!$F$3,$E28=Selection!$F$5),"B","C"))</f>
        <v>B</v>
      </c>
      <c r="G28" s="29" t="s">
        <v>12</v>
      </c>
      <c r="H28" s="29">
        <v>23</v>
      </c>
      <c r="I28" s="29" t="s">
        <v>14</v>
      </c>
      <c r="J28" s="30">
        <v>400</v>
      </c>
    </row>
    <row r="29" spans="3:10" x14ac:dyDescent="0.3">
      <c r="C29" s="28" t="s">
        <v>154</v>
      </c>
      <c r="D29" s="28" t="s">
        <v>23</v>
      </c>
      <c r="E29" s="29" t="s">
        <v>11</v>
      </c>
      <c r="F29" s="29" t="str">
        <f>IF($E29=Selection!$F$2,"A",IF(OR($E29=Selection!$F$3,$E29=Selection!$F$5),"B","C"))</f>
        <v>B</v>
      </c>
      <c r="G29" s="29" t="s">
        <v>13</v>
      </c>
      <c r="H29" s="29">
        <v>24</v>
      </c>
      <c r="I29" s="29" t="s">
        <v>15</v>
      </c>
      <c r="J29" s="30">
        <v>20</v>
      </c>
    </row>
    <row r="30" spans="3:10" x14ac:dyDescent="0.3">
      <c r="C30" s="28" t="s">
        <v>154</v>
      </c>
      <c r="D30" s="28" t="s">
        <v>23</v>
      </c>
      <c r="E30" s="29" t="s">
        <v>11</v>
      </c>
      <c r="F30" s="29" t="str">
        <f>IF($E30=Selection!$F$2,"A",IF(OR($E30=Selection!$F$3,$E30=Selection!$F$5),"B","C"))</f>
        <v>B</v>
      </c>
      <c r="G30" s="29" t="s">
        <v>13</v>
      </c>
      <c r="H30" s="29">
        <v>25</v>
      </c>
      <c r="I30" s="29" t="s">
        <v>16</v>
      </c>
      <c r="J30" s="30">
        <v>20</v>
      </c>
    </row>
    <row r="31" spans="3:10" x14ac:dyDescent="0.3">
      <c r="C31" s="28" t="s">
        <v>154</v>
      </c>
      <c r="D31" s="28" t="s">
        <v>23</v>
      </c>
      <c r="E31" s="29" t="s">
        <v>11</v>
      </c>
      <c r="F31" s="29" t="str">
        <f>IF($E31=Selection!$F$2,"A",IF(OR($E31=Selection!$F$3,$E31=Selection!$F$5),"B","C"))</f>
        <v>B</v>
      </c>
      <c r="G31" s="29" t="s">
        <v>13</v>
      </c>
      <c r="H31" s="29">
        <v>26</v>
      </c>
      <c r="I31" s="29" t="s">
        <v>16</v>
      </c>
      <c r="J31" s="30">
        <v>0</v>
      </c>
    </row>
    <row r="32" spans="3:10" x14ac:dyDescent="0.3">
      <c r="C32" s="28" t="s">
        <v>154</v>
      </c>
      <c r="D32" s="32" t="s">
        <v>23</v>
      </c>
      <c r="E32" s="33" t="s">
        <v>11</v>
      </c>
      <c r="F32" s="33" t="str">
        <f>IF($E32=Selection!$F$2,"A",IF(OR($E32=Selection!$F$3,$E32=Selection!$F$5),"B","C"))</f>
        <v>B</v>
      </c>
      <c r="G32" s="33" t="s">
        <v>13</v>
      </c>
      <c r="H32" s="33" t="s">
        <v>29</v>
      </c>
      <c r="I32" s="33" t="s">
        <v>25</v>
      </c>
      <c r="J32" s="34">
        <v>50</v>
      </c>
    </row>
    <row r="33" spans="3:15" x14ac:dyDescent="0.3">
      <c r="C33" s="28" t="s">
        <v>154</v>
      </c>
      <c r="D33" s="24" t="s">
        <v>24</v>
      </c>
      <c r="E33" s="25" t="s">
        <v>8</v>
      </c>
      <c r="F33" s="25" t="str">
        <f>IF($E33=Selection!$F$2,"A",IF(OR($E33=Selection!$F$3,$E33=Selection!$F$5),"B","C"))</f>
        <v>A</v>
      </c>
      <c r="G33" s="25" t="s">
        <v>12</v>
      </c>
      <c r="H33" s="25">
        <v>1</v>
      </c>
      <c r="I33" s="25" t="s">
        <v>14</v>
      </c>
      <c r="J33" s="26">
        <v>400</v>
      </c>
    </row>
    <row r="34" spans="3:15" x14ac:dyDescent="0.3">
      <c r="C34" s="28" t="s">
        <v>154</v>
      </c>
      <c r="D34" s="28" t="s">
        <v>24</v>
      </c>
      <c r="E34" s="29" t="s">
        <v>8</v>
      </c>
      <c r="F34" s="29" t="str">
        <f>IF($E34=Selection!$F$2,"A",IF(OR($E34=Selection!$F$3,$E34=Selection!$F$5),"B","C"))</f>
        <v>A</v>
      </c>
      <c r="G34" s="29" t="s">
        <v>13</v>
      </c>
      <c r="H34" s="29">
        <v>2</v>
      </c>
      <c r="I34" s="29" t="s">
        <v>15</v>
      </c>
      <c r="J34" s="30">
        <v>10</v>
      </c>
    </row>
    <row r="35" spans="3:15" x14ac:dyDescent="0.3">
      <c r="C35" s="28" t="s">
        <v>154</v>
      </c>
      <c r="D35" s="28" t="s">
        <v>24</v>
      </c>
      <c r="E35" s="29" t="s">
        <v>8</v>
      </c>
      <c r="F35" s="29" t="str">
        <f>IF($E35=Selection!$F$2,"A",IF(OR($E35=Selection!$F$3,$E35=Selection!$F$5),"B","C"))</f>
        <v>A</v>
      </c>
      <c r="G35" s="29" t="s">
        <v>13</v>
      </c>
      <c r="H35" s="29">
        <v>4</v>
      </c>
      <c r="I35" s="29" t="s">
        <v>15</v>
      </c>
      <c r="J35" s="30">
        <v>10</v>
      </c>
    </row>
    <row r="36" spans="3:15" x14ac:dyDescent="0.3">
      <c r="C36" s="28" t="s">
        <v>154</v>
      </c>
      <c r="D36" s="28" t="s">
        <v>24</v>
      </c>
      <c r="E36" s="29" t="s">
        <v>8</v>
      </c>
      <c r="F36" s="29" t="str">
        <f>IF($E36=Selection!$F$2,"A",IF(OR($E36=Selection!$F$3,$E36=Selection!$F$5),"B","C"))</f>
        <v>A</v>
      </c>
      <c r="G36" s="29" t="s">
        <v>12</v>
      </c>
      <c r="H36" s="29">
        <v>6</v>
      </c>
      <c r="I36" s="29" t="s">
        <v>15</v>
      </c>
      <c r="J36" s="30">
        <v>300</v>
      </c>
    </row>
    <row r="37" spans="3:15" x14ac:dyDescent="0.3">
      <c r="C37" s="28" t="s">
        <v>154</v>
      </c>
      <c r="D37" s="28" t="s">
        <v>24</v>
      </c>
      <c r="E37" s="29" t="s">
        <v>8</v>
      </c>
      <c r="F37" s="29" t="str">
        <f>IF($E37=Selection!$F$2,"A",IF(OR($E37=Selection!$F$3,$E37=Selection!$F$5),"B","C"))</f>
        <v>A</v>
      </c>
      <c r="G37" s="29" t="s">
        <v>13</v>
      </c>
      <c r="H37" s="29">
        <v>8</v>
      </c>
      <c r="I37" s="29" t="s">
        <v>15</v>
      </c>
      <c r="J37" s="30">
        <v>10</v>
      </c>
      <c r="N37" t="s">
        <v>8</v>
      </c>
      <c r="O37">
        <f>SUM(J33:J45)</f>
        <v>1210</v>
      </c>
    </row>
    <row r="38" spans="3:15" x14ac:dyDescent="0.3">
      <c r="C38" s="28" t="s">
        <v>154</v>
      </c>
      <c r="D38" s="28" t="s">
        <v>24</v>
      </c>
      <c r="E38" s="29" t="s">
        <v>8</v>
      </c>
      <c r="F38" s="29" t="str">
        <f>IF($E38=Selection!$F$2,"A",IF(OR($E38=Selection!$F$3,$E38=Selection!$F$5),"B","C"))</f>
        <v>A</v>
      </c>
      <c r="G38" s="29" t="s">
        <v>13</v>
      </c>
      <c r="H38" s="29">
        <v>9</v>
      </c>
      <c r="I38" s="29" t="s">
        <v>16</v>
      </c>
      <c r="J38" s="30">
        <v>10</v>
      </c>
      <c r="N38" t="s">
        <v>9</v>
      </c>
      <c r="O38">
        <f>SUM(J46:J52)</f>
        <v>340</v>
      </c>
    </row>
    <row r="39" spans="3:15" x14ac:dyDescent="0.3">
      <c r="C39" s="28" t="s">
        <v>154</v>
      </c>
      <c r="D39" s="28" t="s">
        <v>24</v>
      </c>
      <c r="E39" s="29" t="s">
        <v>8</v>
      </c>
      <c r="F39" s="29" t="str">
        <f>IF($E39=Selection!$F$2,"A",IF(OR($E39=Selection!$F$3,$E39=Selection!$F$5),"B","C"))</f>
        <v>A</v>
      </c>
      <c r="G39" s="29" t="s">
        <v>13</v>
      </c>
      <c r="H39" s="29" t="s">
        <v>29</v>
      </c>
      <c r="I39" s="29" t="s">
        <v>25</v>
      </c>
      <c r="J39" s="30">
        <v>20</v>
      </c>
      <c r="N39" t="s">
        <v>30</v>
      </c>
      <c r="O39">
        <f>SUM(J53:J56)</f>
        <v>240</v>
      </c>
    </row>
    <row r="40" spans="3:15" x14ac:dyDescent="0.3">
      <c r="C40" s="28" t="s">
        <v>154</v>
      </c>
      <c r="D40" s="28" t="s">
        <v>24</v>
      </c>
      <c r="E40" s="29" t="s">
        <v>8</v>
      </c>
      <c r="F40" s="29" t="str">
        <f>IF($E40=Selection!$F$2,"A",IF(OR($E40=Selection!$F$3,$E40=Selection!$F$5),"B","C"))</f>
        <v>A</v>
      </c>
      <c r="G40" s="29" t="s">
        <v>12</v>
      </c>
      <c r="H40" s="29">
        <v>10</v>
      </c>
      <c r="I40" s="29" t="s">
        <v>14</v>
      </c>
      <c r="J40" s="30">
        <v>200</v>
      </c>
      <c r="N40" t="s">
        <v>11</v>
      </c>
      <c r="O40">
        <f>SUM(J57:J62)</f>
        <v>640</v>
      </c>
    </row>
    <row r="41" spans="3:15" x14ac:dyDescent="0.3">
      <c r="C41" s="28" t="s">
        <v>154</v>
      </c>
      <c r="D41" s="28" t="s">
        <v>24</v>
      </c>
      <c r="E41" s="29" t="s">
        <v>8</v>
      </c>
      <c r="F41" s="29" t="str">
        <f>IF($E41=Selection!$F$2,"A",IF(OR($E41=Selection!$F$3,$E41=Selection!$F$5),"B","C"))</f>
        <v>A</v>
      </c>
      <c r="G41" s="29" t="s">
        <v>13</v>
      </c>
      <c r="H41" s="29">
        <v>11</v>
      </c>
      <c r="I41" s="29" t="s">
        <v>15</v>
      </c>
      <c r="J41" s="30">
        <v>20</v>
      </c>
      <c r="O41">
        <f>SUM(O37:O40)</f>
        <v>2430</v>
      </c>
    </row>
    <row r="42" spans="3:15" x14ac:dyDescent="0.3">
      <c r="C42" s="28" t="s">
        <v>154</v>
      </c>
      <c r="D42" s="28" t="s">
        <v>24</v>
      </c>
      <c r="E42" s="29" t="s">
        <v>8</v>
      </c>
      <c r="F42" s="29" t="str">
        <f>IF($E42=Selection!$F$2,"A",IF(OR($E42=Selection!$F$3,$E42=Selection!$F$5),"B","C"))</f>
        <v>A</v>
      </c>
      <c r="G42" s="29" t="s">
        <v>13</v>
      </c>
      <c r="H42" s="29">
        <v>12</v>
      </c>
      <c r="I42" s="29" t="s">
        <v>16</v>
      </c>
      <c r="J42" s="30">
        <v>0</v>
      </c>
    </row>
    <row r="43" spans="3:15" x14ac:dyDescent="0.3">
      <c r="C43" s="28" t="s">
        <v>154</v>
      </c>
      <c r="D43" s="28" t="s">
        <v>24</v>
      </c>
      <c r="E43" s="29" t="s">
        <v>8</v>
      </c>
      <c r="F43" s="29" t="str">
        <f>IF($E43=Selection!$F$2,"A",IF(OR($E43=Selection!$F$3,$E43=Selection!$F$5),"B","C"))</f>
        <v>A</v>
      </c>
      <c r="G43" s="29" t="s">
        <v>12</v>
      </c>
      <c r="H43" s="29">
        <v>27</v>
      </c>
      <c r="I43" s="29" t="s">
        <v>15</v>
      </c>
      <c r="J43" s="30">
        <v>200</v>
      </c>
    </row>
    <row r="44" spans="3:15" x14ac:dyDescent="0.3">
      <c r="C44" s="28" t="s">
        <v>154</v>
      </c>
      <c r="D44" s="28" t="s">
        <v>24</v>
      </c>
      <c r="E44" s="29" t="s">
        <v>8</v>
      </c>
      <c r="F44" s="29" t="str">
        <f>IF($E44=Selection!$F$2,"A",IF(OR($E44=Selection!$F$3,$E44=Selection!$F$5),"B","C"))</f>
        <v>A</v>
      </c>
      <c r="G44" s="29" t="s">
        <v>13</v>
      </c>
      <c r="H44" s="29">
        <v>28</v>
      </c>
      <c r="I44" s="29" t="s">
        <v>16</v>
      </c>
      <c r="J44" s="30">
        <v>20</v>
      </c>
    </row>
    <row r="45" spans="3:15" x14ac:dyDescent="0.3">
      <c r="C45" s="28" t="s">
        <v>154</v>
      </c>
      <c r="D45" s="28" t="s">
        <v>24</v>
      </c>
      <c r="E45" s="29" t="s">
        <v>8</v>
      </c>
      <c r="F45" s="29" t="str">
        <f>IF($E45=Selection!$F$2,"A",IF(OR($E45=Selection!$F$3,$E45=Selection!$F$5),"B","C"))</f>
        <v>A</v>
      </c>
      <c r="G45" s="29" t="s">
        <v>13</v>
      </c>
      <c r="H45" s="29">
        <v>29</v>
      </c>
      <c r="I45" s="29" t="s">
        <v>16</v>
      </c>
      <c r="J45" s="30">
        <v>10</v>
      </c>
    </row>
    <row r="46" spans="3:15" x14ac:dyDescent="0.3">
      <c r="C46" s="28" t="s">
        <v>154</v>
      </c>
      <c r="D46" s="28" t="s">
        <v>24</v>
      </c>
      <c r="E46" s="29" t="s">
        <v>9</v>
      </c>
      <c r="F46" s="29" t="str">
        <f>IF($E46=Selection!$F$2,"A",IF(OR($E46=Selection!$F$3,$E46=Selection!$F$5),"B","C"))</f>
        <v>B</v>
      </c>
      <c r="G46" s="29" t="s">
        <v>12</v>
      </c>
      <c r="H46" s="29">
        <v>13</v>
      </c>
      <c r="I46" s="29" t="s">
        <v>15</v>
      </c>
      <c r="J46" s="30">
        <v>150</v>
      </c>
    </row>
    <row r="47" spans="3:15" x14ac:dyDescent="0.3">
      <c r="C47" s="28" t="s">
        <v>154</v>
      </c>
      <c r="D47" s="28" t="s">
        <v>24</v>
      </c>
      <c r="E47" s="29" t="s">
        <v>9</v>
      </c>
      <c r="F47" s="29" t="str">
        <f>IF($E47=Selection!$F$2,"A",IF(OR($E47=Selection!$F$3,$E47=Selection!$F$5),"B","C"))</f>
        <v>B</v>
      </c>
      <c r="G47" s="29" t="s">
        <v>13</v>
      </c>
      <c r="H47" s="29">
        <v>15</v>
      </c>
      <c r="I47" s="29" t="s">
        <v>15</v>
      </c>
      <c r="J47" s="30">
        <v>20</v>
      </c>
    </row>
    <row r="48" spans="3:15" x14ac:dyDescent="0.3">
      <c r="C48" s="28" t="s">
        <v>154</v>
      </c>
      <c r="D48" s="28" t="s">
        <v>24</v>
      </c>
      <c r="E48" s="29" t="s">
        <v>9</v>
      </c>
      <c r="F48" s="29" t="str">
        <f>IF($E48=Selection!$F$2,"A",IF(OR($E48=Selection!$F$3,$E48=Selection!$F$5),"B","C"))</f>
        <v>B</v>
      </c>
      <c r="G48" s="29" t="s">
        <v>13</v>
      </c>
      <c r="H48" s="29">
        <v>16</v>
      </c>
      <c r="I48" s="29" t="s">
        <v>15</v>
      </c>
      <c r="J48" s="30">
        <v>0</v>
      </c>
    </row>
    <row r="49" spans="3:10" x14ac:dyDescent="0.3">
      <c r="C49" s="28" t="s">
        <v>154</v>
      </c>
      <c r="D49" s="28" t="s">
        <v>24</v>
      </c>
      <c r="E49" s="29" t="s">
        <v>9</v>
      </c>
      <c r="F49" s="29" t="str">
        <f>IF($E49=Selection!$F$2,"A",IF(OR($E49=Selection!$F$3,$E49=Selection!$F$5),"B","C"))</f>
        <v>B</v>
      </c>
      <c r="G49" s="29" t="s">
        <v>13</v>
      </c>
      <c r="H49" s="29">
        <v>18</v>
      </c>
      <c r="I49" s="29" t="s">
        <v>16</v>
      </c>
      <c r="J49" s="30">
        <v>150</v>
      </c>
    </row>
    <row r="50" spans="3:10" x14ac:dyDescent="0.3">
      <c r="C50" s="28" t="s">
        <v>154</v>
      </c>
      <c r="D50" s="28" t="s">
        <v>24</v>
      </c>
      <c r="E50" s="29" t="s">
        <v>9</v>
      </c>
      <c r="F50" s="29" t="str">
        <f>IF($E50=Selection!$F$2,"A",IF(OR($E50=Selection!$F$3,$E50=Selection!$F$5),"B","C"))</f>
        <v>B</v>
      </c>
      <c r="G50" s="29" t="s">
        <v>13</v>
      </c>
      <c r="H50" s="29">
        <v>30</v>
      </c>
      <c r="I50" s="29" t="s">
        <v>14</v>
      </c>
      <c r="J50" s="30">
        <v>20</v>
      </c>
    </row>
    <row r="51" spans="3:10" x14ac:dyDescent="0.3">
      <c r="C51" s="28" t="s">
        <v>154</v>
      </c>
      <c r="D51" s="28" t="s">
        <v>24</v>
      </c>
      <c r="E51" s="29" t="s">
        <v>9</v>
      </c>
      <c r="F51" s="29" t="str">
        <f>IF($E51=Selection!$F$2,"A",IF(OR($E51=Selection!$F$3,$E51=Selection!$F$5),"B","C"))</f>
        <v>B</v>
      </c>
      <c r="G51" s="29" t="s">
        <v>13</v>
      </c>
      <c r="H51" s="29">
        <v>31</v>
      </c>
      <c r="I51" s="29" t="s">
        <v>16</v>
      </c>
      <c r="J51" s="30">
        <v>0</v>
      </c>
    </row>
    <row r="52" spans="3:10" x14ac:dyDescent="0.3">
      <c r="C52" s="28" t="s">
        <v>154</v>
      </c>
      <c r="D52" s="28" t="s">
        <v>24</v>
      </c>
      <c r="E52" s="29" t="s">
        <v>9</v>
      </c>
      <c r="F52" s="29" t="str">
        <f>IF($E52=Selection!$F$2,"A",IF(OR($E52=Selection!$F$3,$E52=Selection!$F$5),"B","C"))</f>
        <v>B</v>
      </c>
      <c r="G52" s="29" t="s">
        <v>13</v>
      </c>
      <c r="H52" s="29" t="s">
        <v>29</v>
      </c>
      <c r="I52" s="29" t="s">
        <v>25</v>
      </c>
      <c r="J52" s="30">
        <v>0</v>
      </c>
    </row>
    <row r="53" spans="3:10" x14ac:dyDescent="0.3">
      <c r="C53" s="28" t="s">
        <v>154</v>
      </c>
      <c r="D53" s="28" t="s">
        <v>24</v>
      </c>
      <c r="E53" s="29" t="s">
        <v>10</v>
      </c>
      <c r="F53" s="29" t="str">
        <f>IF($E53=Selection!$F$2,"A",IF(OR($E53=Selection!$F$3,$E53=Selection!$F$5),"B","C"))</f>
        <v>C</v>
      </c>
      <c r="G53" s="29" t="s">
        <v>12</v>
      </c>
      <c r="H53" s="29">
        <v>19</v>
      </c>
      <c r="I53" s="29" t="s">
        <v>14</v>
      </c>
      <c r="J53" s="30">
        <v>200</v>
      </c>
    </row>
    <row r="54" spans="3:10" x14ac:dyDescent="0.3">
      <c r="C54" s="28" t="s">
        <v>154</v>
      </c>
      <c r="D54" s="28" t="s">
        <v>24</v>
      </c>
      <c r="E54" s="29" t="s">
        <v>10</v>
      </c>
      <c r="F54" s="29" t="str">
        <f>IF($E54=Selection!$F$2,"A",IF(OR($E54=Selection!$F$3,$E54=Selection!$F$5),"B","C"))</f>
        <v>C</v>
      </c>
      <c r="G54" s="29" t="s">
        <v>13</v>
      </c>
      <c r="H54" s="29">
        <v>21</v>
      </c>
      <c r="I54" s="29" t="s">
        <v>15</v>
      </c>
      <c r="J54" s="30">
        <v>20</v>
      </c>
    </row>
    <row r="55" spans="3:10" x14ac:dyDescent="0.3">
      <c r="C55" s="28" t="s">
        <v>154</v>
      </c>
      <c r="D55" s="28" t="s">
        <v>24</v>
      </c>
      <c r="E55" s="29" t="s">
        <v>10</v>
      </c>
      <c r="F55" s="29" t="str">
        <f>IF($E55=Selection!$F$2,"A",IF(OR($E55=Selection!$F$3,$E55=Selection!$F$5),"B","C"))</f>
        <v>C</v>
      </c>
      <c r="G55" s="29" t="s">
        <v>13</v>
      </c>
      <c r="H55" s="29">
        <v>32</v>
      </c>
      <c r="I55" s="29" t="s">
        <v>16</v>
      </c>
      <c r="J55" s="30">
        <v>20</v>
      </c>
    </row>
    <row r="56" spans="3:10" x14ac:dyDescent="0.3">
      <c r="C56" s="28" t="s">
        <v>154</v>
      </c>
      <c r="D56" s="28" t="s">
        <v>24</v>
      </c>
      <c r="E56" s="29" t="s">
        <v>10</v>
      </c>
      <c r="F56" s="29" t="str">
        <f>IF($E56=Selection!$F$2,"A",IF(OR($E56=Selection!$F$3,$E56=Selection!$F$5),"B","C"))</f>
        <v>C</v>
      </c>
      <c r="G56" s="29" t="s">
        <v>13</v>
      </c>
      <c r="H56" s="29" t="s">
        <v>29</v>
      </c>
      <c r="I56" s="29" t="s">
        <v>25</v>
      </c>
      <c r="J56" s="30">
        <v>0</v>
      </c>
    </row>
    <row r="57" spans="3:10" x14ac:dyDescent="0.3">
      <c r="C57" s="28" t="s">
        <v>154</v>
      </c>
      <c r="D57" s="28" t="s">
        <v>24</v>
      </c>
      <c r="E57" s="29" t="s">
        <v>11</v>
      </c>
      <c r="F57" s="29" t="str">
        <f>IF($E57=Selection!$F$2,"A",IF(OR($E57=Selection!$F$3,$E57=Selection!$F$5),"B","C"))</f>
        <v>B</v>
      </c>
      <c r="G57" s="29" t="s">
        <v>12</v>
      </c>
      <c r="H57" s="29">
        <v>22</v>
      </c>
      <c r="I57" s="29" t="s">
        <v>15</v>
      </c>
      <c r="J57" s="30">
        <v>300</v>
      </c>
    </row>
    <row r="58" spans="3:10" x14ac:dyDescent="0.3">
      <c r="C58" s="28" t="s">
        <v>154</v>
      </c>
      <c r="D58" s="28" t="s">
        <v>24</v>
      </c>
      <c r="E58" s="29" t="s">
        <v>11</v>
      </c>
      <c r="F58" s="29" t="str">
        <f>IF($E58=Selection!$F$2,"A",IF(OR($E58=Selection!$F$3,$E58=Selection!$F$5),"B","C"))</f>
        <v>B</v>
      </c>
      <c r="G58" s="29" t="s">
        <v>12</v>
      </c>
      <c r="H58" s="29">
        <v>24</v>
      </c>
      <c r="I58" s="29" t="s">
        <v>14</v>
      </c>
      <c r="J58" s="30">
        <v>300</v>
      </c>
    </row>
    <row r="59" spans="3:10" x14ac:dyDescent="0.3">
      <c r="C59" s="28" t="s">
        <v>154</v>
      </c>
      <c r="D59" s="28" t="s">
        <v>24</v>
      </c>
      <c r="E59" s="29" t="s">
        <v>11</v>
      </c>
      <c r="F59" s="29" t="str">
        <f>IF($E59=Selection!$F$2,"A",IF(OR($E59=Selection!$F$3,$E59=Selection!$F$5),"B","C"))</f>
        <v>B</v>
      </c>
      <c r="G59" s="29" t="s">
        <v>13</v>
      </c>
      <c r="H59" s="29">
        <v>25</v>
      </c>
      <c r="I59" s="29" t="s">
        <v>15</v>
      </c>
      <c r="J59" s="30">
        <v>20</v>
      </c>
    </row>
    <row r="60" spans="3:10" x14ac:dyDescent="0.3">
      <c r="C60" s="28" t="s">
        <v>154</v>
      </c>
      <c r="D60" s="28" t="s">
        <v>24</v>
      </c>
      <c r="E60" s="29" t="s">
        <v>11</v>
      </c>
      <c r="F60" s="29" t="str">
        <f>IF($E60=Selection!$F$2,"A",IF(OR($E60=Selection!$F$3,$E60=Selection!$F$5),"B","C"))</f>
        <v>B</v>
      </c>
      <c r="G60" s="29" t="s">
        <v>13</v>
      </c>
      <c r="H60" s="29">
        <v>33</v>
      </c>
      <c r="I60" s="29" t="s">
        <v>16</v>
      </c>
      <c r="J60" s="30">
        <v>20</v>
      </c>
    </row>
    <row r="61" spans="3:10" x14ac:dyDescent="0.3">
      <c r="C61" s="28" t="s">
        <v>154</v>
      </c>
      <c r="D61" s="28" t="s">
        <v>24</v>
      </c>
      <c r="E61" s="29" t="s">
        <v>11</v>
      </c>
      <c r="F61" s="29" t="str">
        <f>IF($E61=Selection!$F$2,"A",IF(OR($E61=Selection!$F$3,$E61=Selection!$F$5),"B","C"))</f>
        <v>B</v>
      </c>
      <c r="G61" s="29" t="s">
        <v>13</v>
      </c>
      <c r="H61" s="29">
        <v>34</v>
      </c>
      <c r="I61" s="29" t="s">
        <v>16</v>
      </c>
      <c r="J61" s="30">
        <v>0</v>
      </c>
    </row>
    <row r="62" spans="3:10" x14ac:dyDescent="0.3">
      <c r="C62" s="28" t="s">
        <v>154</v>
      </c>
      <c r="D62" s="32" t="s">
        <v>24</v>
      </c>
      <c r="E62" s="33" t="s">
        <v>11</v>
      </c>
      <c r="F62" s="33" t="str">
        <f>IF($E62=Selection!$F$2,"A",IF(OR($E62=Selection!$F$3,$E62=Selection!$F$5),"B","C"))</f>
        <v>B</v>
      </c>
      <c r="G62" s="33" t="s">
        <v>13</v>
      </c>
      <c r="H62" s="33" t="s">
        <v>29</v>
      </c>
      <c r="I62" s="33" t="s">
        <v>25</v>
      </c>
      <c r="J62" s="34">
        <v>0</v>
      </c>
    </row>
    <row r="63" spans="3:10" x14ac:dyDescent="0.3">
      <c r="C63" s="21"/>
      <c r="D63" s="21"/>
    </row>
    <row r="64" spans="3:10" x14ac:dyDescent="0.3">
      <c r="C64" s="21"/>
      <c r="D64" s="21"/>
    </row>
    <row r="65" spans="3:4" x14ac:dyDescent="0.3">
      <c r="C65" s="21"/>
      <c r="D65" s="21"/>
    </row>
    <row r="66" spans="3:4" x14ac:dyDescent="0.3">
      <c r="C66" s="21"/>
      <c r="D66" s="21"/>
    </row>
    <row r="67" spans="3:4" x14ac:dyDescent="0.3">
      <c r="C67" s="21"/>
      <c r="D67" s="21"/>
    </row>
    <row r="68" spans="3:4" x14ac:dyDescent="0.3">
      <c r="C68" s="21"/>
      <c r="D68" s="21"/>
    </row>
    <row r="69" spans="3:4" x14ac:dyDescent="0.3">
      <c r="C69" s="21"/>
      <c r="D69" s="21"/>
    </row>
    <row r="70" spans="3:4" x14ac:dyDescent="0.3">
      <c r="C70" s="21"/>
      <c r="D70" s="21"/>
    </row>
    <row r="71" spans="3:4" x14ac:dyDescent="0.3">
      <c r="C71" s="21"/>
      <c r="D71" s="21"/>
    </row>
    <row r="72" spans="3:4" x14ac:dyDescent="0.3">
      <c r="C72" s="21"/>
      <c r="D72" s="21"/>
    </row>
    <row r="73" spans="3:4" x14ac:dyDescent="0.3">
      <c r="C73" s="21"/>
      <c r="D73" s="21"/>
    </row>
    <row r="74" spans="3:4" x14ac:dyDescent="0.3">
      <c r="C74" s="21"/>
      <c r="D74" s="21"/>
    </row>
    <row r="75" spans="3:4" x14ac:dyDescent="0.3">
      <c r="C75" s="21"/>
      <c r="D75" s="21"/>
    </row>
    <row r="76" spans="3:4" x14ac:dyDescent="0.3">
      <c r="C76" s="21"/>
      <c r="D76" s="21"/>
    </row>
    <row r="77" spans="3:4" x14ac:dyDescent="0.3">
      <c r="C77" s="21"/>
      <c r="D77" s="21"/>
    </row>
    <row r="78" spans="3:4" x14ac:dyDescent="0.3">
      <c r="C78" s="21"/>
      <c r="D78" s="21"/>
    </row>
    <row r="79" spans="3:4" x14ac:dyDescent="0.3">
      <c r="C79" s="21"/>
      <c r="D79" s="21"/>
    </row>
    <row r="80" spans="3:4" x14ac:dyDescent="0.3">
      <c r="C80" s="21"/>
      <c r="D80" s="21"/>
    </row>
    <row r="81" spans="3:4" x14ac:dyDescent="0.3">
      <c r="C81" s="21"/>
      <c r="D81" s="21"/>
    </row>
    <row r="82" spans="3:4" x14ac:dyDescent="0.3">
      <c r="C82" s="21"/>
      <c r="D82" s="21"/>
    </row>
    <row r="83" spans="3:4" x14ac:dyDescent="0.3">
      <c r="C83" s="21"/>
      <c r="D83" s="21"/>
    </row>
    <row r="84" spans="3:4" x14ac:dyDescent="0.3">
      <c r="C84" s="21"/>
      <c r="D84" s="21"/>
    </row>
    <row r="85" spans="3:4" x14ac:dyDescent="0.3">
      <c r="C85" s="21"/>
      <c r="D85" s="21"/>
    </row>
    <row r="86" spans="3:4" x14ac:dyDescent="0.3">
      <c r="C86" s="21"/>
      <c r="D86" s="21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1" zoomScale="115" zoomScaleNormal="115" workbookViewId="0">
      <selection activeCell="M20" sqref="M20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20" t="s">
        <v>7</v>
      </c>
      <c r="D2" s="20" t="s">
        <v>21</v>
      </c>
      <c r="E2" s="20" t="s">
        <v>6</v>
      </c>
      <c r="F2" s="20" t="s">
        <v>20</v>
      </c>
      <c r="G2" s="20" t="s">
        <v>18</v>
      </c>
      <c r="H2" s="20" t="s">
        <v>19</v>
      </c>
      <c r="I2" s="20" t="s">
        <v>22</v>
      </c>
      <c r="J2" s="20" t="s">
        <v>128</v>
      </c>
      <c r="K2" s="20" t="s">
        <v>28</v>
      </c>
    </row>
    <row r="3" spans="3:16" x14ac:dyDescent="0.3">
      <c r="C3" s="23" t="s">
        <v>17</v>
      </c>
      <c r="D3" s="24" t="s">
        <v>23</v>
      </c>
      <c r="E3" s="25" t="s">
        <v>8</v>
      </c>
      <c r="F3" s="25" t="str">
        <f>IF($E3=Selection!$F$2,"A",IF(OR($E3=Selection!$F$3,$E3=Selection!$F$5),"B","C"))</f>
        <v>A</v>
      </c>
      <c r="G3" s="25" t="s">
        <v>13</v>
      </c>
      <c r="H3" s="25">
        <v>1</v>
      </c>
      <c r="I3" s="25" t="s">
        <v>14</v>
      </c>
      <c r="J3" s="26">
        <v>400</v>
      </c>
    </row>
    <row r="4" spans="3:16" x14ac:dyDescent="0.3">
      <c r="C4" s="27" t="s">
        <v>17</v>
      </c>
      <c r="D4" s="28" t="s">
        <v>23</v>
      </c>
      <c r="E4" s="29" t="s">
        <v>8</v>
      </c>
      <c r="F4" s="29" t="str">
        <f>IF($E4=Selection!$F$2,"A",IF(OR($E4=Selection!$F$3,$E4=Selection!$F$5),"B","C"))</f>
        <v>A</v>
      </c>
      <c r="G4" s="29" t="s">
        <v>13</v>
      </c>
      <c r="H4" s="29">
        <v>2</v>
      </c>
      <c r="I4" s="29" t="s">
        <v>14</v>
      </c>
      <c r="J4" s="30">
        <v>20</v>
      </c>
    </row>
    <row r="5" spans="3:16" x14ac:dyDescent="0.3">
      <c r="C5" s="27" t="s">
        <v>17</v>
      </c>
      <c r="D5" s="28" t="s">
        <v>23</v>
      </c>
      <c r="E5" s="29" t="s">
        <v>8</v>
      </c>
      <c r="F5" s="29" t="str">
        <f>IF($E5=Selection!$F$2,"A",IF(OR($E5=Selection!$F$3,$E5=Selection!$F$5),"B","C"))</f>
        <v>A</v>
      </c>
      <c r="G5" s="29" t="s">
        <v>13</v>
      </c>
      <c r="H5" s="29">
        <v>3</v>
      </c>
      <c r="I5" s="29" t="s">
        <v>15</v>
      </c>
      <c r="J5" s="30">
        <v>10</v>
      </c>
    </row>
    <row r="6" spans="3:16" x14ac:dyDescent="0.3">
      <c r="C6" s="27" t="s">
        <v>17</v>
      </c>
      <c r="D6" s="28" t="s">
        <v>23</v>
      </c>
      <c r="E6" s="29" t="s">
        <v>8</v>
      </c>
      <c r="F6" s="29" t="str">
        <f>IF($E6=Selection!$F$2,"A",IF(OR($E6=Selection!$F$3,$E6=Selection!$F$5),"B","C"))</f>
        <v>A</v>
      </c>
      <c r="G6" s="29" t="s">
        <v>12</v>
      </c>
      <c r="H6" s="29">
        <v>4</v>
      </c>
      <c r="I6" s="29" t="s">
        <v>15</v>
      </c>
      <c r="J6" s="30">
        <v>200</v>
      </c>
      <c r="N6" t="s">
        <v>46</v>
      </c>
      <c r="O6" t="s">
        <v>128</v>
      </c>
      <c r="P6" t="s">
        <v>165</v>
      </c>
    </row>
    <row r="7" spans="3:16" x14ac:dyDescent="0.3">
      <c r="C7" s="27" t="s">
        <v>17</v>
      </c>
      <c r="D7" s="28" t="s">
        <v>23</v>
      </c>
      <c r="E7" s="29" t="s">
        <v>8</v>
      </c>
      <c r="F7" s="29" t="str">
        <f>IF($E7=Selection!$F$2,"A",IF(OR($E7=Selection!$F$3,$E7=Selection!$F$5),"B","C"))</f>
        <v>A</v>
      </c>
      <c r="G7" s="29" t="s">
        <v>13</v>
      </c>
      <c r="H7" s="29">
        <v>5</v>
      </c>
      <c r="I7" s="29" t="s">
        <v>15</v>
      </c>
      <c r="J7" s="30">
        <v>20</v>
      </c>
      <c r="N7" t="s">
        <v>8</v>
      </c>
      <c r="O7">
        <v>1300</v>
      </c>
      <c r="P7">
        <v>0</v>
      </c>
    </row>
    <row r="8" spans="3:16" x14ac:dyDescent="0.3">
      <c r="C8" s="27" t="s">
        <v>17</v>
      </c>
      <c r="D8" s="28" t="s">
        <v>23</v>
      </c>
      <c r="E8" s="29" t="s">
        <v>8</v>
      </c>
      <c r="F8" s="29" t="str">
        <f>IF($E8=Selection!$F$2,"A",IF(OR($E8=Selection!$F$3,$E8=Selection!$F$5),"B","C"))</f>
        <v>A</v>
      </c>
      <c r="G8" s="29" t="s">
        <v>13</v>
      </c>
      <c r="H8" s="29">
        <v>6</v>
      </c>
      <c r="I8" s="29" t="s">
        <v>16</v>
      </c>
      <c r="J8" s="30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7" t="s">
        <v>17</v>
      </c>
      <c r="D9" s="28" t="s">
        <v>23</v>
      </c>
      <c r="E9" s="29" t="s">
        <v>8</v>
      </c>
      <c r="F9" s="29" t="str">
        <f>IF($E9=Selection!$F$2,"A",IF(OR($E9=Selection!$F$3,$E9=Selection!$F$5),"B","C"))</f>
        <v>A</v>
      </c>
      <c r="G9" s="29" t="s">
        <v>13</v>
      </c>
      <c r="H9" s="29" t="s">
        <v>29</v>
      </c>
      <c r="I9" s="29" t="s">
        <v>25</v>
      </c>
      <c r="J9" s="30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7" t="s">
        <v>17</v>
      </c>
      <c r="D10" s="28" t="s">
        <v>23</v>
      </c>
      <c r="E10" s="29" t="s">
        <v>8</v>
      </c>
      <c r="F10" s="29" t="str">
        <f>IF($E10=Selection!$F$2,"A",IF(OR($E10=Selection!$F$3,$E10=Selection!$F$5),"B","C"))</f>
        <v>A</v>
      </c>
      <c r="G10" s="29" t="s">
        <v>13</v>
      </c>
      <c r="H10" s="29">
        <v>7</v>
      </c>
      <c r="I10" s="29" t="s">
        <v>14</v>
      </c>
      <c r="J10" s="30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7" t="s">
        <v>17</v>
      </c>
      <c r="D11" s="28" t="s">
        <v>23</v>
      </c>
      <c r="E11" s="29" t="s">
        <v>8</v>
      </c>
      <c r="F11" s="29" t="str">
        <f>IF($E11=Selection!$F$2,"A",IF(OR($E11=Selection!$F$3,$E11=Selection!$F$5),"B","C"))</f>
        <v>A</v>
      </c>
      <c r="G11" s="29" t="s">
        <v>13</v>
      </c>
      <c r="H11" s="29">
        <v>8</v>
      </c>
      <c r="I11" s="29" t="s">
        <v>15</v>
      </c>
      <c r="J11" s="30">
        <v>20</v>
      </c>
      <c r="O11">
        <f>SUM(O7:O10)</f>
        <v>2630</v>
      </c>
      <c r="P11">
        <f>SUM(P7:P10)</f>
        <v>0</v>
      </c>
    </row>
    <row r="12" spans="3:16" x14ac:dyDescent="0.3">
      <c r="C12" s="27" t="s">
        <v>17</v>
      </c>
      <c r="D12" s="28" t="s">
        <v>23</v>
      </c>
      <c r="E12" s="29" t="s">
        <v>8</v>
      </c>
      <c r="F12" s="29" t="str">
        <f>IF($E12=Selection!$F$2,"A",IF(OR($E12=Selection!$F$3,$E12=Selection!$F$5),"B","C"))</f>
        <v>A</v>
      </c>
      <c r="G12" s="29" t="s">
        <v>13</v>
      </c>
      <c r="H12" s="29">
        <v>9</v>
      </c>
      <c r="I12" s="29" t="s">
        <v>16</v>
      </c>
      <c r="J12" s="30">
        <v>0</v>
      </c>
    </row>
    <row r="13" spans="3:16" x14ac:dyDescent="0.3">
      <c r="C13" s="27" t="s">
        <v>17</v>
      </c>
      <c r="D13" s="28" t="s">
        <v>23</v>
      </c>
      <c r="E13" s="29" t="s">
        <v>8</v>
      </c>
      <c r="F13" s="29" t="str">
        <f>IF($E13=Selection!$F$2,"A",IF(OR($E13=Selection!$F$3,$E13=Selection!$F$5),"B","C"))</f>
        <v>A</v>
      </c>
      <c r="G13" s="29" t="s">
        <v>12</v>
      </c>
      <c r="H13" s="29">
        <v>10</v>
      </c>
      <c r="I13" s="29" t="s">
        <v>15</v>
      </c>
      <c r="J13" s="30">
        <v>300</v>
      </c>
    </row>
    <row r="14" spans="3:16" x14ac:dyDescent="0.3">
      <c r="C14" s="27" t="s">
        <v>17</v>
      </c>
      <c r="D14" s="28" t="s">
        <v>23</v>
      </c>
      <c r="E14" s="29" t="s">
        <v>8</v>
      </c>
      <c r="F14" s="29" t="str">
        <f>IF($E14=Selection!$F$2,"A",IF(OR($E14=Selection!$F$3,$E14=Selection!$F$5),"B","C"))</f>
        <v>A</v>
      </c>
      <c r="G14" s="29" t="s">
        <v>13</v>
      </c>
      <c r="H14" s="29">
        <v>11</v>
      </c>
      <c r="I14" s="29" t="s">
        <v>16</v>
      </c>
      <c r="J14" s="30">
        <v>10</v>
      </c>
    </row>
    <row r="15" spans="3:16" x14ac:dyDescent="0.3">
      <c r="C15" s="27" t="s">
        <v>17</v>
      </c>
      <c r="D15" s="28" t="s">
        <v>23</v>
      </c>
      <c r="E15" s="29" t="s">
        <v>8</v>
      </c>
      <c r="F15" s="29" t="str">
        <f>IF($E15=Selection!$F$2,"A",IF(OR($E15=Selection!$F$3,$E15=Selection!$F$5),"B","C"))</f>
        <v>A</v>
      </c>
      <c r="G15" s="29" t="s">
        <v>13</v>
      </c>
      <c r="H15" s="29">
        <v>12</v>
      </c>
      <c r="I15" s="29" t="s">
        <v>16</v>
      </c>
      <c r="J15" s="30">
        <v>0</v>
      </c>
    </row>
    <row r="16" spans="3:16" x14ac:dyDescent="0.3">
      <c r="C16" s="27" t="s">
        <v>17</v>
      </c>
      <c r="D16" s="28" t="s">
        <v>23</v>
      </c>
      <c r="E16" s="29" t="s">
        <v>9</v>
      </c>
      <c r="F16" s="29" t="str">
        <f>IF($E16=Selection!$F$2,"A",IF(OR($E16=Selection!$F$3,$E16=Selection!$F$5),"B","C"))</f>
        <v>B</v>
      </c>
      <c r="G16" s="29" t="s">
        <v>12</v>
      </c>
      <c r="H16" s="29">
        <v>13</v>
      </c>
      <c r="I16" s="29" t="s">
        <v>15</v>
      </c>
      <c r="J16" s="30">
        <v>200</v>
      </c>
    </row>
    <row r="17" spans="3:10" x14ac:dyDescent="0.3">
      <c r="C17" s="27" t="s">
        <v>17</v>
      </c>
      <c r="D17" s="28" t="s">
        <v>23</v>
      </c>
      <c r="E17" s="29" t="s">
        <v>9</v>
      </c>
      <c r="F17" s="29" t="str">
        <f>IF($E17=Selection!$F$2,"A",IF(OR($E17=Selection!$F$3,$E17=Selection!$F$5),"B","C"))</f>
        <v>B</v>
      </c>
      <c r="G17" s="29" t="s">
        <v>13</v>
      </c>
      <c r="H17" s="29">
        <v>14</v>
      </c>
      <c r="I17" s="29" t="s">
        <v>15</v>
      </c>
      <c r="J17" s="30">
        <v>20</v>
      </c>
    </row>
    <row r="18" spans="3:10" x14ac:dyDescent="0.3">
      <c r="C18" s="27" t="s">
        <v>17</v>
      </c>
      <c r="D18" s="28" t="s">
        <v>23</v>
      </c>
      <c r="E18" s="29" t="s">
        <v>9</v>
      </c>
      <c r="F18" s="29" t="str">
        <f>IF($E18=Selection!$F$2,"A",IF(OR($E18=Selection!$F$3,$E18=Selection!$F$5),"B","C"))</f>
        <v>B</v>
      </c>
      <c r="G18" s="29" t="s">
        <v>13</v>
      </c>
      <c r="H18" s="29">
        <v>15</v>
      </c>
      <c r="I18" s="29" t="s">
        <v>15</v>
      </c>
      <c r="J18" s="30">
        <v>0</v>
      </c>
    </row>
    <row r="19" spans="3:10" x14ac:dyDescent="0.3">
      <c r="C19" s="27" t="s">
        <v>17</v>
      </c>
      <c r="D19" s="28" t="s">
        <v>23</v>
      </c>
      <c r="E19" s="29" t="s">
        <v>9</v>
      </c>
      <c r="F19" s="29" t="str">
        <f>IF($E19=Selection!$F$2,"A",IF(OR($E19=Selection!$F$3,$E19=Selection!$F$5),"B","C"))</f>
        <v>B</v>
      </c>
      <c r="G19" s="29" t="s">
        <v>13</v>
      </c>
      <c r="H19" s="29">
        <v>16</v>
      </c>
      <c r="I19" s="29" t="s">
        <v>16</v>
      </c>
      <c r="J19" s="30">
        <v>20</v>
      </c>
    </row>
    <row r="20" spans="3:10" x14ac:dyDescent="0.3">
      <c r="C20" s="27" t="s">
        <v>17</v>
      </c>
      <c r="D20" s="28" t="s">
        <v>23</v>
      </c>
      <c r="E20" s="29" t="s">
        <v>9</v>
      </c>
      <c r="F20" s="29" t="str">
        <f>IF($E20=Selection!$F$2,"A",IF(OR($E20=Selection!$F$3,$E20=Selection!$F$5),"B","C"))</f>
        <v>B</v>
      </c>
      <c r="G20" s="29" t="s">
        <v>13</v>
      </c>
      <c r="H20" s="29">
        <v>17</v>
      </c>
      <c r="I20" s="29" t="s">
        <v>14</v>
      </c>
      <c r="J20" s="30">
        <v>20</v>
      </c>
    </row>
    <row r="21" spans="3:10" x14ac:dyDescent="0.3">
      <c r="C21" s="27" t="s">
        <v>17</v>
      </c>
      <c r="D21" s="28" t="s">
        <v>23</v>
      </c>
      <c r="E21" s="29" t="s">
        <v>9</v>
      </c>
      <c r="F21" s="29" t="str">
        <f>IF($E21=Selection!$F$2,"A",IF(OR($E21=Selection!$F$3,$E21=Selection!$F$5),"B","C"))</f>
        <v>B</v>
      </c>
      <c r="G21" s="29" t="s">
        <v>13</v>
      </c>
      <c r="H21" s="29">
        <v>18</v>
      </c>
      <c r="I21" s="29" t="s">
        <v>16</v>
      </c>
      <c r="J21" s="30">
        <v>0</v>
      </c>
    </row>
    <row r="22" spans="3:10" x14ac:dyDescent="0.3">
      <c r="C22" s="27" t="s">
        <v>17</v>
      </c>
      <c r="D22" s="28" t="s">
        <v>23</v>
      </c>
      <c r="E22" s="29" t="s">
        <v>9</v>
      </c>
      <c r="F22" s="29" t="str">
        <f>IF($E22=Selection!$F$2,"A",IF(OR($E22=Selection!$F$3,$E22=Selection!$F$5),"B","C"))</f>
        <v>B</v>
      </c>
      <c r="G22" s="29" t="s">
        <v>13</v>
      </c>
      <c r="H22" s="29" t="s">
        <v>29</v>
      </c>
      <c r="I22" s="29" t="s">
        <v>25</v>
      </c>
      <c r="J22" s="30">
        <v>50</v>
      </c>
    </row>
    <row r="23" spans="3:10" x14ac:dyDescent="0.3">
      <c r="C23" s="27" t="s">
        <v>17</v>
      </c>
      <c r="D23" s="28" t="s">
        <v>23</v>
      </c>
      <c r="E23" s="29" t="s">
        <v>10</v>
      </c>
      <c r="F23" s="29" t="str">
        <f>IF($E23=Selection!$F$2,"A",IF(OR($E23=Selection!$F$3,$E23=Selection!$F$5),"B","C"))</f>
        <v>C</v>
      </c>
      <c r="G23" s="29" t="s">
        <v>12</v>
      </c>
      <c r="H23" s="29">
        <v>19</v>
      </c>
      <c r="I23" s="29" t="s">
        <v>14</v>
      </c>
      <c r="J23" s="30">
        <v>100</v>
      </c>
    </row>
    <row r="24" spans="3:10" x14ac:dyDescent="0.3">
      <c r="C24" s="27" t="s">
        <v>17</v>
      </c>
      <c r="D24" s="28" t="s">
        <v>23</v>
      </c>
      <c r="E24" s="29" t="s">
        <v>10</v>
      </c>
      <c r="F24" s="29" t="str">
        <f>IF($E24=Selection!$F$2,"A",IF(OR($E24=Selection!$F$3,$E24=Selection!$F$5),"B","C"))</f>
        <v>C</v>
      </c>
      <c r="G24" s="29" t="s">
        <v>13</v>
      </c>
      <c r="H24" s="29">
        <v>20</v>
      </c>
      <c r="I24" s="29" t="s">
        <v>16</v>
      </c>
      <c r="J24" s="30">
        <v>10</v>
      </c>
    </row>
    <row r="25" spans="3:10" x14ac:dyDescent="0.3">
      <c r="C25" s="27" t="s">
        <v>17</v>
      </c>
      <c r="D25" s="28" t="s">
        <v>23</v>
      </c>
      <c r="E25" s="29" t="s">
        <v>10</v>
      </c>
      <c r="F25" s="29" t="str">
        <f>IF($E25=Selection!$F$2,"A",IF(OR($E25=Selection!$F$3,$E25=Selection!$F$5),"B","C"))</f>
        <v>C</v>
      </c>
      <c r="G25" s="29" t="s">
        <v>13</v>
      </c>
      <c r="H25" s="29">
        <v>21</v>
      </c>
      <c r="I25" s="29" t="s">
        <v>16</v>
      </c>
      <c r="J25" s="30">
        <v>10</v>
      </c>
    </row>
    <row r="26" spans="3:10" x14ac:dyDescent="0.3">
      <c r="C26" s="27" t="s">
        <v>17</v>
      </c>
      <c r="D26" s="28" t="s">
        <v>23</v>
      </c>
      <c r="E26" s="29" t="s">
        <v>10</v>
      </c>
      <c r="F26" s="29" t="str">
        <f>IF($E26=Selection!$F$2,"A",IF(OR($E26=Selection!$F$3,$E26=Selection!$F$5),"B","C"))</f>
        <v>C</v>
      </c>
      <c r="G26" s="29" t="s">
        <v>13</v>
      </c>
      <c r="H26" s="29" t="s">
        <v>29</v>
      </c>
      <c r="I26" s="29" t="s">
        <v>25</v>
      </c>
      <c r="J26" s="30">
        <v>10</v>
      </c>
    </row>
    <row r="27" spans="3:10" x14ac:dyDescent="0.3">
      <c r="C27" s="27" t="s">
        <v>17</v>
      </c>
      <c r="D27" s="28" t="s">
        <v>23</v>
      </c>
      <c r="E27" s="29" t="s">
        <v>11</v>
      </c>
      <c r="F27" s="29" t="str">
        <f>IF($E27=Selection!$F$2,"A",IF(OR($E27=Selection!$F$3,$E27=Selection!$F$5),"B","C"))</f>
        <v>B</v>
      </c>
      <c r="G27" s="29" t="s">
        <v>12</v>
      </c>
      <c r="H27" s="29">
        <v>22</v>
      </c>
      <c r="I27" s="29" t="s">
        <v>15</v>
      </c>
      <c r="J27" s="30">
        <v>400</v>
      </c>
    </row>
    <row r="28" spans="3:10" x14ac:dyDescent="0.3">
      <c r="C28" s="27" t="s">
        <v>17</v>
      </c>
      <c r="D28" s="28" t="s">
        <v>23</v>
      </c>
      <c r="E28" s="29" t="s">
        <v>11</v>
      </c>
      <c r="F28" s="29" t="str">
        <f>IF($E28=Selection!$F$2,"A",IF(OR($E28=Selection!$F$3,$E28=Selection!$F$5),"B","C"))</f>
        <v>B</v>
      </c>
      <c r="G28" s="29" t="s">
        <v>12</v>
      </c>
      <c r="H28" s="29">
        <v>23</v>
      </c>
      <c r="I28" s="29" t="s">
        <v>14</v>
      </c>
      <c r="J28" s="30">
        <v>400</v>
      </c>
    </row>
    <row r="29" spans="3:10" x14ac:dyDescent="0.3">
      <c r="C29" s="27" t="s">
        <v>17</v>
      </c>
      <c r="D29" s="28" t="s">
        <v>23</v>
      </c>
      <c r="E29" s="29" t="s">
        <v>11</v>
      </c>
      <c r="F29" s="29" t="str">
        <f>IF($E29=Selection!$F$2,"A",IF(OR($E29=Selection!$F$3,$E29=Selection!$F$5),"B","C"))</f>
        <v>B</v>
      </c>
      <c r="G29" s="29" t="s">
        <v>13</v>
      </c>
      <c r="H29" s="29">
        <v>24</v>
      </c>
      <c r="I29" s="29" t="s">
        <v>15</v>
      </c>
      <c r="J29" s="30">
        <v>20</v>
      </c>
    </row>
    <row r="30" spans="3:10" x14ac:dyDescent="0.3">
      <c r="C30" s="27" t="s">
        <v>17</v>
      </c>
      <c r="D30" s="28" t="s">
        <v>23</v>
      </c>
      <c r="E30" s="29" t="s">
        <v>11</v>
      </c>
      <c r="F30" s="29" t="str">
        <f>IF($E30=Selection!$F$2,"A",IF(OR($E30=Selection!$F$3,$E30=Selection!$F$5),"B","C"))</f>
        <v>B</v>
      </c>
      <c r="G30" s="29" t="s">
        <v>13</v>
      </c>
      <c r="H30" s="29">
        <v>25</v>
      </c>
      <c r="I30" s="29" t="s">
        <v>16</v>
      </c>
      <c r="J30" s="30">
        <v>20</v>
      </c>
    </row>
    <row r="31" spans="3:10" x14ac:dyDescent="0.3">
      <c r="C31" s="27" t="s">
        <v>17</v>
      </c>
      <c r="D31" s="28" t="s">
        <v>23</v>
      </c>
      <c r="E31" s="29" t="s">
        <v>11</v>
      </c>
      <c r="F31" s="29" t="str">
        <f>IF($E31=Selection!$F$2,"A",IF(OR($E31=Selection!$F$3,$E31=Selection!$F$5),"B","C"))</f>
        <v>B</v>
      </c>
      <c r="G31" s="29" t="s">
        <v>13</v>
      </c>
      <c r="H31" s="29">
        <v>26</v>
      </c>
      <c r="I31" s="29" t="s">
        <v>16</v>
      </c>
      <c r="J31" s="30">
        <v>0</v>
      </c>
    </row>
    <row r="32" spans="3:10" x14ac:dyDescent="0.3">
      <c r="C32" s="31" t="s">
        <v>17</v>
      </c>
      <c r="D32" s="32" t="s">
        <v>23</v>
      </c>
      <c r="E32" s="33" t="s">
        <v>11</v>
      </c>
      <c r="F32" s="33" t="str">
        <f>IF($E32=Selection!$F$2,"A",IF(OR($E32=Selection!$F$3,$E32=Selection!$F$5),"B","C"))</f>
        <v>B</v>
      </c>
      <c r="G32" s="33" t="s">
        <v>13</v>
      </c>
      <c r="H32" s="33" t="s">
        <v>29</v>
      </c>
      <c r="I32" s="33" t="s">
        <v>25</v>
      </c>
      <c r="J32" s="34">
        <v>50</v>
      </c>
    </row>
    <row r="33" spans="3:15" x14ac:dyDescent="0.3">
      <c r="C33" s="23" t="s">
        <v>17</v>
      </c>
      <c r="D33" s="24" t="s">
        <v>24</v>
      </c>
      <c r="E33" s="25" t="s">
        <v>8</v>
      </c>
      <c r="F33" s="25" t="str">
        <f>IF($E33=Selection!$F$2,"A",IF(OR($E33=Selection!$F$3,$E33=Selection!$F$5),"B","C"))</f>
        <v>A</v>
      </c>
      <c r="G33" s="25" t="s">
        <v>12</v>
      </c>
      <c r="H33" s="25">
        <v>1</v>
      </c>
      <c r="I33" s="25" t="s">
        <v>14</v>
      </c>
      <c r="J33" s="26">
        <v>400</v>
      </c>
    </row>
    <row r="34" spans="3:15" x14ac:dyDescent="0.3">
      <c r="C34" s="27" t="s">
        <v>17</v>
      </c>
      <c r="D34" s="28" t="s">
        <v>24</v>
      </c>
      <c r="E34" s="29" t="s">
        <v>8</v>
      </c>
      <c r="F34" s="29" t="str">
        <f>IF($E34=Selection!$F$2,"A",IF(OR($E34=Selection!$F$3,$E34=Selection!$F$5),"B","C"))</f>
        <v>A</v>
      </c>
      <c r="G34" s="29" t="s">
        <v>13</v>
      </c>
      <c r="H34" s="29">
        <v>2</v>
      </c>
      <c r="I34" s="29" t="s">
        <v>15</v>
      </c>
      <c r="J34" s="30">
        <v>10</v>
      </c>
    </row>
    <row r="35" spans="3:15" x14ac:dyDescent="0.3">
      <c r="C35" s="27" t="s">
        <v>17</v>
      </c>
      <c r="D35" s="28" t="s">
        <v>24</v>
      </c>
      <c r="E35" s="29" t="s">
        <v>8</v>
      </c>
      <c r="F35" s="29" t="str">
        <f>IF($E35=Selection!$F$2,"A",IF(OR($E35=Selection!$F$3,$E35=Selection!$F$5),"B","C"))</f>
        <v>A</v>
      </c>
      <c r="G35" s="29" t="s">
        <v>13</v>
      </c>
      <c r="H35" s="29">
        <v>4</v>
      </c>
      <c r="I35" s="29" t="s">
        <v>15</v>
      </c>
      <c r="J35" s="30">
        <v>10</v>
      </c>
    </row>
    <row r="36" spans="3:15" x14ac:dyDescent="0.3">
      <c r="C36" s="27" t="s">
        <v>17</v>
      </c>
      <c r="D36" s="28" t="s">
        <v>24</v>
      </c>
      <c r="E36" s="29" t="s">
        <v>8</v>
      </c>
      <c r="F36" s="29" t="str">
        <f>IF($E36=Selection!$F$2,"A",IF(OR($E36=Selection!$F$3,$E36=Selection!$F$5),"B","C"))</f>
        <v>A</v>
      </c>
      <c r="G36" s="29" t="s">
        <v>12</v>
      </c>
      <c r="H36" s="29">
        <v>6</v>
      </c>
      <c r="I36" s="29" t="s">
        <v>15</v>
      </c>
      <c r="J36" s="30">
        <v>300</v>
      </c>
    </row>
    <row r="37" spans="3:15" x14ac:dyDescent="0.3">
      <c r="C37" s="27" t="s">
        <v>17</v>
      </c>
      <c r="D37" s="28" t="s">
        <v>24</v>
      </c>
      <c r="E37" s="29" t="s">
        <v>8</v>
      </c>
      <c r="F37" s="29" t="str">
        <f>IF($E37=Selection!$F$2,"A",IF(OR($E37=Selection!$F$3,$E37=Selection!$F$5),"B","C"))</f>
        <v>A</v>
      </c>
      <c r="G37" s="29" t="s">
        <v>13</v>
      </c>
      <c r="H37" s="29">
        <v>8</v>
      </c>
      <c r="I37" s="29" t="s">
        <v>15</v>
      </c>
      <c r="J37" s="30">
        <v>10</v>
      </c>
      <c r="N37" t="s">
        <v>8</v>
      </c>
      <c r="O37">
        <f>SUM(J33:J45)</f>
        <v>1210</v>
      </c>
    </row>
    <row r="38" spans="3:15" x14ac:dyDescent="0.3">
      <c r="C38" s="27" t="s">
        <v>17</v>
      </c>
      <c r="D38" s="28" t="s">
        <v>24</v>
      </c>
      <c r="E38" s="29" t="s">
        <v>8</v>
      </c>
      <c r="F38" s="29" t="str">
        <f>IF($E38=Selection!$F$2,"A",IF(OR($E38=Selection!$F$3,$E38=Selection!$F$5),"B","C"))</f>
        <v>A</v>
      </c>
      <c r="G38" s="29" t="s">
        <v>13</v>
      </c>
      <c r="H38" s="29">
        <v>9</v>
      </c>
      <c r="I38" s="29" t="s">
        <v>16</v>
      </c>
      <c r="J38" s="30">
        <v>10</v>
      </c>
      <c r="N38" t="s">
        <v>9</v>
      </c>
      <c r="O38">
        <f>SUM(J46:J52)</f>
        <v>340</v>
      </c>
    </row>
    <row r="39" spans="3:15" x14ac:dyDescent="0.3">
      <c r="C39" s="27" t="s">
        <v>17</v>
      </c>
      <c r="D39" s="28" t="s">
        <v>24</v>
      </c>
      <c r="E39" s="29" t="s">
        <v>8</v>
      </c>
      <c r="F39" s="29" t="str">
        <f>IF($E39=Selection!$F$2,"A",IF(OR($E39=Selection!$F$3,$E39=Selection!$F$5),"B","C"))</f>
        <v>A</v>
      </c>
      <c r="G39" s="29" t="s">
        <v>13</v>
      </c>
      <c r="H39" s="29" t="s">
        <v>29</v>
      </c>
      <c r="I39" s="29" t="s">
        <v>25</v>
      </c>
      <c r="J39" s="30">
        <v>20</v>
      </c>
      <c r="N39" t="s">
        <v>30</v>
      </c>
      <c r="O39">
        <f>SUM(J53:J56)</f>
        <v>240</v>
      </c>
    </row>
    <row r="40" spans="3:15" x14ac:dyDescent="0.3">
      <c r="C40" s="27" t="s">
        <v>17</v>
      </c>
      <c r="D40" s="28" t="s">
        <v>24</v>
      </c>
      <c r="E40" s="29" t="s">
        <v>8</v>
      </c>
      <c r="F40" s="29" t="str">
        <f>IF($E40=Selection!$F$2,"A",IF(OR($E40=Selection!$F$3,$E40=Selection!$F$5),"B","C"))</f>
        <v>A</v>
      </c>
      <c r="G40" s="29" t="s">
        <v>12</v>
      </c>
      <c r="H40" s="29">
        <v>10</v>
      </c>
      <c r="I40" s="29" t="s">
        <v>14</v>
      </c>
      <c r="J40" s="30">
        <v>200</v>
      </c>
      <c r="N40" t="s">
        <v>11</v>
      </c>
      <c r="O40">
        <f>SUM(J57:J62)</f>
        <v>640</v>
      </c>
    </row>
    <row r="41" spans="3:15" x14ac:dyDescent="0.3">
      <c r="C41" s="27" t="s">
        <v>17</v>
      </c>
      <c r="D41" s="28" t="s">
        <v>24</v>
      </c>
      <c r="E41" s="29" t="s">
        <v>8</v>
      </c>
      <c r="F41" s="29" t="str">
        <f>IF($E41=Selection!$F$2,"A",IF(OR($E41=Selection!$F$3,$E41=Selection!$F$5),"B","C"))</f>
        <v>A</v>
      </c>
      <c r="G41" s="29" t="s">
        <v>13</v>
      </c>
      <c r="H41" s="29">
        <v>11</v>
      </c>
      <c r="I41" s="29" t="s">
        <v>15</v>
      </c>
      <c r="J41" s="30">
        <v>20</v>
      </c>
      <c r="O41">
        <f>SUM(O37:O40)</f>
        <v>2430</v>
      </c>
    </row>
    <row r="42" spans="3:15" x14ac:dyDescent="0.3">
      <c r="C42" s="27" t="s">
        <v>17</v>
      </c>
      <c r="D42" s="28" t="s">
        <v>24</v>
      </c>
      <c r="E42" s="29" t="s">
        <v>8</v>
      </c>
      <c r="F42" s="29" t="str">
        <f>IF($E42=Selection!$F$2,"A",IF(OR($E42=Selection!$F$3,$E42=Selection!$F$5),"B","C"))</f>
        <v>A</v>
      </c>
      <c r="G42" s="29" t="s">
        <v>13</v>
      </c>
      <c r="H42" s="29">
        <v>12</v>
      </c>
      <c r="I42" s="29" t="s">
        <v>16</v>
      </c>
      <c r="J42" s="30">
        <v>0</v>
      </c>
    </row>
    <row r="43" spans="3:15" x14ac:dyDescent="0.3">
      <c r="C43" s="27" t="s">
        <v>17</v>
      </c>
      <c r="D43" s="28" t="s">
        <v>24</v>
      </c>
      <c r="E43" s="29" t="s">
        <v>8</v>
      </c>
      <c r="F43" s="29" t="str">
        <f>IF($E43=Selection!$F$2,"A",IF(OR($E43=Selection!$F$3,$E43=Selection!$F$5),"B","C"))</f>
        <v>A</v>
      </c>
      <c r="G43" s="29" t="s">
        <v>12</v>
      </c>
      <c r="H43" s="29">
        <v>27</v>
      </c>
      <c r="I43" s="29" t="s">
        <v>15</v>
      </c>
      <c r="J43" s="30">
        <v>200</v>
      </c>
    </row>
    <row r="44" spans="3:15" x14ac:dyDescent="0.3">
      <c r="C44" s="27" t="s">
        <v>17</v>
      </c>
      <c r="D44" s="28" t="s">
        <v>24</v>
      </c>
      <c r="E44" s="29" t="s">
        <v>8</v>
      </c>
      <c r="F44" s="29" t="str">
        <f>IF($E44=Selection!$F$2,"A",IF(OR($E44=Selection!$F$3,$E44=Selection!$F$5),"B","C"))</f>
        <v>A</v>
      </c>
      <c r="G44" s="29" t="s">
        <v>13</v>
      </c>
      <c r="H44" s="29">
        <v>28</v>
      </c>
      <c r="I44" s="29" t="s">
        <v>16</v>
      </c>
      <c r="J44" s="30">
        <v>20</v>
      </c>
    </row>
    <row r="45" spans="3:15" x14ac:dyDescent="0.3">
      <c r="C45" s="27" t="s">
        <v>17</v>
      </c>
      <c r="D45" s="28" t="s">
        <v>24</v>
      </c>
      <c r="E45" s="29" t="s">
        <v>8</v>
      </c>
      <c r="F45" s="29" t="str">
        <f>IF($E45=Selection!$F$2,"A",IF(OR($E45=Selection!$F$3,$E45=Selection!$F$5),"B","C"))</f>
        <v>A</v>
      </c>
      <c r="G45" s="29" t="s">
        <v>13</v>
      </c>
      <c r="H45" s="29">
        <v>29</v>
      </c>
      <c r="I45" s="29" t="s">
        <v>16</v>
      </c>
      <c r="J45" s="30">
        <v>10</v>
      </c>
    </row>
    <row r="46" spans="3:15" x14ac:dyDescent="0.3">
      <c r="C46" s="27" t="s">
        <v>17</v>
      </c>
      <c r="D46" s="28" t="s">
        <v>24</v>
      </c>
      <c r="E46" s="29" t="s">
        <v>9</v>
      </c>
      <c r="F46" s="29" t="str">
        <f>IF($E46=Selection!$F$2,"A",IF(OR($E46=Selection!$F$3,$E46=Selection!$F$5),"B","C"))</f>
        <v>B</v>
      </c>
      <c r="G46" s="29" t="s">
        <v>12</v>
      </c>
      <c r="H46" s="29">
        <v>13</v>
      </c>
      <c r="I46" s="29" t="s">
        <v>15</v>
      </c>
      <c r="J46" s="30">
        <v>150</v>
      </c>
    </row>
    <row r="47" spans="3:15" x14ac:dyDescent="0.3">
      <c r="C47" s="27" t="s">
        <v>17</v>
      </c>
      <c r="D47" s="28" t="s">
        <v>24</v>
      </c>
      <c r="E47" s="29" t="s">
        <v>9</v>
      </c>
      <c r="F47" s="29" t="str">
        <f>IF($E47=Selection!$F$2,"A",IF(OR($E47=Selection!$F$3,$E47=Selection!$F$5),"B","C"))</f>
        <v>B</v>
      </c>
      <c r="G47" s="29" t="s">
        <v>13</v>
      </c>
      <c r="H47" s="29">
        <v>15</v>
      </c>
      <c r="I47" s="29" t="s">
        <v>15</v>
      </c>
      <c r="J47" s="30">
        <v>20</v>
      </c>
    </row>
    <row r="48" spans="3:15" x14ac:dyDescent="0.3">
      <c r="C48" s="27" t="s">
        <v>17</v>
      </c>
      <c r="D48" s="28" t="s">
        <v>24</v>
      </c>
      <c r="E48" s="29" t="s">
        <v>9</v>
      </c>
      <c r="F48" s="29" t="str">
        <f>IF($E48=Selection!$F$2,"A",IF(OR($E48=Selection!$F$3,$E48=Selection!$F$5),"B","C"))</f>
        <v>B</v>
      </c>
      <c r="G48" s="29" t="s">
        <v>13</v>
      </c>
      <c r="H48" s="29">
        <v>16</v>
      </c>
      <c r="I48" s="29" t="s">
        <v>15</v>
      </c>
      <c r="J48" s="30">
        <v>0</v>
      </c>
    </row>
    <row r="49" spans="3:10" x14ac:dyDescent="0.3">
      <c r="C49" s="27" t="s">
        <v>17</v>
      </c>
      <c r="D49" s="28" t="s">
        <v>24</v>
      </c>
      <c r="E49" s="29" t="s">
        <v>9</v>
      </c>
      <c r="F49" s="29" t="str">
        <f>IF($E49=Selection!$F$2,"A",IF(OR($E49=Selection!$F$3,$E49=Selection!$F$5),"B","C"))</f>
        <v>B</v>
      </c>
      <c r="G49" s="29" t="s">
        <v>13</v>
      </c>
      <c r="H49" s="29">
        <v>18</v>
      </c>
      <c r="I49" s="29" t="s">
        <v>16</v>
      </c>
      <c r="J49" s="30">
        <v>150</v>
      </c>
    </row>
    <row r="50" spans="3:10" x14ac:dyDescent="0.3">
      <c r="C50" s="27" t="s">
        <v>17</v>
      </c>
      <c r="D50" s="28" t="s">
        <v>24</v>
      </c>
      <c r="E50" s="29" t="s">
        <v>9</v>
      </c>
      <c r="F50" s="29" t="str">
        <f>IF($E50=Selection!$F$2,"A",IF(OR($E50=Selection!$F$3,$E50=Selection!$F$5),"B","C"))</f>
        <v>B</v>
      </c>
      <c r="G50" s="29" t="s">
        <v>13</v>
      </c>
      <c r="H50" s="29">
        <v>30</v>
      </c>
      <c r="I50" s="29" t="s">
        <v>14</v>
      </c>
      <c r="J50" s="30">
        <v>20</v>
      </c>
    </row>
    <row r="51" spans="3:10" x14ac:dyDescent="0.3">
      <c r="C51" s="27" t="s">
        <v>17</v>
      </c>
      <c r="D51" s="28" t="s">
        <v>24</v>
      </c>
      <c r="E51" s="29" t="s">
        <v>9</v>
      </c>
      <c r="F51" s="29" t="str">
        <f>IF($E51=Selection!$F$2,"A",IF(OR($E51=Selection!$F$3,$E51=Selection!$F$5),"B","C"))</f>
        <v>B</v>
      </c>
      <c r="G51" s="29" t="s">
        <v>13</v>
      </c>
      <c r="H51" s="29">
        <v>31</v>
      </c>
      <c r="I51" s="29" t="s">
        <v>16</v>
      </c>
      <c r="J51" s="30">
        <v>0</v>
      </c>
    </row>
    <row r="52" spans="3:10" x14ac:dyDescent="0.3">
      <c r="C52" s="27" t="s">
        <v>17</v>
      </c>
      <c r="D52" s="28" t="s">
        <v>24</v>
      </c>
      <c r="E52" s="29" t="s">
        <v>9</v>
      </c>
      <c r="F52" s="29" t="str">
        <f>IF($E52=Selection!$F$2,"A",IF(OR($E52=Selection!$F$3,$E52=Selection!$F$5),"B","C"))</f>
        <v>B</v>
      </c>
      <c r="G52" s="29" t="s">
        <v>13</v>
      </c>
      <c r="H52" s="29" t="s">
        <v>29</v>
      </c>
      <c r="I52" s="29" t="s">
        <v>25</v>
      </c>
      <c r="J52" s="30">
        <v>0</v>
      </c>
    </row>
    <row r="53" spans="3:10" x14ac:dyDescent="0.3">
      <c r="C53" s="27" t="s">
        <v>17</v>
      </c>
      <c r="D53" s="28" t="s">
        <v>24</v>
      </c>
      <c r="E53" s="29" t="s">
        <v>10</v>
      </c>
      <c r="F53" s="29" t="str">
        <f>IF($E53=Selection!$F$2,"A",IF(OR($E53=Selection!$F$3,$E53=Selection!$F$5),"B","C"))</f>
        <v>C</v>
      </c>
      <c r="G53" s="29" t="s">
        <v>12</v>
      </c>
      <c r="H53" s="29">
        <v>19</v>
      </c>
      <c r="I53" s="29" t="s">
        <v>14</v>
      </c>
      <c r="J53" s="30">
        <v>200</v>
      </c>
    </row>
    <row r="54" spans="3:10" x14ac:dyDescent="0.3">
      <c r="C54" s="27" t="s">
        <v>17</v>
      </c>
      <c r="D54" s="28" t="s">
        <v>24</v>
      </c>
      <c r="E54" s="29" t="s">
        <v>10</v>
      </c>
      <c r="F54" s="29" t="str">
        <f>IF($E54=Selection!$F$2,"A",IF(OR($E54=Selection!$F$3,$E54=Selection!$F$5),"B","C"))</f>
        <v>C</v>
      </c>
      <c r="G54" s="29" t="s">
        <v>13</v>
      </c>
      <c r="H54" s="29">
        <v>21</v>
      </c>
      <c r="I54" s="29" t="s">
        <v>15</v>
      </c>
      <c r="J54" s="30">
        <v>20</v>
      </c>
    </row>
    <row r="55" spans="3:10" x14ac:dyDescent="0.3">
      <c r="C55" s="27" t="s">
        <v>17</v>
      </c>
      <c r="D55" s="28" t="s">
        <v>24</v>
      </c>
      <c r="E55" s="29" t="s">
        <v>10</v>
      </c>
      <c r="F55" s="29" t="str">
        <f>IF($E55=Selection!$F$2,"A",IF(OR($E55=Selection!$F$3,$E55=Selection!$F$5),"B","C"))</f>
        <v>C</v>
      </c>
      <c r="G55" s="29" t="s">
        <v>13</v>
      </c>
      <c r="H55" s="29">
        <v>32</v>
      </c>
      <c r="I55" s="29" t="s">
        <v>16</v>
      </c>
      <c r="J55" s="30">
        <v>20</v>
      </c>
    </row>
    <row r="56" spans="3:10" x14ac:dyDescent="0.3">
      <c r="C56" s="27" t="s">
        <v>17</v>
      </c>
      <c r="D56" s="28" t="s">
        <v>24</v>
      </c>
      <c r="E56" s="29" t="s">
        <v>10</v>
      </c>
      <c r="F56" s="29" t="str">
        <f>IF($E56=Selection!$F$2,"A",IF(OR($E56=Selection!$F$3,$E56=Selection!$F$5),"B","C"))</f>
        <v>C</v>
      </c>
      <c r="G56" s="29" t="s">
        <v>13</v>
      </c>
      <c r="H56" s="29" t="s">
        <v>29</v>
      </c>
      <c r="I56" s="29" t="s">
        <v>25</v>
      </c>
      <c r="J56" s="30">
        <v>0</v>
      </c>
    </row>
    <row r="57" spans="3:10" x14ac:dyDescent="0.3">
      <c r="C57" s="27" t="s">
        <v>17</v>
      </c>
      <c r="D57" s="28" t="s">
        <v>24</v>
      </c>
      <c r="E57" s="29" t="s">
        <v>11</v>
      </c>
      <c r="F57" s="29" t="str">
        <f>IF($E57=Selection!$F$2,"A",IF(OR($E57=Selection!$F$3,$E57=Selection!$F$5),"B","C"))</f>
        <v>B</v>
      </c>
      <c r="G57" s="29" t="s">
        <v>12</v>
      </c>
      <c r="H57" s="29">
        <v>22</v>
      </c>
      <c r="I57" s="29" t="s">
        <v>15</v>
      </c>
      <c r="J57" s="30">
        <v>300</v>
      </c>
    </row>
    <row r="58" spans="3:10" x14ac:dyDescent="0.3">
      <c r="C58" s="27" t="s">
        <v>17</v>
      </c>
      <c r="D58" s="28" t="s">
        <v>24</v>
      </c>
      <c r="E58" s="29" t="s">
        <v>11</v>
      </c>
      <c r="F58" s="29" t="str">
        <f>IF($E58=Selection!$F$2,"A",IF(OR($E58=Selection!$F$3,$E58=Selection!$F$5),"B","C"))</f>
        <v>B</v>
      </c>
      <c r="G58" s="29" t="s">
        <v>12</v>
      </c>
      <c r="H58" s="29">
        <v>24</v>
      </c>
      <c r="I58" s="29" t="s">
        <v>14</v>
      </c>
      <c r="J58" s="30">
        <v>300</v>
      </c>
    </row>
    <row r="59" spans="3:10" x14ac:dyDescent="0.3">
      <c r="C59" s="27" t="s">
        <v>17</v>
      </c>
      <c r="D59" s="28" t="s">
        <v>24</v>
      </c>
      <c r="E59" s="29" t="s">
        <v>11</v>
      </c>
      <c r="F59" s="29" t="str">
        <f>IF($E59=Selection!$F$2,"A",IF(OR($E59=Selection!$F$3,$E59=Selection!$F$5),"B","C"))</f>
        <v>B</v>
      </c>
      <c r="G59" s="29" t="s">
        <v>13</v>
      </c>
      <c r="H59" s="29">
        <v>25</v>
      </c>
      <c r="I59" s="29" t="s">
        <v>15</v>
      </c>
      <c r="J59" s="30">
        <v>20</v>
      </c>
    </row>
    <row r="60" spans="3:10" x14ac:dyDescent="0.3">
      <c r="C60" s="27" t="s">
        <v>17</v>
      </c>
      <c r="D60" s="28" t="s">
        <v>24</v>
      </c>
      <c r="E60" s="29" t="s">
        <v>11</v>
      </c>
      <c r="F60" s="29" t="str">
        <f>IF($E60=Selection!$F$2,"A",IF(OR($E60=Selection!$F$3,$E60=Selection!$F$5),"B","C"))</f>
        <v>B</v>
      </c>
      <c r="G60" s="29" t="s">
        <v>13</v>
      </c>
      <c r="H60" s="29">
        <v>33</v>
      </c>
      <c r="I60" s="29" t="s">
        <v>16</v>
      </c>
      <c r="J60" s="30">
        <v>20</v>
      </c>
    </row>
    <row r="61" spans="3:10" x14ac:dyDescent="0.3">
      <c r="C61" s="27" t="s">
        <v>17</v>
      </c>
      <c r="D61" s="28" t="s">
        <v>24</v>
      </c>
      <c r="E61" s="29" t="s">
        <v>11</v>
      </c>
      <c r="F61" s="29" t="str">
        <f>IF($E61=Selection!$F$2,"A",IF(OR($E61=Selection!$F$3,$E61=Selection!$F$5),"B","C"))</f>
        <v>B</v>
      </c>
      <c r="G61" s="29" t="s">
        <v>13</v>
      </c>
      <c r="H61" s="29">
        <v>34</v>
      </c>
      <c r="I61" s="29" t="s">
        <v>16</v>
      </c>
      <c r="J61" s="30">
        <v>0</v>
      </c>
    </row>
    <row r="62" spans="3:10" x14ac:dyDescent="0.3">
      <c r="C62" s="31" t="s">
        <v>17</v>
      </c>
      <c r="D62" s="32" t="s">
        <v>24</v>
      </c>
      <c r="E62" s="33" t="s">
        <v>11</v>
      </c>
      <c r="F62" s="33" t="str">
        <f>IF($E62=Selection!$F$2,"A",IF(OR($E62=Selection!$F$3,$E62=Selection!$F$5),"B","C"))</f>
        <v>B</v>
      </c>
      <c r="G62" s="33" t="s">
        <v>13</v>
      </c>
      <c r="H62" s="33" t="s">
        <v>29</v>
      </c>
      <c r="I62" s="33" t="s">
        <v>25</v>
      </c>
      <c r="J62" s="34">
        <v>0</v>
      </c>
    </row>
    <row r="63" spans="3:10" x14ac:dyDescent="0.3">
      <c r="C63" s="21"/>
      <c r="D63" s="21"/>
    </row>
    <row r="64" spans="3:10" x14ac:dyDescent="0.3">
      <c r="C64" s="21"/>
      <c r="D64" s="21"/>
    </row>
    <row r="65" spans="3:4" x14ac:dyDescent="0.3">
      <c r="C65" s="21"/>
      <c r="D65" s="21"/>
    </row>
    <row r="66" spans="3:4" x14ac:dyDescent="0.3">
      <c r="C66" s="21"/>
      <c r="D66" s="21"/>
    </row>
    <row r="67" spans="3:4" x14ac:dyDescent="0.3">
      <c r="C67" s="21"/>
      <c r="D67" s="21"/>
    </row>
    <row r="68" spans="3:4" x14ac:dyDescent="0.3">
      <c r="C68" s="21"/>
      <c r="D68" s="21"/>
    </row>
    <row r="69" spans="3:4" x14ac:dyDescent="0.3">
      <c r="C69" s="21"/>
      <c r="D69" s="21"/>
    </row>
    <row r="70" spans="3:4" x14ac:dyDescent="0.3">
      <c r="C70" s="21"/>
      <c r="D70" s="21"/>
    </row>
    <row r="71" spans="3:4" x14ac:dyDescent="0.3">
      <c r="C71" s="21"/>
      <c r="D71" s="21"/>
    </row>
    <row r="72" spans="3:4" x14ac:dyDescent="0.3">
      <c r="C72" s="21"/>
      <c r="D72" s="21"/>
    </row>
    <row r="73" spans="3:4" x14ac:dyDescent="0.3">
      <c r="C73" s="21"/>
      <c r="D73" s="21"/>
    </row>
    <row r="74" spans="3:4" x14ac:dyDescent="0.3">
      <c r="C74" s="21"/>
      <c r="D74" s="21"/>
    </row>
    <row r="75" spans="3:4" x14ac:dyDescent="0.3">
      <c r="C75" s="21"/>
      <c r="D75" s="21"/>
    </row>
    <row r="76" spans="3:4" x14ac:dyDescent="0.3">
      <c r="C76" s="21"/>
      <c r="D76" s="21"/>
    </row>
    <row r="77" spans="3:4" x14ac:dyDescent="0.3">
      <c r="C77" s="21"/>
      <c r="D77" s="21"/>
    </row>
    <row r="78" spans="3:4" x14ac:dyDescent="0.3">
      <c r="C78" s="21"/>
      <c r="D78" s="21"/>
    </row>
    <row r="79" spans="3:4" x14ac:dyDescent="0.3">
      <c r="C79" s="21"/>
      <c r="D79" s="21"/>
    </row>
    <row r="80" spans="3:4" x14ac:dyDescent="0.3">
      <c r="C80" s="21"/>
      <c r="D80" s="21"/>
    </row>
    <row r="81" spans="3:4" x14ac:dyDescent="0.3">
      <c r="C81" s="21"/>
      <c r="D81" s="21"/>
    </row>
    <row r="82" spans="3:4" x14ac:dyDescent="0.3">
      <c r="C82" s="21"/>
      <c r="D82" s="21"/>
    </row>
    <row r="83" spans="3:4" x14ac:dyDescent="0.3">
      <c r="C83" s="21"/>
      <c r="D83" s="21"/>
    </row>
    <row r="84" spans="3:4" x14ac:dyDescent="0.3">
      <c r="C84" s="21"/>
      <c r="D84" s="21"/>
    </row>
    <row r="85" spans="3:4" x14ac:dyDescent="0.3">
      <c r="C85" s="21"/>
      <c r="D85" s="21"/>
    </row>
    <row r="86" spans="3:4" x14ac:dyDescent="0.3">
      <c r="C86" s="21"/>
      <c r="D86" s="21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G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20" t="s">
        <v>7</v>
      </c>
      <c r="D2" s="20" t="s">
        <v>21</v>
      </c>
      <c r="E2" s="20" t="s">
        <v>6</v>
      </c>
      <c r="F2" s="20" t="s">
        <v>20</v>
      </c>
      <c r="G2" s="20" t="s">
        <v>18</v>
      </c>
      <c r="H2" s="20" t="s">
        <v>19</v>
      </c>
      <c r="I2" s="20" t="s">
        <v>22</v>
      </c>
      <c r="J2" s="20" t="s">
        <v>27</v>
      </c>
      <c r="K2" s="20" t="s">
        <v>28</v>
      </c>
    </row>
    <row r="3" spans="3:16" x14ac:dyDescent="0.3">
      <c r="C3" s="23" t="s">
        <v>26</v>
      </c>
      <c r="D3" s="24" t="s">
        <v>23</v>
      </c>
      <c r="E3" s="25" t="s">
        <v>8</v>
      </c>
      <c r="F3" s="25" t="str">
        <f>IF($E3=Selection!$F$2,"A",IF(OR($E3=Selection!$F$3,$E3=Selection!$F$5),"B","C"))</f>
        <v>A</v>
      </c>
      <c r="G3" s="25" t="s">
        <v>13</v>
      </c>
      <c r="H3" s="25">
        <v>1</v>
      </c>
      <c r="I3" s="25" t="s">
        <v>14</v>
      </c>
      <c r="J3" s="26">
        <v>400</v>
      </c>
    </row>
    <row r="4" spans="3:16" x14ac:dyDescent="0.3">
      <c r="C4" s="27" t="s">
        <v>26</v>
      </c>
      <c r="D4" s="28" t="s">
        <v>23</v>
      </c>
      <c r="E4" s="35" t="s">
        <v>8</v>
      </c>
      <c r="F4" s="29" t="str">
        <f>IF($E4=Selection!$F$2,"A",IF(OR($E4=Selection!$F$3,$E4=Selection!$F$5),"B","C"))</f>
        <v>A</v>
      </c>
      <c r="G4" s="29" t="s">
        <v>13</v>
      </c>
      <c r="H4" s="29">
        <v>2</v>
      </c>
      <c r="I4" s="29" t="s">
        <v>15</v>
      </c>
      <c r="J4" s="30">
        <v>20</v>
      </c>
    </row>
    <row r="5" spans="3:16" x14ac:dyDescent="0.3">
      <c r="C5" s="27" t="s">
        <v>26</v>
      </c>
      <c r="D5" s="28" t="s">
        <v>23</v>
      </c>
      <c r="E5" s="29" t="s">
        <v>8</v>
      </c>
      <c r="F5" s="29" t="str">
        <f>IF($E5=Selection!$F$2,"A",IF(OR($E5=Selection!$F$3,$E5=Selection!$F$5),"B","C"))</f>
        <v>A</v>
      </c>
      <c r="G5" s="29" t="s">
        <v>13</v>
      </c>
      <c r="H5" s="29">
        <v>3</v>
      </c>
      <c r="I5" s="29" t="s">
        <v>15</v>
      </c>
      <c r="J5" s="30">
        <v>10</v>
      </c>
    </row>
    <row r="6" spans="3:16" x14ac:dyDescent="0.3">
      <c r="C6" s="27" t="s">
        <v>26</v>
      </c>
      <c r="D6" s="28" t="s">
        <v>23</v>
      </c>
      <c r="E6" s="29" t="s">
        <v>8</v>
      </c>
      <c r="F6" s="29" t="str">
        <f>IF($E6=Selection!$F$2,"A",IF(OR($E6=Selection!$F$3,$E6=Selection!$F$5),"B","C"))</f>
        <v>A</v>
      </c>
      <c r="G6" s="29" t="s">
        <v>12</v>
      </c>
      <c r="H6" s="29">
        <v>4</v>
      </c>
      <c r="I6" s="29" t="s">
        <v>15</v>
      </c>
      <c r="J6" s="30">
        <v>200</v>
      </c>
      <c r="N6" t="s">
        <v>46</v>
      </c>
      <c r="O6" t="s">
        <v>128</v>
      </c>
      <c r="P6" t="s">
        <v>165</v>
      </c>
    </row>
    <row r="7" spans="3:16" x14ac:dyDescent="0.3">
      <c r="C7" s="27" t="s">
        <v>26</v>
      </c>
      <c r="D7" s="28" t="s">
        <v>23</v>
      </c>
      <c r="E7" s="29" t="s">
        <v>8</v>
      </c>
      <c r="F7" s="29" t="str">
        <f>IF($E7=Selection!$F$2,"A",IF(OR($E7=Selection!$F$3,$E7=Selection!$F$5),"B","C"))</f>
        <v>A</v>
      </c>
      <c r="G7" s="29" t="s">
        <v>13</v>
      </c>
      <c r="H7" s="29">
        <v>5</v>
      </c>
      <c r="I7" s="29" t="s">
        <v>15</v>
      </c>
      <c r="J7" s="30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7" t="s">
        <v>26</v>
      </c>
      <c r="D8" s="28" t="s">
        <v>23</v>
      </c>
      <c r="E8" s="29" t="s">
        <v>8</v>
      </c>
      <c r="F8" s="29" t="str">
        <f>IF($E8=Selection!$F$2,"A",IF(OR($E8=Selection!$F$3,$E8=Selection!$F$5),"B","C"))</f>
        <v>A</v>
      </c>
      <c r="G8" s="29" t="s">
        <v>13</v>
      </c>
      <c r="H8" s="29">
        <v>6</v>
      </c>
      <c r="I8" s="29" t="s">
        <v>16</v>
      </c>
      <c r="J8" s="30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7" t="s">
        <v>26</v>
      </c>
      <c r="D9" s="28" t="s">
        <v>23</v>
      </c>
      <c r="E9" s="29" t="s">
        <v>8</v>
      </c>
      <c r="F9" s="29" t="str">
        <f>IF($E9=Selection!$F$2,"A",IF(OR($E9=Selection!$F$3,$E9=Selection!$F$5),"B","C"))</f>
        <v>A</v>
      </c>
      <c r="G9" s="29" t="s">
        <v>13</v>
      </c>
      <c r="H9" s="29" t="s">
        <v>29</v>
      </c>
      <c r="I9" s="29" t="s">
        <v>25</v>
      </c>
      <c r="J9" s="30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7" t="s">
        <v>26</v>
      </c>
      <c r="D10" s="28" t="s">
        <v>23</v>
      </c>
      <c r="E10" s="29" t="s">
        <v>8</v>
      </c>
      <c r="F10" s="29" t="str">
        <f>IF($E10=Selection!$F$2,"A",IF(OR($E10=Selection!$F$3,$E10=Selection!$F$5),"B","C"))</f>
        <v>A</v>
      </c>
      <c r="G10" s="29" t="s">
        <v>13</v>
      </c>
      <c r="H10" s="29">
        <v>7</v>
      </c>
      <c r="I10" s="29" t="s">
        <v>14</v>
      </c>
      <c r="J10" s="30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7" t="s">
        <v>26</v>
      </c>
      <c r="D11" s="28" t="s">
        <v>23</v>
      </c>
      <c r="E11" s="29" t="s">
        <v>8</v>
      </c>
      <c r="F11" s="29" t="str">
        <f>IF($E11=Selection!$F$2,"A",IF(OR($E11=Selection!$F$3,$E11=Selection!$F$5),"B","C"))</f>
        <v>A</v>
      </c>
      <c r="G11" s="29" t="s">
        <v>13</v>
      </c>
      <c r="H11" s="29">
        <v>8</v>
      </c>
      <c r="I11" s="29" t="s">
        <v>15</v>
      </c>
      <c r="J11" s="30">
        <v>20</v>
      </c>
      <c r="O11">
        <f>SUM(O7:O10)</f>
        <v>2265</v>
      </c>
      <c r="P11">
        <f>SUM(P7:P10)</f>
        <v>0</v>
      </c>
    </row>
    <row r="12" spans="3:16" x14ac:dyDescent="0.3">
      <c r="C12" s="27" t="s">
        <v>26</v>
      </c>
      <c r="D12" s="28" t="s">
        <v>23</v>
      </c>
      <c r="E12" s="29" t="s">
        <v>8</v>
      </c>
      <c r="F12" s="29" t="str">
        <f>IF($E12=Selection!$F$2,"A",IF(OR($E12=Selection!$F$3,$E12=Selection!$F$5),"B","C"))</f>
        <v>A</v>
      </c>
      <c r="G12" s="29" t="s">
        <v>13</v>
      </c>
      <c r="H12" s="29">
        <v>9</v>
      </c>
      <c r="I12" s="29" t="s">
        <v>16</v>
      </c>
      <c r="J12" s="30">
        <v>0</v>
      </c>
    </row>
    <row r="13" spans="3:16" x14ac:dyDescent="0.3">
      <c r="C13" s="27" t="s">
        <v>26</v>
      </c>
      <c r="D13" s="28" t="s">
        <v>23</v>
      </c>
      <c r="E13" s="29" t="s">
        <v>8</v>
      </c>
      <c r="F13" s="29" t="str">
        <f>IF($E13=Selection!$F$2,"A",IF(OR($E13=Selection!$F$3,$E13=Selection!$F$5),"B","C"))</f>
        <v>A</v>
      </c>
      <c r="G13" s="29" t="s">
        <v>12</v>
      </c>
      <c r="H13" s="29">
        <v>10</v>
      </c>
      <c r="I13" s="29" t="s">
        <v>15</v>
      </c>
      <c r="J13" s="30">
        <v>300</v>
      </c>
    </row>
    <row r="14" spans="3:16" x14ac:dyDescent="0.3">
      <c r="C14" s="27" t="s">
        <v>26</v>
      </c>
      <c r="D14" s="28" t="s">
        <v>23</v>
      </c>
      <c r="E14" s="29" t="s">
        <v>8</v>
      </c>
      <c r="F14" s="29" t="str">
        <f>IF($E14=Selection!$F$2,"A",IF(OR($E14=Selection!$F$3,$E14=Selection!$F$5),"B","C"))</f>
        <v>A</v>
      </c>
      <c r="G14" s="29" t="s">
        <v>13</v>
      </c>
      <c r="H14" s="29">
        <v>11</v>
      </c>
      <c r="I14" s="29" t="s">
        <v>16</v>
      </c>
      <c r="J14" s="30">
        <v>10</v>
      </c>
    </row>
    <row r="15" spans="3:16" x14ac:dyDescent="0.3">
      <c r="C15" s="27" t="s">
        <v>26</v>
      </c>
      <c r="D15" s="28" t="s">
        <v>23</v>
      </c>
      <c r="E15" s="29" t="s">
        <v>8</v>
      </c>
      <c r="F15" s="29" t="str">
        <f>IF($E15=Selection!$F$2,"A",IF(OR($E15=Selection!$F$3,$E15=Selection!$F$5),"B","C"))</f>
        <v>A</v>
      </c>
      <c r="G15" s="29" t="s">
        <v>13</v>
      </c>
      <c r="H15" s="29">
        <v>12</v>
      </c>
      <c r="I15" s="29" t="s">
        <v>16</v>
      </c>
      <c r="J15" s="30">
        <v>0</v>
      </c>
    </row>
    <row r="16" spans="3:16" x14ac:dyDescent="0.3">
      <c r="C16" s="27" t="s">
        <v>26</v>
      </c>
      <c r="D16" s="28" t="s">
        <v>23</v>
      </c>
      <c r="E16" s="29" t="s">
        <v>9</v>
      </c>
      <c r="F16" s="29" t="str">
        <f>IF($E16=Selection!$F$2,"A",IF(OR($E16=Selection!$F$3,$E16=Selection!$F$5),"B","C"))</f>
        <v>B</v>
      </c>
      <c r="G16" s="29" t="s">
        <v>12</v>
      </c>
      <c r="H16" s="29">
        <v>13</v>
      </c>
      <c r="I16" s="29" t="s">
        <v>15</v>
      </c>
      <c r="J16" s="30">
        <v>200</v>
      </c>
    </row>
    <row r="17" spans="3:10" x14ac:dyDescent="0.3">
      <c r="C17" s="27" t="s">
        <v>26</v>
      </c>
      <c r="D17" s="28" t="s">
        <v>23</v>
      </c>
      <c r="E17" s="29" t="s">
        <v>9</v>
      </c>
      <c r="F17" s="29" t="str">
        <f>IF($E17=Selection!$F$2,"A",IF(OR($E17=Selection!$F$3,$E17=Selection!$F$5),"B","C"))</f>
        <v>B</v>
      </c>
      <c r="G17" s="29" t="s">
        <v>13</v>
      </c>
      <c r="H17" s="29">
        <v>14</v>
      </c>
      <c r="I17" s="29" t="s">
        <v>15</v>
      </c>
      <c r="J17" s="30">
        <v>20</v>
      </c>
    </row>
    <row r="18" spans="3:10" x14ac:dyDescent="0.3">
      <c r="C18" s="27" t="s">
        <v>26</v>
      </c>
      <c r="D18" s="28" t="s">
        <v>23</v>
      </c>
      <c r="E18" s="29" t="s">
        <v>9</v>
      </c>
      <c r="F18" s="29" t="str">
        <f>IF($E18=Selection!$F$2,"A",IF(OR($E18=Selection!$F$3,$E18=Selection!$F$5),"B","C"))</f>
        <v>B</v>
      </c>
      <c r="G18" s="29" t="s">
        <v>13</v>
      </c>
      <c r="H18" s="29">
        <v>15</v>
      </c>
      <c r="I18" s="29" t="s">
        <v>15</v>
      </c>
      <c r="J18" s="30">
        <v>0</v>
      </c>
    </row>
    <row r="19" spans="3:10" x14ac:dyDescent="0.3">
      <c r="C19" s="27" t="s">
        <v>26</v>
      </c>
      <c r="D19" s="28" t="s">
        <v>23</v>
      </c>
      <c r="E19" s="29" t="s">
        <v>9</v>
      </c>
      <c r="F19" s="29" t="str">
        <f>IF($E19=Selection!$F$2,"A",IF(OR($E19=Selection!$F$3,$E19=Selection!$F$5),"B","C"))</f>
        <v>B</v>
      </c>
      <c r="G19" s="29" t="s">
        <v>13</v>
      </c>
      <c r="H19" s="29">
        <v>16</v>
      </c>
      <c r="I19" s="29" t="s">
        <v>16</v>
      </c>
      <c r="J19" s="30">
        <v>20</v>
      </c>
    </row>
    <row r="20" spans="3:10" x14ac:dyDescent="0.3">
      <c r="C20" s="27" t="s">
        <v>26</v>
      </c>
      <c r="D20" s="28" t="s">
        <v>23</v>
      </c>
      <c r="E20" s="29" t="s">
        <v>9</v>
      </c>
      <c r="F20" s="29" t="str">
        <f>IF($E20=Selection!$F$2,"A",IF(OR($E20=Selection!$F$3,$E20=Selection!$F$5),"B","C"))</f>
        <v>B</v>
      </c>
      <c r="G20" s="29" t="s">
        <v>13</v>
      </c>
      <c r="H20" s="29">
        <v>17</v>
      </c>
      <c r="I20" s="29" t="s">
        <v>14</v>
      </c>
      <c r="J20" s="30">
        <v>20</v>
      </c>
    </row>
    <row r="21" spans="3:10" x14ac:dyDescent="0.3">
      <c r="C21" s="27" t="s">
        <v>26</v>
      </c>
      <c r="D21" s="28" t="s">
        <v>23</v>
      </c>
      <c r="E21" s="29" t="s">
        <v>9</v>
      </c>
      <c r="F21" s="29" t="str">
        <f>IF($E21=Selection!$F$2,"A",IF(OR($E21=Selection!$F$3,$E21=Selection!$F$5),"B","C"))</f>
        <v>B</v>
      </c>
      <c r="G21" s="29" t="s">
        <v>13</v>
      </c>
      <c r="H21" s="29">
        <v>18</v>
      </c>
      <c r="I21" s="29" t="s">
        <v>16</v>
      </c>
      <c r="J21" s="30">
        <v>0</v>
      </c>
    </row>
    <row r="22" spans="3:10" x14ac:dyDescent="0.3">
      <c r="C22" s="27" t="s">
        <v>26</v>
      </c>
      <c r="D22" s="28" t="s">
        <v>23</v>
      </c>
      <c r="E22" s="35" t="s">
        <v>9</v>
      </c>
      <c r="F22" s="29" t="str">
        <f>IF($E22=Selection!$F$2,"A",IF(OR($E22=Selection!$F$3,$E22=Selection!$F$5),"B","C"))</f>
        <v>B</v>
      </c>
      <c r="G22" s="29" t="s">
        <v>13</v>
      </c>
      <c r="H22" s="29" t="s">
        <v>29</v>
      </c>
      <c r="I22" s="29" t="s">
        <v>25</v>
      </c>
      <c r="J22" s="30">
        <v>40</v>
      </c>
    </row>
    <row r="23" spans="3:10" x14ac:dyDescent="0.3">
      <c r="C23" s="27" t="s">
        <v>26</v>
      </c>
      <c r="D23" s="28" t="s">
        <v>23</v>
      </c>
      <c r="E23" s="29" t="s">
        <v>10</v>
      </c>
      <c r="F23" s="29" t="str">
        <f>IF($E23=Selection!$F$2,"A",IF(OR($E23=Selection!$F$3,$E23=Selection!$F$5),"B","C"))</f>
        <v>C</v>
      </c>
      <c r="G23" s="29" t="s">
        <v>12</v>
      </c>
      <c r="H23" s="29">
        <v>19</v>
      </c>
      <c r="I23" s="29" t="s">
        <v>14</v>
      </c>
      <c r="J23" s="30">
        <v>100</v>
      </c>
    </row>
    <row r="24" spans="3:10" x14ac:dyDescent="0.3">
      <c r="C24" s="27" t="s">
        <v>26</v>
      </c>
      <c r="D24" s="28" t="s">
        <v>23</v>
      </c>
      <c r="E24" s="29" t="s">
        <v>10</v>
      </c>
      <c r="F24" s="29" t="str">
        <f>IF($E24=Selection!$F$2,"A",IF(OR($E24=Selection!$F$3,$E24=Selection!$F$5),"B","C"))</f>
        <v>C</v>
      </c>
      <c r="G24" s="29" t="s">
        <v>13</v>
      </c>
      <c r="H24" s="29">
        <v>20</v>
      </c>
      <c r="I24" s="29" t="s">
        <v>15</v>
      </c>
      <c r="J24" s="30">
        <v>0</v>
      </c>
    </row>
    <row r="25" spans="3:10" x14ac:dyDescent="0.3">
      <c r="C25" s="27" t="s">
        <v>26</v>
      </c>
      <c r="D25" s="28" t="s">
        <v>23</v>
      </c>
      <c r="E25" s="29" t="s">
        <v>10</v>
      </c>
      <c r="F25" s="29" t="str">
        <f>IF($E25=Selection!$F$2,"A",IF(OR($E25=Selection!$F$3,$E25=Selection!$F$5),"B","C"))</f>
        <v>C</v>
      </c>
      <c r="G25" s="29" t="s">
        <v>13</v>
      </c>
      <c r="H25" s="29">
        <v>21</v>
      </c>
      <c r="I25" s="29" t="s">
        <v>16</v>
      </c>
      <c r="J25" s="30">
        <v>0</v>
      </c>
    </row>
    <row r="26" spans="3:10" x14ac:dyDescent="0.3">
      <c r="C26" s="27" t="s">
        <v>26</v>
      </c>
      <c r="D26" s="28" t="s">
        <v>23</v>
      </c>
      <c r="E26" s="29" t="s">
        <v>10</v>
      </c>
      <c r="F26" s="29" t="str">
        <f>IF($E26=Selection!$F$2,"A",IF(OR($E26=Selection!$F$3,$E26=Selection!$F$5),"B","C"))</f>
        <v>C</v>
      </c>
      <c r="G26" s="29" t="s">
        <v>13</v>
      </c>
      <c r="H26" s="29" t="s">
        <v>29</v>
      </c>
      <c r="I26" s="29" t="s">
        <v>25</v>
      </c>
      <c r="J26" s="30">
        <v>0</v>
      </c>
    </row>
    <row r="27" spans="3:10" x14ac:dyDescent="0.3">
      <c r="C27" s="27" t="s">
        <v>26</v>
      </c>
      <c r="D27" s="28" t="s">
        <v>23</v>
      </c>
      <c r="E27" s="29" t="s">
        <v>11</v>
      </c>
      <c r="F27" s="29" t="str">
        <f>IF($E27=Selection!$F$2,"A",IF(OR($E27=Selection!$F$3,$E27=Selection!$F$5),"B","C"))</f>
        <v>B</v>
      </c>
      <c r="G27" s="29" t="s">
        <v>12</v>
      </c>
      <c r="H27" s="29">
        <v>22</v>
      </c>
      <c r="I27" s="29" t="s">
        <v>15</v>
      </c>
      <c r="J27" s="30">
        <v>400</v>
      </c>
    </row>
    <row r="28" spans="3:10" x14ac:dyDescent="0.3">
      <c r="C28" s="27" t="s">
        <v>26</v>
      </c>
      <c r="D28" s="28" t="s">
        <v>23</v>
      </c>
      <c r="E28" s="29" t="s">
        <v>11</v>
      </c>
      <c r="F28" s="29" t="str">
        <f>IF($E28=Selection!$F$2,"A",IF(OR($E28=Selection!$F$3,$E28=Selection!$F$5),"B","C"))</f>
        <v>B</v>
      </c>
      <c r="G28" s="29" t="s">
        <v>12</v>
      </c>
      <c r="H28" s="29">
        <v>23</v>
      </c>
      <c r="I28" s="29" t="s">
        <v>14</v>
      </c>
      <c r="J28" s="30">
        <v>400</v>
      </c>
    </row>
    <row r="29" spans="3:10" x14ac:dyDescent="0.3">
      <c r="C29" s="27" t="s">
        <v>26</v>
      </c>
      <c r="D29" s="28" t="s">
        <v>23</v>
      </c>
      <c r="E29" s="29" t="s">
        <v>11</v>
      </c>
      <c r="F29" s="29" t="str">
        <f>IF($E29=Selection!$F$2,"A",IF(OR($E29=Selection!$F$3,$E29=Selection!$F$5),"B","C"))</f>
        <v>B</v>
      </c>
      <c r="G29" s="29" t="s">
        <v>13</v>
      </c>
      <c r="H29" s="29">
        <v>24</v>
      </c>
      <c r="I29" s="29" t="s">
        <v>15</v>
      </c>
      <c r="J29" s="30">
        <v>20</v>
      </c>
    </row>
    <row r="30" spans="3:10" x14ac:dyDescent="0.3">
      <c r="C30" s="27" t="s">
        <v>26</v>
      </c>
      <c r="D30" s="28" t="s">
        <v>23</v>
      </c>
      <c r="E30" s="29" t="s">
        <v>11</v>
      </c>
      <c r="F30" s="29" t="str">
        <f>IF($E30=Selection!$F$2,"A",IF(OR($E30=Selection!$F$3,$E30=Selection!$F$5),"B","C"))</f>
        <v>B</v>
      </c>
      <c r="G30" s="29" t="s">
        <v>13</v>
      </c>
      <c r="H30" s="29">
        <v>25</v>
      </c>
      <c r="I30" s="29" t="s">
        <v>16</v>
      </c>
      <c r="J30" s="30">
        <v>20</v>
      </c>
    </row>
    <row r="31" spans="3:10" x14ac:dyDescent="0.3">
      <c r="C31" s="27" t="s">
        <v>26</v>
      </c>
      <c r="D31" s="28" t="s">
        <v>23</v>
      </c>
      <c r="E31" s="29" t="s">
        <v>11</v>
      </c>
      <c r="F31" s="29" t="str">
        <f>IF($E31=Selection!$F$2,"A",IF(OR($E31=Selection!$F$3,$E31=Selection!$F$5),"B","C"))</f>
        <v>B</v>
      </c>
      <c r="G31" s="29" t="s">
        <v>13</v>
      </c>
      <c r="H31" s="29">
        <v>26</v>
      </c>
      <c r="I31" s="29" t="s">
        <v>16</v>
      </c>
      <c r="J31" s="30">
        <v>0</v>
      </c>
    </row>
    <row r="32" spans="3:10" x14ac:dyDescent="0.3">
      <c r="C32" s="27" t="s">
        <v>26</v>
      </c>
      <c r="D32" s="28" t="s">
        <v>23</v>
      </c>
      <c r="E32" s="29" t="s">
        <v>11</v>
      </c>
      <c r="F32" s="29" t="str">
        <f>IF($E32=Selection!$F$2,"A",IF(OR($E32=Selection!$F$3,$E32=Selection!$F$5),"B","C"))</f>
        <v>B</v>
      </c>
      <c r="G32" s="29" t="s">
        <v>13</v>
      </c>
      <c r="H32" s="29" t="s">
        <v>29</v>
      </c>
      <c r="I32" s="29" t="s">
        <v>25</v>
      </c>
      <c r="J32" s="30">
        <v>0</v>
      </c>
    </row>
    <row r="33" spans="3:15" x14ac:dyDescent="0.3">
      <c r="C33" s="23" t="s">
        <v>26</v>
      </c>
      <c r="D33" s="24" t="s">
        <v>24</v>
      </c>
      <c r="E33" s="25" t="s">
        <v>8</v>
      </c>
      <c r="F33" s="25" t="str">
        <f>IF($E33=Selection!$F$2,"A",IF(OR($E33=Selection!$F$3,$E33=Selection!$F$5),"B","C"))</f>
        <v>A</v>
      </c>
      <c r="G33" s="25" t="s">
        <v>12</v>
      </c>
      <c r="H33" s="25">
        <v>1</v>
      </c>
      <c r="I33" s="25" t="s">
        <v>14</v>
      </c>
      <c r="J33" s="26">
        <v>400</v>
      </c>
    </row>
    <row r="34" spans="3:15" x14ac:dyDescent="0.3">
      <c r="C34" s="27" t="s">
        <v>26</v>
      </c>
      <c r="D34" s="28" t="s">
        <v>24</v>
      </c>
      <c r="E34" s="29" t="s">
        <v>8</v>
      </c>
      <c r="F34" s="29" t="str">
        <f>IF($E34=Selection!$F$2,"A",IF(OR($E34=Selection!$F$3,$E34=Selection!$F$5),"B","C"))</f>
        <v>A</v>
      </c>
      <c r="G34" s="29" t="s">
        <v>13</v>
      </c>
      <c r="H34" s="29">
        <v>2</v>
      </c>
      <c r="I34" s="29" t="s">
        <v>15</v>
      </c>
      <c r="J34" s="30">
        <v>10</v>
      </c>
    </row>
    <row r="35" spans="3:15" x14ac:dyDescent="0.3">
      <c r="C35" s="27" t="s">
        <v>26</v>
      </c>
      <c r="D35" s="28" t="s">
        <v>24</v>
      </c>
      <c r="E35" s="29" t="s">
        <v>8</v>
      </c>
      <c r="F35" s="29" t="str">
        <f>IF($E35=Selection!$F$2,"A",IF(OR($E35=Selection!$F$3,$E35=Selection!$F$5),"B","C"))</f>
        <v>A</v>
      </c>
      <c r="G35" s="29" t="s">
        <v>13</v>
      </c>
      <c r="H35" s="29">
        <v>4</v>
      </c>
      <c r="I35" s="29" t="s">
        <v>15</v>
      </c>
      <c r="J35" s="30">
        <v>10</v>
      </c>
    </row>
    <row r="36" spans="3:15" x14ac:dyDescent="0.3">
      <c r="C36" s="27" t="s">
        <v>26</v>
      </c>
      <c r="D36" s="28" t="s">
        <v>24</v>
      </c>
      <c r="E36" s="29" t="s">
        <v>8</v>
      </c>
      <c r="F36" s="29" t="str">
        <f>IF($E36=Selection!$F$2,"A",IF(OR($E36=Selection!$F$3,$E36=Selection!$F$5),"B","C"))</f>
        <v>A</v>
      </c>
      <c r="G36" s="29" t="s">
        <v>12</v>
      </c>
      <c r="H36" s="29">
        <v>6</v>
      </c>
      <c r="I36" s="29" t="s">
        <v>15</v>
      </c>
      <c r="J36" s="30">
        <v>300</v>
      </c>
    </row>
    <row r="37" spans="3:15" x14ac:dyDescent="0.3">
      <c r="C37" s="27" t="s">
        <v>26</v>
      </c>
      <c r="D37" s="28" t="s">
        <v>24</v>
      </c>
      <c r="E37" s="29" t="s">
        <v>8</v>
      </c>
      <c r="F37" s="29" t="str">
        <f>IF($E37=Selection!$F$2,"A",IF(OR($E37=Selection!$F$3,$E37=Selection!$F$5),"B","C"))</f>
        <v>A</v>
      </c>
      <c r="G37" s="29" t="s">
        <v>13</v>
      </c>
      <c r="H37" s="29">
        <v>8</v>
      </c>
      <c r="I37" s="29" t="s">
        <v>15</v>
      </c>
      <c r="J37" s="30">
        <v>10</v>
      </c>
      <c r="N37" t="s">
        <v>8</v>
      </c>
      <c r="O37">
        <f>SUM(J33:J45)</f>
        <v>1210</v>
      </c>
    </row>
    <row r="38" spans="3:15" x14ac:dyDescent="0.3">
      <c r="C38" s="27" t="s">
        <v>26</v>
      </c>
      <c r="D38" s="28" t="s">
        <v>24</v>
      </c>
      <c r="E38" s="29" t="s">
        <v>8</v>
      </c>
      <c r="F38" s="29" t="str">
        <f>IF($E38=Selection!$F$2,"A",IF(OR($E38=Selection!$F$3,$E38=Selection!$F$5),"B","C"))</f>
        <v>A</v>
      </c>
      <c r="G38" s="29" t="s">
        <v>13</v>
      </c>
      <c r="H38" s="29">
        <v>9</v>
      </c>
      <c r="I38" s="29" t="s">
        <v>16</v>
      </c>
      <c r="J38" s="30">
        <v>10</v>
      </c>
      <c r="N38" t="s">
        <v>9</v>
      </c>
      <c r="O38">
        <f>SUM(J46:J52)</f>
        <v>340</v>
      </c>
    </row>
    <row r="39" spans="3:15" x14ac:dyDescent="0.3">
      <c r="C39" s="27" t="s">
        <v>26</v>
      </c>
      <c r="D39" s="28" t="s">
        <v>24</v>
      </c>
      <c r="E39" s="29" t="s">
        <v>8</v>
      </c>
      <c r="F39" s="29" t="str">
        <f>IF($E39=Selection!$F$2,"A",IF(OR($E39=Selection!$F$3,$E39=Selection!$F$5),"B","C"))</f>
        <v>A</v>
      </c>
      <c r="G39" s="29" t="s">
        <v>13</v>
      </c>
      <c r="H39" s="29" t="s">
        <v>29</v>
      </c>
      <c r="I39" s="29" t="s">
        <v>25</v>
      </c>
      <c r="J39" s="30">
        <v>20</v>
      </c>
      <c r="N39" t="s">
        <v>30</v>
      </c>
      <c r="O39">
        <f>SUM(J53:J56)</f>
        <v>240</v>
      </c>
    </row>
    <row r="40" spans="3:15" x14ac:dyDescent="0.3">
      <c r="C40" s="27" t="s">
        <v>26</v>
      </c>
      <c r="D40" s="28" t="s">
        <v>24</v>
      </c>
      <c r="E40" s="29" t="s">
        <v>8</v>
      </c>
      <c r="F40" s="29" t="str">
        <f>IF($E40=Selection!$F$2,"A",IF(OR($E40=Selection!$F$3,$E40=Selection!$F$5),"B","C"))</f>
        <v>A</v>
      </c>
      <c r="G40" s="29" t="s">
        <v>12</v>
      </c>
      <c r="H40" s="29">
        <v>10</v>
      </c>
      <c r="I40" s="29" t="s">
        <v>14</v>
      </c>
      <c r="J40" s="30">
        <v>200</v>
      </c>
      <c r="N40" t="s">
        <v>11</v>
      </c>
      <c r="O40">
        <f>SUM(J57:J62)</f>
        <v>640</v>
      </c>
    </row>
    <row r="41" spans="3:15" x14ac:dyDescent="0.3">
      <c r="C41" s="27" t="s">
        <v>26</v>
      </c>
      <c r="D41" s="28" t="s">
        <v>24</v>
      </c>
      <c r="E41" s="29" t="s">
        <v>8</v>
      </c>
      <c r="F41" s="29" t="str">
        <f>IF($E41=Selection!$F$2,"A",IF(OR($E41=Selection!$F$3,$E41=Selection!$F$5),"B","C"))</f>
        <v>A</v>
      </c>
      <c r="G41" s="29" t="s">
        <v>13</v>
      </c>
      <c r="H41" s="29">
        <v>11</v>
      </c>
      <c r="I41" s="29" t="s">
        <v>15</v>
      </c>
      <c r="J41" s="30">
        <v>20</v>
      </c>
      <c r="O41">
        <f>SUM(O37:O40)</f>
        <v>2430</v>
      </c>
    </row>
    <row r="42" spans="3:15" x14ac:dyDescent="0.3">
      <c r="C42" s="27" t="s">
        <v>26</v>
      </c>
      <c r="D42" s="28" t="s">
        <v>24</v>
      </c>
      <c r="E42" s="29" t="s">
        <v>8</v>
      </c>
      <c r="F42" s="29" t="str">
        <f>IF($E42=Selection!$F$2,"A",IF(OR($E42=Selection!$F$3,$E42=Selection!$F$5),"B","C"))</f>
        <v>A</v>
      </c>
      <c r="G42" s="29" t="s">
        <v>13</v>
      </c>
      <c r="H42" s="29">
        <v>12</v>
      </c>
      <c r="I42" s="29" t="s">
        <v>16</v>
      </c>
      <c r="J42" s="30">
        <v>0</v>
      </c>
    </row>
    <row r="43" spans="3:15" x14ac:dyDescent="0.3">
      <c r="C43" s="27" t="s">
        <v>26</v>
      </c>
      <c r="D43" s="28" t="s">
        <v>24</v>
      </c>
      <c r="E43" s="29" t="s">
        <v>8</v>
      </c>
      <c r="F43" s="29" t="str">
        <f>IF($E43=Selection!$F$2,"A",IF(OR($E43=Selection!$F$3,$E43=Selection!$F$5),"B","C"))</f>
        <v>A</v>
      </c>
      <c r="G43" s="29" t="s">
        <v>12</v>
      </c>
      <c r="H43" s="29">
        <v>27</v>
      </c>
      <c r="I43" s="29" t="s">
        <v>15</v>
      </c>
      <c r="J43" s="30">
        <v>200</v>
      </c>
    </row>
    <row r="44" spans="3:15" x14ac:dyDescent="0.3">
      <c r="C44" s="27" t="s">
        <v>26</v>
      </c>
      <c r="D44" s="28" t="s">
        <v>24</v>
      </c>
      <c r="E44" s="29" t="s">
        <v>8</v>
      </c>
      <c r="F44" s="29" t="str">
        <f>IF($E44=Selection!$F$2,"A",IF(OR($E44=Selection!$F$3,$E44=Selection!$F$5),"B","C"))</f>
        <v>A</v>
      </c>
      <c r="G44" s="29" t="s">
        <v>13</v>
      </c>
      <c r="H44" s="29">
        <v>28</v>
      </c>
      <c r="I44" s="29" t="s">
        <v>16</v>
      </c>
      <c r="J44" s="30">
        <v>20</v>
      </c>
    </row>
    <row r="45" spans="3:15" x14ac:dyDescent="0.3">
      <c r="C45" s="27" t="s">
        <v>26</v>
      </c>
      <c r="D45" s="28" t="s">
        <v>24</v>
      </c>
      <c r="E45" s="29" t="s">
        <v>8</v>
      </c>
      <c r="F45" s="29" t="str">
        <f>IF($E45=Selection!$F$2,"A",IF(OR($E45=Selection!$F$3,$E45=Selection!$F$5),"B","C"))</f>
        <v>A</v>
      </c>
      <c r="G45" s="29" t="s">
        <v>13</v>
      </c>
      <c r="H45" s="29">
        <v>29</v>
      </c>
      <c r="I45" s="29" t="s">
        <v>16</v>
      </c>
      <c r="J45" s="30">
        <v>10</v>
      </c>
    </row>
    <row r="46" spans="3:15" x14ac:dyDescent="0.3">
      <c r="C46" s="27" t="s">
        <v>26</v>
      </c>
      <c r="D46" s="28" t="s">
        <v>24</v>
      </c>
      <c r="E46" s="29" t="s">
        <v>9</v>
      </c>
      <c r="F46" s="29" t="str">
        <f>IF($E46=Selection!$F$2,"A",IF(OR($E46=Selection!$F$3,$E46=Selection!$F$5),"B","C"))</f>
        <v>B</v>
      </c>
      <c r="G46" s="29" t="s">
        <v>12</v>
      </c>
      <c r="H46" s="29">
        <v>13</v>
      </c>
      <c r="I46" s="29" t="s">
        <v>15</v>
      </c>
      <c r="J46" s="30">
        <v>150</v>
      </c>
    </row>
    <row r="47" spans="3:15" x14ac:dyDescent="0.3">
      <c r="C47" s="27" t="s">
        <v>26</v>
      </c>
      <c r="D47" s="28" t="s">
        <v>24</v>
      </c>
      <c r="E47" s="29" t="s">
        <v>9</v>
      </c>
      <c r="F47" s="29" t="str">
        <f>IF($E47=Selection!$F$2,"A",IF(OR($E47=Selection!$F$3,$E47=Selection!$F$5),"B","C"))</f>
        <v>B</v>
      </c>
      <c r="G47" s="29" t="s">
        <v>13</v>
      </c>
      <c r="H47" s="29">
        <v>15</v>
      </c>
      <c r="I47" s="29" t="s">
        <v>15</v>
      </c>
      <c r="J47" s="30">
        <v>20</v>
      </c>
    </row>
    <row r="48" spans="3:15" x14ac:dyDescent="0.3">
      <c r="C48" s="27" t="s">
        <v>26</v>
      </c>
      <c r="D48" s="28" t="s">
        <v>24</v>
      </c>
      <c r="E48" s="29" t="s">
        <v>9</v>
      </c>
      <c r="F48" s="29" t="str">
        <f>IF($E48=Selection!$F$2,"A",IF(OR($E48=Selection!$F$3,$E48=Selection!$F$5),"B","C"))</f>
        <v>B</v>
      </c>
      <c r="G48" s="29" t="s">
        <v>13</v>
      </c>
      <c r="H48" s="29">
        <v>16</v>
      </c>
      <c r="I48" s="29" t="s">
        <v>15</v>
      </c>
      <c r="J48" s="30">
        <v>0</v>
      </c>
    </row>
    <row r="49" spans="3:10" x14ac:dyDescent="0.3">
      <c r="C49" s="27" t="s">
        <v>26</v>
      </c>
      <c r="D49" s="28" t="s">
        <v>24</v>
      </c>
      <c r="E49" s="29" t="s">
        <v>9</v>
      </c>
      <c r="F49" s="29" t="str">
        <f>IF($E49=Selection!$F$2,"A",IF(OR($E49=Selection!$F$3,$E49=Selection!$F$5),"B","C"))</f>
        <v>B</v>
      </c>
      <c r="G49" s="29" t="s">
        <v>13</v>
      </c>
      <c r="H49" s="29">
        <v>18</v>
      </c>
      <c r="I49" s="29" t="s">
        <v>16</v>
      </c>
      <c r="J49" s="30">
        <v>150</v>
      </c>
    </row>
    <row r="50" spans="3:10" x14ac:dyDescent="0.3">
      <c r="C50" s="27" t="s">
        <v>26</v>
      </c>
      <c r="D50" s="28" t="s">
        <v>24</v>
      </c>
      <c r="E50" s="29" t="s">
        <v>9</v>
      </c>
      <c r="F50" s="29" t="str">
        <f>IF($E50=Selection!$F$2,"A",IF(OR($E50=Selection!$F$3,$E50=Selection!$F$5),"B","C"))</f>
        <v>B</v>
      </c>
      <c r="G50" s="29" t="s">
        <v>13</v>
      </c>
      <c r="H50" s="29">
        <v>30</v>
      </c>
      <c r="I50" s="29" t="s">
        <v>14</v>
      </c>
      <c r="J50" s="30">
        <v>20</v>
      </c>
    </row>
    <row r="51" spans="3:10" x14ac:dyDescent="0.3">
      <c r="C51" s="27" t="s">
        <v>26</v>
      </c>
      <c r="D51" s="28" t="s">
        <v>24</v>
      </c>
      <c r="E51" s="29" t="s">
        <v>9</v>
      </c>
      <c r="F51" s="29" t="str">
        <f>IF($E51=Selection!$F$2,"A",IF(OR($E51=Selection!$F$3,$E51=Selection!$F$5),"B","C"))</f>
        <v>B</v>
      </c>
      <c r="G51" s="29" t="s">
        <v>13</v>
      </c>
      <c r="H51" s="29">
        <v>31</v>
      </c>
      <c r="I51" s="29" t="s">
        <v>16</v>
      </c>
      <c r="J51" s="30">
        <v>0</v>
      </c>
    </row>
    <row r="52" spans="3:10" x14ac:dyDescent="0.3">
      <c r="C52" s="27" t="s">
        <v>26</v>
      </c>
      <c r="D52" s="28" t="s">
        <v>24</v>
      </c>
      <c r="E52" s="29" t="s">
        <v>9</v>
      </c>
      <c r="F52" s="29" t="str">
        <f>IF($E52=Selection!$F$2,"A",IF(OR($E52=Selection!$F$3,$E52=Selection!$F$5),"B","C"))</f>
        <v>B</v>
      </c>
      <c r="G52" s="29" t="s">
        <v>13</v>
      </c>
      <c r="H52" s="29" t="s">
        <v>29</v>
      </c>
      <c r="I52" s="29" t="s">
        <v>25</v>
      </c>
      <c r="J52" s="30">
        <v>0</v>
      </c>
    </row>
    <row r="53" spans="3:10" x14ac:dyDescent="0.3">
      <c r="C53" s="27" t="s">
        <v>26</v>
      </c>
      <c r="D53" s="28" t="s">
        <v>24</v>
      </c>
      <c r="E53" s="29" t="s">
        <v>10</v>
      </c>
      <c r="F53" s="29" t="str">
        <f>IF($E53=Selection!$F$2,"A",IF(OR($E53=Selection!$F$3,$E53=Selection!$F$5),"B","C"))</f>
        <v>C</v>
      </c>
      <c r="G53" s="29" t="s">
        <v>12</v>
      </c>
      <c r="H53" s="29">
        <v>19</v>
      </c>
      <c r="I53" s="29" t="s">
        <v>14</v>
      </c>
      <c r="J53" s="30">
        <v>200</v>
      </c>
    </row>
    <row r="54" spans="3:10" x14ac:dyDescent="0.3">
      <c r="C54" s="27" t="s">
        <v>26</v>
      </c>
      <c r="D54" s="28" t="s">
        <v>24</v>
      </c>
      <c r="E54" s="29" t="s">
        <v>10</v>
      </c>
      <c r="F54" s="29" t="str">
        <f>IF($E54=Selection!$F$2,"A",IF(OR($E54=Selection!$F$3,$E54=Selection!$F$5),"B","C"))</f>
        <v>C</v>
      </c>
      <c r="G54" s="29" t="s">
        <v>13</v>
      </c>
      <c r="H54" s="29">
        <v>21</v>
      </c>
      <c r="I54" s="29" t="s">
        <v>15</v>
      </c>
      <c r="J54" s="30">
        <v>20</v>
      </c>
    </row>
    <row r="55" spans="3:10" x14ac:dyDescent="0.3">
      <c r="C55" s="27" t="s">
        <v>26</v>
      </c>
      <c r="D55" s="28" t="s">
        <v>24</v>
      </c>
      <c r="E55" s="29" t="s">
        <v>10</v>
      </c>
      <c r="F55" s="29" t="str">
        <f>IF($E55=Selection!$F$2,"A",IF(OR($E55=Selection!$F$3,$E55=Selection!$F$5),"B","C"))</f>
        <v>C</v>
      </c>
      <c r="G55" s="29" t="s">
        <v>13</v>
      </c>
      <c r="H55" s="29">
        <v>32</v>
      </c>
      <c r="I55" s="29" t="s">
        <v>16</v>
      </c>
      <c r="J55" s="30">
        <v>20</v>
      </c>
    </row>
    <row r="56" spans="3:10" x14ac:dyDescent="0.3">
      <c r="C56" s="27" t="s">
        <v>26</v>
      </c>
      <c r="D56" s="28" t="s">
        <v>24</v>
      </c>
      <c r="E56" s="29" t="s">
        <v>10</v>
      </c>
      <c r="F56" s="29" t="str">
        <f>IF($E56=Selection!$F$2,"A",IF(OR($E56=Selection!$F$3,$E56=Selection!$F$5),"B","C"))</f>
        <v>C</v>
      </c>
      <c r="G56" s="29" t="s">
        <v>13</v>
      </c>
      <c r="H56" s="29" t="s">
        <v>29</v>
      </c>
      <c r="I56" s="29" t="s">
        <v>25</v>
      </c>
      <c r="J56" s="30">
        <v>0</v>
      </c>
    </row>
    <row r="57" spans="3:10" x14ac:dyDescent="0.3">
      <c r="C57" s="27" t="s">
        <v>26</v>
      </c>
      <c r="D57" s="28" t="s">
        <v>24</v>
      </c>
      <c r="E57" s="29" t="s">
        <v>11</v>
      </c>
      <c r="F57" s="29" t="str">
        <f>IF($E57=Selection!$F$2,"A",IF(OR($E57=Selection!$F$3,$E57=Selection!$F$5),"B","C"))</f>
        <v>B</v>
      </c>
      <c r="G57" s="29" t="s">
        <v>12</v>
      </c>
      <c r="H57" s="29">
        <v>22</v>
      </c>
      <c r="I57" s="29" t="s">
        <v>15</v>
      </c>
      <c r="J57" s="30">
        <v>300</v>
      </c>
    </row>
    <row r="58" spans="3:10" x14ac:dyDescent="0.3">
      <c r="C58" s="27" t="s">
        <v>26</v>
      </c>
      <c r="D58" s="28" t="s">
        <v>24</v>
      </c>
      <c r="E58" s="29" t="s">
        <v>11</v>
      </c>
      <c r="F58" s="29" t="str">
        <f>IF($E58=Selection!$F$2,"A",IF(OR($E58=Selection!$F$3,$E58=Selection!$F$5),"B","C"))</f>
        <v>B</v>
      </c>
      <c r="G58" s="29" t="s">
        <v>12</v>
      </c>
      <c r="H58" s="29">
        <v>24</v>
      </c>
      <c r="I58" s="29" t="s">
        <v>14</v>
      </c>
      <c r="J58" s="30">
        <v>300</v>
      </c>
    </row>
    <row r="59" spans="3:10" x14ac:dyDescent="0.3">
      <c r="C59" s="27" t="s">
        <v>26</v>
      </c>
      <c r="D59" s="28" t="s">
        <v>24</v>
      </c>
      <c r="E59" s="29" t="s">
        <v>11</v>
      </c>
      <c r="F59" s="29" t="str">
        <f>IF($E59=Selection!$F$2,"A",IF(OR($E59=Selection!$F$3,$E59=Selection!$F$5),"B","C"))</f>
        <v>B</v>
      </c>
      <c r="G59" s="29" t="s">
        <v>13</v>
      </c>
      <c r="H59" s="29">
        <v>25</v>
      </c>
      <c r="I59" s="29" t="s">
        <v>15</v>
      </c>
      <c r="J59" s="30">
        <v>20</v>
      </c>
    </row>
    <row r="60" spans="3:10" x14ac:dyDescent="0.3">
      <c r="C60" s="27" t="s">
        <v>26</v>
      </c>
      <c r="D60" s="28" t="s">
        <v>24</v>
      </c>
      <c r="E60" s="29" t="s">
        <v>11</v>
      </c>
      <c r="F60" s="29" t="str">
        <f>IF($E60=Selection!$F$2,"A",IF(OR($E60=Selection!$F$3,$E60=Selection!$F$5),"B","C"))</f>
        <v>B</v>
      </c>
      <c r="G60" s="29" t="s">
        <v>13</v>
      </c>
      <c r="H60" s="29">
        <v>33</v>
      </c>
      <c r="I60" s="29" t="s">
        <v>16</v>
      </c>
      <c r="J60" s="30">
        <v>20</v>
      </c>
    </row>
    <row r="61" spans="3:10" x14ac:dyDescent="0.3">
      <c r="C61" s="27" t="s">
        <v>26</v>
      </c>
      <c r="D61" s="28" t="s">
        <v>24</v>
      </c>
      <c r="E61" s="29" t="s">
        <v>11</v>
      </c>
      <c r="F61" s="29" t="str">
        <f>IF($E61=Selection!$F$2,"A",IF(OR($E61=Selection!$F$3,$E61=Selection!$F$5),"B","C"))</f>
        <v>B</v>
      </c>
      <c r="G61" s="29" t="s">
        <v>13</v>
      </c>
      <c r="H61" s="29">
        <v>34</v>
      </c>
      <c r="I61" s="29" t="s">
        <v>16</v>
      </c>
      <c r="J61" s="30">
        <v>0</v>
      </c>
    </row>
    <row r="62" spans="3:10" x14ac:dyDescent="0.3">
      <c r="C62" s="31" t="s">
        <v>26</v>
      </c>
      <c r="D62" s="32" t="s">
        <v>24</v>
      </c>
      <c r="E62" s="33" t="s">
        <v>11</v>
      </c>
      <c r="F62" s="33" t="str">
        <f>IF($E62=Selection!$F$2,"A",IF(OR($E62=Selection!$F$3,$E62=Selection!$F$5),"B","C"))</f>
        <v>B</v>
      </c>
      <c r="G62" s="33" t="s">
        <v>13</v>
      </c>
      <c r="H62" s="33" t="s">
        <v>29</v>
      </c>
      <c r="I62" s="33" t="s">
        <v>25</v>
      </c>
      <c r="J62" s="34">
        <v>0</v>
      </c>
    </row>
    <row r="63" spans="3:10" x14ac:dyDescent="0.3">
      <c r="C63" s="21"/>
      <c r="D63" s="21"/>
    </row>
    <row r="64" spans="3:10" x14ac:dyDescent="0.3">
      <c r="C64" s="21"/>
      <c r="D64" s="21"/>
    </row>
    <row r="65" spans="3:11" x14ac:dyDescent="0.3">
      <c r="C65" s="21"/>
      <c r="D65" s="21"/>
    </row>
    <row r="66" spans="3:11" s="1" customFormat="1" x14ac:dyDescent="0.3">
      <c r="C66" s="21"/>
      <c r="D66" s="21"/>
      <c r="J66"/>
      <c r="K66"/>
    </row>
    <row r="67" spans="3:11" s="1" customFormat="1" x14ac:dyDescent="0.3">
      <c r="C67" s="21"/>
      <c r="D67" s="21"/>
      <c r="J67"/>
      <c r="K67"/>
    </row>
    <row r="68" spans="3:11" s="1" customFormat="1" x14ac:dyDescent="0.3">
      <c r="C68" s="21"/>
      <c r="D68" s="21"/>
      <c r="J68"/>
      <c r="K68"/>
    </row>
    <row r="69" spans="3:11" s="1" customFormat="1" x14ac:dyDescent="0.3">
      <c r="C69" s="21"/>
      <c r="D69" s="21"/>
      <c r="J69"/>
      <c r="K69"/>
    </row>
    <row r="70" spans="3:11" s="1" customFormat="1" x14ac:dyDescent="0.3">
      <c r="C70" s="21"/>
      <c r="D70" s="21"/>
      <c r="J70"/>
      <c r="K70"/>
    </row>
    <row r="71" spans="3:11" s="1" customFormat="1" x14ac:dyDescent="0.3">
      <c r="C71" s="21"/>
      <c r="D71" s="21"/>
      <c r="J71"/>
      <c r="K71"/>
    </row>
    <row r="72" spans="3:11" s="1" customFormat="1" x14ac:dyDescent="0.3">
      <c r="C72" s="21"/>
      <c r="D72" s="21"/>
      <c r="J72"/>
      <c r="K72"/>
    </row>
    <row r="73" spans="3:11" s="1" customFormat="1" x14ac:dyDescent="0.3">
      <c r="C73" s="21"/>
      <c r="D73" s="21"/>
      <c r="J73"/>
      <c r="K73"/>
    </row>
    <row r="74" spans="3:11" s="1" customFormat="1" x14ac:dyDescent="0.3">
      <c r="C74" s="21"/>
      <c r="D74" s="21"/>
      <c r="J74"/>
      <c r="K74"/>
    </row>
    <row r="75" spans="3:11" s="1" customFormat="1" x14ac:dyDescent="0.3">
      <c r="C75" s="21"/>
      <c r="D75" s="21"/>
      <c r="J75"/>
      <c r="K75"/>
    </row>
    <row r="76" spans="3:11" s="1" customFormat="1" x14ac:dyDescent="0.3">
      <c r="C76" s="21"/>
      <c r="D76" s="21"/>
      <c r="J76"/>
      <c r="K76"/>
    </row>
    <row r="77" spans="3:11" s="1" customFormat="1" x14ac:dyDescent="0.3">
      <c r="C77" s="21"/>
      <c r="D77" s="21"/>
      <c r="J77"/>
      <c r="K77"/>
    </row>
    <row r="78" spans="3:11" s="1" customFormat="1" x14ac:dyDescent="0.3">
      <c r="C78" s="21"/>
      <c r="D78" s="21"/>
      <c r="J78"/>
      <c r="K78"/>
    </row>
    <row r="79" spans="3:11" s="1" customFormat="1" x14ac:dyDescent="0.3">
      <c r="C79" s="21"/>
      <c r="D79" s="21"/>
      <c r="J79"/>
      <c r="K79"/>
    </row>
    <row r="80" spans="3:11" s="1" customFormat="1" x14ac:dyDescent="0.3">
      <c r="C80" s="21"/>
      <c r="D80" s="21"/>
      <c r="J80"/>
      <c r="K80"/>
    </row>
    <row r="81" spans="3:11" s="1" customFormat="1" x14ac:dyDescent="0.3">
      <c r="C81" s="21"/>
      <c r="D81" s="21"/>
      <c r="J81"/>
      <c r="K81"/>
    </row>
    <row r="82" spans="3:11" s="1" customFormat="1" x14ac:dyDescent="0.3">
      <c r="C82" s="21"/>
      <c r="D82" s="21"/>
      <c r="J82"/>
      <c r="K82"/>
    </row>
    <row r="83" spans="3:11" s="1" customFormat="1" x14ac:dyDescent="0.3">
      <c r="C83" s="21"/>
      <c r="D83" s="21"/>
      <c r="J83"/>
      <c r="K83"/>
    </row>
    <row r="84" spans="3:11" s="1" customFormat="1" x14ac:dyDescent="0.3">
      <c r="C84" s="21"/>
      <c r="D84" s="21"/>
      <c r="J84"/>
      <c r="K84"/>
    </row>
    <row r="85" spans="3:11" s="1" customFormat="1" x14ac:dyDescent="0.3">
      <c r="C85" s="21"/>
      <c r="D85" s="21"/>
      <c r="J85"/>
      <c r="K85"/>
    </row>
    <row r="86" spans="3:11" s="1" customFormat="1" x14ac:dyDescent="0.3">
      <c r="C86" s="21"/>
      <c r="D86" s="21"/>
      <c r="J86"/>
      <c r="K86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20" t="s">
        <v>7</v>
      </c>
      <c r="D2" s="20" t="s">
        <v>21</v>
      </c>
      <c r="E2" s="20" t="s">
        <v>6</v>
      </c>
      <c r="F2" s="20" t="s">
        <v>20</v>
      </c>
      <c r="G2" s="20" t="s">
        <v>18</v>
      </c>
      <c r="H2" s="20" t="s">
        <v>19</v>
      </c>
      <c r="I2" s="20" t="s">
        <v>22</v>
      </c>
      <c r="J2" s="20" t="s">
        <v>27</v>
      </c>
      <c r="K2" s="20" t="s">
        <v>28</v>
      </c>
    </row>
    <row r="3" spans="3:16" x14ac:dyDescent="0.3">
      <c r="C3" s="23" t="s">
        <v>26</v>
      </c>
      <c r="D3" s="24" t="s">
        <v>23</v>
      </c>
      <c r="E3" s="25" t="s">
        <v>8</v>
      </c>
      <c r="F3" s="25" t="str">
        <f>IF($E3=Selection!$F$2,"A",IF(OR($E3=Selection!$F$3,$E3=Selection!$F$5),"B","C"))</f>
        <v>A</v>
      </c>
      <c r="G3" s="25" t="s">
        <v>13</v>
      </c>
      <c r="H3" s="25">
        <v>1</v>
      </c>
      <c r="I3" s="25" t="s">
        <v>14</v>
      </c>
      <c r="J3" s="26">
        <v>400</v>
      </c>
    </row>
    <row r="4" spans="3:16" x14ac:dyDescent="0.3">
      <c r="C4" s="27" t="s">
        <v>26</v>
      </c>
      <c r="D4" s="28" t="s">
        <v>23</v>
      </c>
      <c r="E4" s="36" t="s">
        <v>8</v>
      </c>
      <c r="F4" s="29" t="str">
        <f>IF($E4=Selection!$F$2,"A",IF(OR($E4=Selection!$F$3,$E4=Selection!$F$5),"B","C"))</f>
        <v>A</v>
      </c>
      <c r="G4" s="29" t="s">
        <v>13</v>
      </c>
      <c r="H4" s="29">
        <v>2</v>
      </c>
      <c r="I4" s="29" t="s">
        <v>15</v>
      </c>
      <c r="J4" s="30">
        <v>20</v>
      </c>
    </row>
    <row r="5" spans="3:16" x14ac:dyDescent="0.3">
      <c r="C5" s="27" t="s">
        <v>26</v>
      </c>
      <c r="D5" s="28" t="s">
        <v>23</v>
      </c>
      <c r="E5" s="35" t="s">
        <v>8</v>
      </c>
      <c r="F5" s="29" t="str">
        <f>IF($E5=Selection!$F$2,"A",IF(OR($E5=Selection!$F$3,$E5=Selection!$F$5),"B","C"))</f>
        <v>A</v>
      </c>
      <c r="G5" s="29" t="s">
        <v>13</v>
      </c>
      <c r="H5" s="29">
        <v>3</v>
      </c>
      <c r="I5" s="29" t="s">
        <v>15</v>
      </c>
      <c r="J5" s="30">
        <v>10</v>
      </c>
    </row>
    <row r="6" spans="3:16" x14ac:dyDescent="0.3">
      <c r="C6" s="27" t="s">
        <v>26</v>
      </c>
      <c r="D6" s="28" t="s">
        <v>23</v>
      </c>
      <c r="E6" s="29" t="s">
        <v>8</v>
      </c>
      <c r="F6" s="29" t="str">
        <f>IF($E6=Selection!$F$2,"A",IF(OR($E6=Selection!$F$3,$E6=Selection!$F$5),"B","C"))</f>
        <v>A</v>
      </c>
      <c r="G6" s="29" t="s">
        <v>12</v>
      </c>
      <c r="H6" s="29">
        <v>4</v>
      </c>
      <c r="I6" s="29" t="s">
        <v>15</v>
      </c>
      <c r="J6" s="30">
        <v>200</v>
      </c>
      <c r="N6" t="s">
        <v>46</v>
      </c>
      <c r="O6" t="s">
        <v>128</v>
      </c>
      <c r="P6" t="s">
        <v>165</v>
      </c>
    </row>
    <row r="7" spans="3:16" x14ac:dyDescent="0.3">
      <c r="C7" s="27" t="s">
        <v>26</v>
      </c>
      <c r="D7" s="28" t="s">
        <v>23</v>
      </c>
      <c r="E7" s="29" t="s">
        <v>8</v>
      </c>
      <c r="F7" s="29" t="str">
        <f>IF($E7=Selection!$F$2,"A",IF(OR($E7=Selection!$F$3,$E7=Selection!$F$5),"B","C"))</f>
        <v>A</v>
      </c>
      <c r="G7" s="29" t="s">
        <v>13</v>
      </c>
      <c r="H7" s="29">
        <v>5</v>
      </c>
      <c r="I7" s="29" t="s">
        <v>15</v>
      </c>
      <c r="J7" s="30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7" t="s">
        <v>26</v>
      </c>
      <c r="D8" s="28" t="s">
        <v>23</v>
      </c>
      <c r="E8" s="29" t="s">
        <v>8</v>
      </c>
      <c r="F8" s="29" t="str">
        <f>IF($E8=Selection!$F$2,"A",IF(OR($E8=Selection!$F$3,$E8=Selection!$F$5),"B","C"))</f>
        <v>A</v>
      </c>
      <c r="G8" s="29" t="s">
        <v>13</v>
      </c>
      <c r="H8" s="29">
        <v>6</v>
      </c>
      <c r="I8" s="29" t="s">
        <v>16</v>
      </c>
      <c r="J8" s="30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7" t="s">
        <v>26</v>
      </c>
      <c r="D9" s="28" t="s">
        <v>23</v>
      </c>
      <c r="E9" s="29" t="s">
        <v>8</v>
      </c>
      <c r="F9" s="29" t="str">
        <f>IF($E9=Selection!$F$2,"A",IF(OR($E9=Selection!$F$3,$E9=Selection!$F$5),"B","C"))</f>
        <v>A</v>
      </c>
      <c r="G9" s="29" t="s">
        <v>13</v>
      </c>
      <c r="H9" s="29" t="s">
        <v>29</v>
      </c>
      <c r="I9" s="29" t="s">
        <v>25</v>
      </c>
      <c r="J9" s="30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7" t="s">
        <v>26</v>
      </c>
      <c r="D10" s="28" t="s">
        <v>23</v>
      </c>
      <c r="E10" s="29" t="s">
        <v>8</v>
      </c>
      <c r="F10" s="29" t="str">
        <f>IF($E10=Selection!$F$2,"A",IF(OR($E10=Selection!$F$3,$E10=Selection!$F$5),"B","C"))</f>
        <v>A</v>
      </c>
      <c r="G10" s="29" t="s">
        <v>13</v>
      </c>
      <c r="H10" s="29">
        <v>7</v>
      </c>
      <c r="I10" s="29" t="s">
        <v>14</v>
      </c>
      <c r="J10" s="30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7" t="s">
        <v>26</v>
      </c>
      <c r="D11" s="28" t="s">
        <v>23</v>
      </c>
      <c r="E11" s="29" t="s">
        <v>8</v>
      </c>
      <c r="F11" s="29" t="str">
        <f>IF($E11=Selection!$F$2,"A",IF(OR($E11=Selection!$F$3,$E11=Selection!$F$5),"B","C"))</f>
        <v>A</v>
      </c>
      <c r="G11" s="29" t="s">
        <v>13</v>
      </c>
      <c r="H11" s="29">
        <v>8</v>
      </c>
      <c r="I11" s="29" t="s">
        <v>15</v>
      </c>
      <c r="J11" s="30">
        <v>20</v>
      </c>
      <c r="O11">
        <f>SUM(O7:O10)</f>
        <v>2285</v>
      </c>
      <c r="P11">
        <f>SUM(P7:P10)</f>
        <v>0</v>
      </c>
    </row>
    <row r="12" spans="3:16" x14ac:dyDescent="0.3">
      <c r="C12" s="27" t="s">
        <v>26</v>
      </c>
      <c r="D12" s="28" t="s">
        <v>23</v>
      </c>
      <c r="E12" s="29" t="s">
        <v>8</v>
      </c>
      <c r="F12" s="29" t="str">
        <f>IF($E12=Selection!$F$2,"A",IF(OR($E12=Selection!$F$3,$E12=Selection!$F$5),"B","C"))</f>
        <v>A</v>
      </c>
      <c r="G12" s="29" t="s">
        <v>13</v>
      </c>
      <c r="H12" s="29">
        <v>9</v>
      </c>
      <c r="I12" s="29" t="s">
        <v>16</v>
      </c>
      <c r="J12" s="30">
        <v>0</v>
      </c>
    </row>
    <row r="13" spans="3:16" x14ac:dyDescent="0.3">
      <c r="C13" s="27" t="s">
        <v>26</v>
      </c>
      <c r="D13" s="28" t="s">
        <v>23</v>
      </c>
      <c r="E13" s="29" t="s">
        <v>8</v>
      </c>
      <c r="F13" s="29" t="str">
        <f>IF($E13=Selection!$F$2,"A",IF(OR($E13=Selection!$F$3,$E13=Selection!$F$5),"B","C"))</f>
        <v>A</v>
      </c>
      <c r="G13" s="29" t="s">
        <v>12</v>
      </c>
      <c r="H13" s="29">
        <v>10</v>
      </c>
      <c r="I13" s="29" t="s">
        <v>15</v>
      </c>
      <c r="J13" s="30">
        <v>250</v>
      </c>
    </row>
    <row r="14" spans="3:16" x14ac:dyDescent="0.3">
      <c r="C14" s="27" t="s">
        <v>26</v>
      </c>
      <c r="D14" s="28" t="s">
        <v>23</v>
      </c>
      <c r="E14" s="29" t="s">
        <v>8</v>
      </c>
      <c r="F14" s="29" t="str">
        <f>IF($E14=Selection!$F$2,"A",IF(OR($E14=Selection!$F$3,$E14=Selection!$F$5),"B","C"))</f>
        <v>A</v>
      </c>
      <c r="G14" s="29" t="s">
        <v>13</v>
      </c>
      <c r="H14" s="29">
        <v>11</v>
      </c>
      <c r="I14" s="29" t="s">
        <v>16</v>
      </c>
      <c r="J14" s="30">
        <v>10</v>
      </c>
    </row>
    <row r="15" spans="3:16" x14ac:dyDescent="0.3">
      <c r="C15" s="27" t="s">
        <v>26</v>
      </c>
      <c r="D15" s="28" t="s">
        <v>23</v>
      </c>
      <c r="E15" s="29" t="s">
        <v>8</v>
      </c>
      <c r="F15" s="29" t="str">
        <f>IF($E15=Selection!$F$2,"A",IF(OR($E15=Selection!$F$3,$E15=Selection!$F$5),"B","C"))</f>
        <v>A</v>
      </c>
      <c r="G15" s="29" t="s">
        <v>13</v>
      </c>
      <c r="H15" s="29">
        <v>12</v>
      </c>
      <c r="I15" s="29" t="s">
        <v>16</v>
      </c>
      <c r="J15" s="30">
        <v>0</v>
      </c>
    </row>
    <row r="16" spans="3:16" x14ac:dyDescent="0.3">
      <c r="C16" s="27" t="s">
        <v>26</v>
      </c>
      <c r="D16" s="28" t="s">
        <v>23</v>
      </c>
      <c r="E16" s="29" t="s">
        <v>9</v>
      </c>
      <c r="F16" s="29" t="str">
        <f>IF($E16=Selection!$F$2,"A",IF(OR($E16=Selection!$F$3,$E16=Selection!$F$5),"B","C"))</f>
        <v>B</v>
      </c>
      <c r="G16" s="29" t="s">
        <v>12</v>
      </c>
      <c r="H16" s="29">
        <v>13</v>
      </c>
      <c r="I16" s="29" t="s">
        <v>15</v>
      </c>
      <c r="J16" s="30">
        <v>250</v>
      </c>
    </row>
    <row r="17" spans="3:10" x14ac:dyDescent="0.3">
      <c r="C17" s="27" t="s">
        <v>26</v>
      </c>
      <c r="D17" s="28" t="s">
        <v>23</v>
      </c>
      <c r="E17" s="29" t="s">
        <v>9</v>
      </c>
      <c r="F17" s="29" t="str">
        <f>IF($E17=Selection!$F$2,"A",IF(OR($E17=Selection!$F$3,$E17=Selection!$F$5),"B","C"))</f>
        <v>B</v>
      </c>
      <c r="G17" s="29" t="s">
        <v>13</v>
      </c>
      <c r="H17" s="29">
        <v>14</v>
      </c>
      <c r="I17" s="29" t="s">
        <v>15</v>
      </c>
      <c r="J17" s="30">
        <v>20</v>
      </c>
    </row>
    <row r="18" spans="3:10" x14ac:dyDescent="0.3">
      <c r="C18" s="27" t="s">
        <v>26</v>
      </c>
      <c r="D18" s="28" t="s">
        <v>23</v>
      </c>
      <c r="E18" s="35" t="s">
        <v>9</v>
      </c>
      <c r="F18" s="29" t="str">
        <f>IF($E18=Selection!$F$2,"A",IF(OR($E18=Selection!$F$3,$E18=Selection!$F$5),"B","C"))</f>
        <v>B</v>
      </c>
      <c r="G18" s="29" t="s">
        <v>13</v>
      </c>
      <c r="H18" s="29">
        <v>15</v>
      </c>
      <c r="I18" s="29" t="s">
        <v>15</v>
      </c>
      <c r="J18" s="30">
        <v>10</v>
      </c>
    </row>
    <row r="19" spans="3:10" x14ac:dyDescent="0.3">
      <c r="C19" s="27" t="s">
        <v>26</v>
      </c>
      <c r="D19" s="28" t="s">
        <v>23</v>
      </c>
      <c r="E19" s="29" t="s">
        <v>9</v>
      </c>
      <c r="F19" s="29" t="str">
        <f>IF($E19=Selection!$F$2,"A",IF(OR($E19=Selection!$F$3,$E19=Selection!$F$5),"B","C"))</f>
        <v>B</v>
      </c>
      <c r="G19" s="29" t="s">
        <v>13</v>
      </c>
      <c r="H19" s="29">
        <v>16</v>
      </c>
      <c r="I19" s="29" t="s">
        <v>16</v>
      </c>
      <c r="J19" s="30">
        <v>20</v>
      </c>
    </row>
    <row r="20" spans="3:10" x14ac:dyDescent="0.3">
      <c r="C20" s="27" t="s">
        <v>26</v>
      </c>
      <c r="D20" s="28" t="s">
        <v>23</v>
      </c>
      <c r="E20" s="29" t="s">
        <v>9</v>
      </c>
      <c r="F20" s="29" t="str">
        <f>IF($E20=Selection!$F$2,"A",IF(OR($E20=Selection!$F$3,$E20=Selection!$F$5),"B","C"))</f>
        <v>B</v>
      </c>
      <c r="G20" s="29" t="s">
        <v>13</v>
      </c>
      <c r="H20" s="29">
        <v>17</v>
      </c>
      <c r="I20" s="29" t="s">
        <v>14</v>
      </c>
      <c r="J20" s="30">
        <v>20</v>
      </c>
    </row>
    <row r="21" spans="3:10" x14ac:dyDescent="0.3">
      <c r="C21" s="27" t="s">
        <v>26</v>
      </c>
      <c r="D21" s="28" t="s">
        <v>23</v>
      </c>
      <c r="E21" s="29" t="s">
        <v>9</v>
      </c>
      <c r="F21" s="29" t="str">
        <f>IF($E21=Selection!$F$2,"A",IF(OR($E21=Selection!$F$3,$E21=Selection!$F$5),"B","C"))</f>
        <v>B</v>
      </c>
      <c r="G21" s="29" t="s">
        <v>13</v>
      </c>
      <c r="H21" s="29">
        <v>18</v>
      </c>
      <c r="I21" s="29" t="s">
        <v>16</v>
      </c>
      <c r="J21" s="30">
        <v>0</v>
      </c>
    </row>
    <row r="22" spans="3:10" x14ac:dyDescent="0.3">
      <c r="C22" s="27" t="s">
        <v>26</v>
      </c>
      <c r="D22" s="28" t="s">
        <v>23</v>
      </c>
      <c r="E22" s="36" t="s">
        <v>9</v>
      </c>
      <c r="F22" s="29" t="str">
        <f>IF($E22=Selection!$F$2,"A",IF(OR($E22=Selection!$F$3,$E22=Selection!$F$5),"B","C"))</f>
        <v>B</v>
      </c>
      <c r="G22" s="29" t="s">
        <v>13</v>
      </c>
      <c r="H22" s="29" t="s">
        <v>29</v>
      </c>
      <c r="I22" s="29" t="s">
        <v>25</v>
      </c>
      <c r="J22" s="30">
        <v>40</v>
      </c>
    </row>
    <row r="23" spans="3:10" x14ac:dyDescent="0.3">
      <c r="C23" s="27" t="s">
        <v>26</v>
      </c>
      <c r="D23" s="28" t="s">
        <v>23</v>
      </c>
      <c r="E23" s="29" t="s">
        <v>10</v>
      </c>
      <c r="F23" s="29" t="str">
        <f>IF($E23=Selection!$F$2,"A",IF(OR($E23=Selection!$F$3,$E23=Selection!$F$5),"B","C"))</f>
        <v>C</v>
      </c>
      <c r="G23" s="29" t="s">
        <v>12</v>
      </c>
      <c r="H23" s="29">
        <v>19</v>
      </c>
      <c r="I23" s="29" t="s">
        <v>14</v>
      </c>
      <c r="J23" s="30">
        <v>100</v>
      </c>
    </row>
    <row r="24" spans="3:10" x14ac:dyDescent="0.3">
      <c r="C24" s="27" t="s">
        <v>26</v>
      </c>
      <c r="D24" s="28" t="s">
        <v>23</v>
      </c>
      <c r="E24" s="35" t="s">
        <v>10</v>
      </c>
      <c r="F24" s="29" t="str">
        <f>IF($E24=Selection!$F$2,"A",IF(OR($E24=Selection!$F$3,$E24=Selection!$F$5),"B","C"))</f>
        <v>C</v>
      </c>
      <c r="G24" s="29" t="s">
        <v>13</v>
      </c>
      <c r="H24" s="29">
        <v>20</v>
      </c>
      <c r="I24" s="29" t="s">
        <v>15</v>
      </c>
      <c r="J24" s="30">
        <v>10</v>
      </c>
    </row>
    <row r="25" spans="3:10" x14ac:dyDescent="0.3">
      <c r="C25" s="27" t="s">
        <v>26</v>
      </c>
      <c r="D25" s="28" t="s">
        <v>23</v>
      </c>
      <c r="E25" s="29" t="s">
        <v>10</v>
      </c>
      <c r="F25" s="29" t="str">
        <f>IF($E25=Selection!$F$2,"A",IF(OR($E25=Selection!$F$3,$E25=Selection!$F$5),"B","C"))</f>
        <v>C</v>
      </c>
      <c r="G25" s="29" t="s">
        <v>13</v>
      </c>
      <c r="H25" s="29">
        <v>21</v>
      </c>
      <c r="I25" s="29" t="s">
        <v>16</v>
      </c>
      <c r="J25" s="30">
        <v>0</v>
      </c>
    </row>
    <row r="26" spans="3:10" x14ac:dyDescent="0.3">
      <c r="C26" s="27" t="s">
        <v>26</v>
      </c>
      <c r="D26" s="28" t="s">
        <v>23</v>
      </c>
      <c r="E26" s="29" t="s">
        <v>10</v>
      </c>
      <c r="F26" s="29" t="str">
        <f>IF($E26=Selection!$F$2,"A",IF(OR($E26=Selection!$F$3,$E26=Selection!$F$5),"B","C"))</f>
        <v>C</v>
      </c>
      <c r="G26" s="29" t="s">
        <v>13</v>
      </c>
      <c r="H26" s="29" t="s">
        <v>29</v>
      </c>
      <c r="I26" s="29" t="s">
        <v>25</v>
      </c>
      <c r="J26" s="30">
        <v>0</v>
      </c>
    </row>
    <row r="27" spans="3:10" x14ac:dyDescent="0.3">
      <c r="C27" s="27" t="s">
        <v>26</v>
      </c>
      <c r="D27" s="28" t="s">
        <v>23</v>
      </c>
      <c r="E27" s="29" t="s">
        <v>11</v>
      </c>
      <c r="F27" s="29" t="str">
        <f>IF($E27=Selection!$F$2,"A",IF(OR($E27=Selection!$F$3,$E27=Selection!$F$5),"B","C"))</f>
        <v>B</v>
      </c>
      <c r="G27" s="29" t="s">
        <v>12</v>
      </c>
      <c r="H27" s="29">
        <v>22</v>
      </c>
      <c r="I27" s="29" t="s">
        <v>15</v>
      </c>
      <c r="J27" s="30">
        <v>400</v>
      </c>
    </row>
    <row r="28" spans="3:10" x14ac:dyDescent="0.3">
      <c r="C28" s="27" t="s">
        <v>26</v>
      </c>
      <c r="D28" s="28" t="s">
        <v>23</v>
      </c>
      <c r="E28" s="29" t="s">
        <v>11</v>
      </c>
      <c r="F28" s="29" t="str">
        <f>IF($E28=Selection!$F$2,"A",IF(OR($E28=Selection!$F$3,$E28=Selection!$F$5),"B","C"))</f>
        <v>B</v>
      </c>
      <c r="G28" s="29" t="s">
        <v>12</v>
      </c>
      <c r="H28" s="29">
        <v>23</v>
      </c>
      <c r="I28" s="29" t="s">
        <v>14</v>
      </c>
      <c r="J28" s="30">
        <v>400</v>
      </c>
    </row>
    <row r="29" spans="3:10" x14ac:dyDescent="0.3">
      <c r="C29" s="27" t="s">
        <v>26</v>
      </c>
      <c r="D29" s="28" t="s">
        <v>23</v>
      </c>
      <c r="E29" s="29" t="s">
        <v>11</v>
      </c>
      <c r="F29" s="29" t="str">
        <f>IF($E29=Selection!$F$2,"A",IF(OR($E29=Selection!$F$3,$E29=Selection!$F$5),"B","C"))</f>
        <v>B</v>
      </c>
      <c r="G29" s="29" t="s">
        <v>13</v>
      </c>
      <c r="H29" s="29">
        <v>24</v>
      </c>
      <c r="I29" s="29" t="s">
        <v>15</v>
      </c>
      <c r="J29" s="30">
        <v>20</v>
      </c>
    </row>
    <row r="30" spans="3:10" x14ac:dyDescent="0.3">
      <c r="C30" s="27" t="s">
        <v>26</v>
      </c>
      <c r="D30" s="28" t="s">
        <v>23</v>
      </c>
      <c r="E30" s="29" t="s">
        <v>11</v>
      </c>
      <c r="F30" s="29" t="str">
        <f>IF($E30=Selection!$F$2,"A",IF(OR($E30=Selection!$F$3,$E30=Selection!$F$5),"B","C"))</f>
        <v>B</v>
      </c>
      <c r="G30" s="29" t="s">
        <v>13</v>
      </c>
      <c r="H30" s="29">
        <v>25</v>
      </c>
      <c r="I30" s="29" t="s">
        <v>16</v>
      </c>
      <c r="J30" s="30">
        <v>20</v>
      </c>
    </row>
    <row r="31" spans="3:10" x14ac:dyDescent="0.3">
      <c r="C31" s="27" t="s">
        <v>26</v>
      </c>
      <c r="D31" s="28" t="s">
        <v>23</v>
      </c>
      <c r="E31" s="29" t="s">
        <v>11</v>
      </c>
      <c r="F31" s="29" t="str">
        <f>IF($E31=Selection!$F$2,"A",IF(OR($E31=Selection!$F$3,$E31=Selection!$F$5),"B","C"))</f>
        <v>B</v>
      </c>
      <c r="G31" s="29" t="s">
        <v>13</v>
      </c>
      <c r="H31" s="29">
        <v>26</v>
      </c>
      <c r="I31" s="29" t="s">
        <v>16</v>
      </c>
      <c r="J31" s="30">
        <v>0</v>
      </c>
    </row>
    <row r="32" spans="3:10" x14ac:dyDescent="0.3">
      <c r="C32" s="27" t="s">
        <v>26</v>
      </c>
      <c r="D32" s="28" t="s">
        <v>23</v>
      </c>
      <c r="E32" s="29" t="s">
        <v>11</v>
      </c>
      <c r="F32" s="29" t="str">
        <f>IF($E32=Selection!$F$2,"A",IF(OR($E32=Selection!$F$3,$E32=Selection!$F$5),"B","C"))</f>
        <v>B</v>
      </c>
      <c r="G32" s="29" t="s">
        <v>13</v>
      </c>
      <c r="H32" s="29" t="s">
        <v>29</v>
      </c>
      <c r="I32" s="29" t="s">
        <v>25</v>
      </c>
      <c r="J32" s="30">
        <v>0</v>
      </c>
    </row>
    <row r="33" spans="3:15" x14ac:dyDescent="0.3">
      <c r="C33" s="23" t="s">
        <v>26</v>
      </c>
      <c r="D33" s="24" t="s">
        <v>24</v>
      </c>
      <c r="E33" s="25" t="s">
        <v>8</v>
      </c>
      <c r="F33" s="25" t="str">
        <f>IF($E33=Selection!$F$2,"A",IF(OR($E33=Selection!$F$3,$E33=Selection!$F$5),"B","C"))</f>
        <v>A</v>
      </c>
      <c r="G33" s="25" t="s">
        <v>12</v>
      </c>
      <c r="H33" s="25">
        <v>1</v>
      </c>
      <c r="I33" s="25" t="s">
        <v>14</v>
      </c>
      <c r="J33" s="26">
        <v>400</v>
      </c>
    </row>
    <row r="34" spans="3:15" x14ac:dyDescent="0.3">
      <c r="C34" s="27" t="s">
        <v>26</v>
      </c>
      <c r="D34" s="28" t="s">
        <v>24</v>
      </c>
      <c r="E34" s="29" t="s">
        <v>8</v>
      </c>
      <c r="F34" s="29" t="str">
        <f>IF($E34=Selection!$F$2,"A",IF(OR($E34=Selection!$F$3,$E34=Selection!$F$5),"B","C"))</f>
        <v>A</v>
      </c>
      <c r="G34" s="29" t="s">
        <v>13</v>
      </c>
      <c r="H34" s="29">
        <v>2</v>
      </c>
      <c r="I34" s="29" t="s">
        <v>15</v>
      </c>
      <c r="J34" s="30">
        <v>10</v>
      </c>
    </row>
    <row r="35" spans="3:15" x14ac:dyDescent="0.3">
      <c r="C35" s="27" t="s">
        <v>26</v>
      </c>
      <c r="D35" s="28" t="s">
        <v>24</v>
      </c>
      <c r="E35" s="29" t="s">
        <v>8</v>
      </c>
      <c r="F35" s="29" t="str">
        <f>IF($E35=Selection!$F$2,"A",IF(OR($E35=Selection!$F$3,$E35=Selection!$F$5),"B","C"))</f>
        <v>A</v>
      </c>
      <c r="G35" s="29" t="s">
        <v>13</v>
      </c>
      <c r="H35" s="29">
        <v>4</v>
      </c>
      <c r="I35" s="29" t="s">
        <v>15</v>
      </c>
      <c r="J35" s="30">
        <v>10</v>
      </c>
    </row>
    <row r="36" spans="3:15" x14ac:dyDescent="0.3">
      <c r="C36" s="27" t="s">
        <v>26</v>
      </c>
      <c r="D36" s="28" t="s">
        <v>24</v>
      </c>
      <c r="E36" s="29" t="s">
        <v>8</v>
      </c>
      <c r="F36" s="29" t="str">
        <f>IF($E36=Selection!$F$2,"A",IF(OR($E36=Selection!$F$3,$E36=Selection!$F$5),"B","C"))</f>
        <v>A</v>
      </c>
      <c r="G36" s="29" t="s">
        <v>12</v>
      </c>
      <c r="H36" s="29">
        <v>6</v>
      </c>
      <c r="I36" s="29" t="s">
        <v>15</v>
      </c>
      <c r="J36" s="30">
        <v>300</v>
      </c>
    </row>
    <row r="37" spans="3:15" x14ac:dyDescent="0.3">
      <c r="C37" s="27" t="s">
        <v>26</v>
      </c>
      <c r="D37" s="28" t="s">
        <v>24</v>
      </c>
      <c r="E37" s="29" t="s">
        <v>8</v>
      </c>
      <c r="F37" s="29" t="str">
        <f>IF($E37=Selection!$F$2,"A",IF(OR($E37=Selection!$F$3,$E37=Selection!$F$5),"B","C"))</f>
        <v>A</v>
      </c>
      <c r="G37" s="29" t="s">
        <v>13</v>
      </c>
      <c r="H37" s="29">
        <v>8</v>
      </c>
      <c r="I37" s="29" t="s">
        <v>15</v>
      </c>
      <c r="J37" s="30">
        <v>10</v>
      </c>
      <c r="N37" t="s">
        <v>8</v>
      </c>
      <c r="O37">
        <f>SUM(J33:J45)</f>
        <v>1220</v>
      </c>
    </row>
    <row r="38" spans="3:15" x14ac:dyDescent="0.3">
      <c r="C38" s="27" t="s">
        <v>26</v>
      </c>
      <c r="D38" s="28" t="s">
        <v>24</v>
      </c>
      <c r="E38" s="35" t="s">
        <v>8</v>
      </c>
      <c r="F38" s="29" t="str">
        <f>IF($E38=Selection!$F$2,"A",IF(OR($E38=Selection!$F$3,$E38=Selection!$F$5),"B","C"))</f>
        <v>A</v>
      </c>
      <c r="G38" s="29" t="s">
        <v>13</v>
      </c>
      <c r="H38" s="29">
        <v>9</v>
      </c>
      <c r="I38" s="29" t="s">
        <v>16</v>
      </c>
      <c r="J38" s="30">
        <v>20</v>
      </c>
      <c r="N38" t="s">
        <v>9</v>
      </c>
      <c r="O38">
        <f>SUM(J46:J52)</f>
        <v>350</v>
      </c>
    </row>
    <row r="39" spans="3:15" x14ac:dyDescent="0.3">
      <c r="C39" s="27" t="s">
        <v>26</v>
      </c>
      <c r="D39" s="28" t="s">
        <v>24</v>
      </c>
      <c r="E39" s="29" t="s">
        <v>8</v>
      </c>
      <c r="F39" s="29" t="str">
        <f>IF($E39=Selection!$F$2,"A",IF(OR($E39=Selection!$F$3,$E39=Selection!$F$5),"B","C"))</f>
        <v>A</v>
      </c>
      <c r="G39" s="29" t="s">
        <v>13</v>
      </c>
      <c r="H39" s="29" t="s">
        <v>29</v>
      </c>
      <c r="I39" s="29" t="s">
        <v>25</v>
      </c>
      <c r="J39" s="30">
        <v>20</v>
      </c>
      <c r="N39" t="s">
        <v>30</v>
      </c>
      <c r="O39">
        <f>SUM(J53:J56)</f>
        <v>240</v>
      </c>
    </row>
    <row r="40" spans="3:15" x14ac:dyDescent="0.3">
      <c r="C40" s="27" t="s">
        <v>26</v>
      </c>
      <c r="D40" s="28" t="s">
        <v>24</v>
      </c>
      <c r="E40" s="29" t="s">
        <v>8</v>
      </c>
      <c r="F40" s="29" t="str">
        <f>IF($E40=Selection!$F$2,"A",IF(OR($E40=Selection!$F$3,$E40=Selection!$F$5),"B","C"))</f>
        <v>A</v>
      </c>
      <c r="G40" s="29" t="s">
        <v>12</v>
      </c>
      <c r="H40" s="29">
        <v>10</v>
      </c>
      <c r="I40" s="29" t="s">
        <v>14</v>
      </c>
      <c r="J40" s="30">
        <v>200</v>
      </c>
      <c r="N40" t="s">
        <v>11</v>
      </c>
      <c r="O40">
        <f>SUM(J57:J62)</f>
        <v>640</v>
      </c>
    </row>
    <row r="41" spans="3:15" x14ac:dyDescent="0.3">
      <c r="C41" s="27" t="s">
        <v>26</v>
      </c>
      <c r="D41" s="28" t="s">
        <v>24</v>
      </c>
      <c r="E41" s="29" t="s">
        <v>8</v>
      </c>
      <c r="F41" s="29" t="str">
        <f>IF($E41=Selection!$F$2,"A",IF(OR($E41=Selection!$F$3,$E41=Selection!$F$5),"B","C"))</f>
        <v>A</v>
      </c>
      <c r="G41" s="29" t="s">
        <v>13</v>
      </c>
      <c r="H41" s="29">
        <v>11</v>
      </c>
      <c r="I41" s="29" t="s">
        <v>15</v>
      </c>
      <c r="J41" s="30">
        <v>20</v>
      </c>
      <c r="O41">
        <f>SUM(O37:O40)</f>
        <v>2450</v>
      </c>
    </row>
    <row r="42" spans="3:15" x14ac:dyDescent="0.3">
      <c r="C42" s="27" t="s">
        <v>26</v>
      </c>
      <c r="D42" s="28" t="s">
        <v>24</v>
      </c>
      <c r="E42" s="29" t="s">
        <v>8</v>
      </c>
      <c r="F42" s="29" t="str">
        <f>IF($E42=Selection!$F$2,"A",IF(OR($E42=Selection!$F$3,$E42=Selection!$F$5),"B","C"))</f>
        <v>A</v>
      </c>
      <c r="G42" s="29" t="s">
        <v>13</v>
      </c>
      <c r="H42" s="29">
        <v>12</v>
      </c>
      <c r="I42" s="29" t="s">
        <v>16</v>
      </c>
      <c r="J42" s="30">
        <v>0</v>
      </c>
    </row>
    <row r="43" spans="3:15" x14ac:dyDescent="0.3">
      <c r="C43" s="27" t="s">
        <v>26</v>
      </c>
      <c r="D43" s="28" t="s">
        <v>24</v>
      </c>
      <c r="E43" s="29" t="s">
        <v>8</v>
      </c>
      <c r="F43" s="29" t="str">
        <f>IF($E43=Selection!$F$2,"A",IF(OR($E43=Selection!$F$3,$E43=Selection!$F$5),"B","C"))</f>
        <v>A</v>
      </c>
      <c r="G43" s="29" t="s">
        <v>12</v>
      </c>
      <c r="H43" s="29">
        <v>27</v>
      </c>
      <c r="I43" s="29" t="s">
        <v>15</v>
      </c>
      <c r="J43" s="30">
        <v>200</v>
      </c>
    </row>
    <row r="44" spans="3:15" x14ac:dyDescent="0.3">
      <c r="C44" s="27" t="s">
        <v>26</v>
      </c>
      <c r="D44" s="28" t="s">
        <v>24</v>
      </c>
      <c r="E44" s="29" t="s">
        <v>8</v>
      </c>
      <c r="F44" s="29" t="str">
        <f>IF($E44=Selection!$F$2,"A",IF(OR($E44=Selection!$F$3,$E44=Selection!$F$5),"B","C"))</f>
        <v>A</v>
      </c>
      <c r="G44" s="29" t="s">
        <v>13</v>
      </c>
      <c r="H44" s="29">
        <v>28</v>
      </c>
      <c r="I44" s="29" t="s">
        <v>16</v>
      </c>
      <c r="J44" s="30">
        <v>20</v>
      </c>
    </row>
    <row r="45" spans="3:15" x14ac:dyDescent="0.3">
      <c r="C45" s="27" t="s">
        <v>26</v>
      </c>
      <c r="D45" s="28" t="s">
        <v>24</v>
      </c>
      <c r="E45" s="29" t="s">
        <v>8</v>
      </c>
      <c r="F45" s="29" t="str">
        <f>IF($E45=Selection!$F$2,"A",IF(OR($E45=Selection!$F$3,$E45=Selection!$F$5),"B","C"))</f>
        <v>A</v>
      </c>
      <c r="G45" s="29" t="s">
        <v>13</v>
      </c>
      <c r="H45" s="29">
        <v>29</v>
      </c>
      <c r="I45" s="29" t="s">
        <v>16</v>
      </c>
      <c r="J45" s="30">
        <v>10</v>
      </c>
    </row>
    <row r="46" spans="3:15" x14ac:dyDescent="0.3">
      <c r="C46" s="27" t="s">
        <v>26</v>
      </c>
      <c r="D46" s="28" t="s">
        <v>24</v>
      </c>
      <c r="E46" s="29" t="s">
        <v>9</v>
      </c>
      <c r="F46" s="29" t="str">
        <f>IF($E46=Selection!$F$2,"A",IF(OR($E46=Selection!$F$3,$E46=Selection!$F$5),"B","C"))</f>
        <v>B</v>
      </c>
      <c r="G46" s="29" t="s">
        <v>12</v>
      </c>
      <c r="H46" s="29">
        <v>13</v>
      </c>
      <c r="I46" s="29" t="s">
        <v>15</v>
      </c>
      <c r="J46" s="30">
        <v>150</v>
      </c>
    </row>
    <row r="47" spans="3:15" x14ac:dyDescent="0.3">
      <c r="C47" s="27" t="s">
        <v>26</v>
      </c>
      <c r="D47" s="28" t="s">
        <v>24</v>
      </c>
      <c r="E47" s="29" t="s">
        <v>9</v>
      </c>
      <c r="F47" s="29" t="str">
        <f>IF($E47=Selection!$F$2,"A",IF(OR($E47=Selection!$F$3,$E47=Selection!$F$5),"B","C"))</f>
        <v>B</v>
      </c>
      <c r="G47" s="29" t="s">
        <v>13</v>
      </c>
      <c r="H47" s="29">
        <v>15</v>
      </c>
      <c r="I47" s="29" t="s">
        <v>15</v>
      </c>
      <c r="J47" s="30">
        <v>20</v>
      </c>
    </row>
    <row r="48" spans="3:15" x14ac:dyDescent="0.3">
      <c r="C48" s="27" t="s">
        <v>26</v>
      </c>
      <c r="D48" s="28" t="s">
        <v>24</v>
      </c>
      <c r="E48" s="35" t="s">
        <v>9</v>
      </c>
      <c r="F48" s="29" t="str">
        <f>IF($E48=Selection!$F$2,"A",IF(OR($E48=Selection!$F$3,$E48=Selection!$F$5),"B","C"))</f>
        <v>B</v>
      </c>
      <c r="G48" s="29" t="s">
        <v>13</v>
      </c>
      <c r="H48" s="29">
        <v>16</v>
      </c>
      <c r="I48" s="29" t="s">
        <v>15</v>
      </c>
      <c r="J48" s="30">
        <v>10</v>
      </c>
    </row>
    <row r="49" spans="3:10" x14ac:dyDescent="0.3">
      <c r="C49" s="27" t="s">
        <v>26</v>
      </c>
      <c r="D49" s="28" t="s">
        <v>24</v>
      </c>
      <c r="E49" s="29" t="s">
        <v>9</v>
      </c>
      <c r="F49" s="29" t="str">
        <f>IF($E49=Selection!$F$2,"A",IF(OR($E49=Selection!$F$3,$E49=Selection!$F$5),"B","C"))</f>
        <v>B</v>
      </c>
      <c r="G49" s="29" t="s">
        <v>13</v>
      </c>
      <c r="H49" s="29">
        <v>18</v>
      </c>
      <c r="I49" s="29" t="s">
        <v>16</v>
      </c>
      <c r="J49" s="30">
        <v>150</v>
      </c>
    </row>
    <row r="50" spans="3:10" x14ac:dyDescent="0.3">
      <c r="C50" s="27" t="s">
        <v>26</v>
      </c>
      <c r="D50" s="28" t="s">
        <v>24</v>
      </c>
      <c r="E50" s="29" t="s">
        <v>9</v>
      </c>
      <c r="F50" s="29" t="str">
        <f>IF($E50=Selection!$F$2,"A",IF(OR($E50=Selection!$F$3,$E50=Selection!$F$5),"B","C"))</f>
        <v>B</v>
      </c>
      <c r="G50" s="29" t="s">
        <v>13</v>
      </c>
      <c r="H50" s="29">
        <v>30</v>
      </c>
      <c r="I50" s="29" t="s">
        <v>14</v>
      </c>
      <c r="J50" s="30">
        <v>20</v>
      </c>
    </row>
    <row r="51" spans="3:10" x14ac:dyDescent="0.3">
      <c r="C51" s="27" t="s">
        <v>26</v>
      </c>
      <c r="D51" s="28" t="s">
        <v>24</v>
      </c>
      <c r="E51" s="29" t="s">
        <v>9</v>
      </c>
      <c r="F51" s="29" t="str">
        <f>IF($E51=Selection!$F$2,"A",IF(OR($E51=Selection!$F$3,$E51=Selection!$F$5),"B","C"))</f>
        <v>B</v>
      </c>
      <c r="G51" s="29" t="s">
        <v>13</v>
      </c>
      <c r="H51" s="29">
        <v>31</v>
      </c>
      <c r="I51" s="29" t="s">
        <v>16</v>
      </c>
      <c r="J51" s="30">
        <v>0</v>
      </c>
    </row>
    <row r="52" spans="3:10" x14ac:dyDescent="0.3">
      <c r="C52" s="27" t="s">
        <v>26</v>
      </c>
      <c r="D52" s="28" t="s">
        <v>24</v>
      </c>
      <c r="E52" s="29" t="s">
        <v>9</v>
      </c>
      <c r="F52" s="29" t="str">
        <f>IF($E52=Selection!$F$2,"A",IF(OR($E52=Selection!$F$3,$E52=Selection!$F$5),"B","C"))</f>
        <v>B</v>
      </c>
      <c r="G52" s="29" t="s">
        <v>13</v>
      </c>
      <c r="H52" s="29" t="s">
        <v>29</v>
      </c>
      <c r="I52" s="29" t="s">
        <v>25</v>
      </c>
      <c r="J52" s="30">
        <v>0</v>
      </c>
    </row>
    <row r="53" spans="3:10" x14ac:dyDescent="0.3">
      <c r="C53" s="27" t="s">
        <v>26</v>
      </c>
      <c r="D53" s="28" t="s">
        <v>24</v>
      </c>
      <c r="E53" s="29" t="s">
        <v>10</v>
      </c>
      <c r="F53" s="29" t="str">
        <f>IF($E53=Selection!$F$2,"A",IF(OR($E53=Selection!$F$3,$E53=Selection!$F$5),"B","C"))</f>
        <v>C</v>
      </c>
      <c r="G53" s="29" t="s">
        <v>12</v>
      </c>
      <c r="H53" s="29">
        <v>19</v>
      </c>
      <c r="I53" s="29" t="s">
        <v>14</v>
      </c>
      <c r="J53" s="30">
        <v>200</v>
      </c>
    </row>
    <row r="54" spans="3:10" x14ac:dyDescent="0.3">
      <c r="C54" s="27" t="s">
        <v>26</v>
      </c>
      <c r="D54" s="28" t="s">
        <v>24</v>
      </c>
      <c r="E54" s="29" t="s">
        <v>10</v>
      </c>
      <c r="F54" s="29" t="str">
        <f>IF($E54=Selection!$F$2,"A",IF(OR($E54=Selection!$F$3,$E54=Selection!$F$5),"B","C"))</f>
        <v>C</v>
      </c>
      <c r="G54" s="29" t="s">
        <v>13</v>
      </c>
      <c r="H54" s="29">
        <v>21</v>
      </c>
      <c r="I54" s="29" t="s">
        <v>15</v>
      </c>
      <c r="J54" s="30">
        <v>20</v>
      </c>
    </row>
    <row r="55" spans="3:10" x14ac:dyDescent="0.3">
      <c r="C55" s="27" t="s">
        <v>26</v>
      </c>
      <c r="D55" s="28" t="s">
        <v>24</v>
      </c>
      <c r="E55" s="29" t="s">
        <v>10</v>
      </c>
      <c r="F55" s="29" t="str">
        <f>IF($E55=Selection!$F$2,"A",IF(OR($E55=Selection!$F$3,$E55=Selection!$F$5),"B","C"))</f>
        <v>C</v>
      </c>
      <c r="G55" s="29" t="s">
        <v>13</v>
      </c>
      <c r="H55" s="29">
        <v>32</v>
      </c>
      <c r="I55" s="29" t="s">
        <v>16</v>
      </c>
      <c r="J55" s="30">
        <v>20</v>
      </c>
    </row>
    <row r="56" spans="3:10" x14ac:dyDescent="0.3">
      <c r="C56" s="27" t="s">
        <v>26</v>
      </c>
      <c r="D56" s="28" t="s">
        <v>24</v>
      </c>
      <c r="E56" s="29" t="s">
        <v>10</v>
      </c>
      <c r="F56" s="29" t="str">
        <f>IF($E56=Selection!$F$2,"A",IF(OR($E56=Selection!$F$3,$E56=Selection!$F$5),"B","C"))</f>
        <v>C</v>
      </c>
      <c r="G56" s="29" t="s">
        <v>13</v>
      </c>
      <c r="H56" s="29" t="s">
        <v>29</v>
      </c>
      <c r="I56" s="29" t="s">
        <v>25</v>
      </c>
      <c r="J56" s="30">
        <v>0</v>
      </c>
    </row>
    <row r="57" spans="3:10" x14ac:dyDescent="0.3">
      <c r="C57" s="27" t="s">
        <v>26</v>
      </c>
      <c r="D57" s="28" t="s">
        <v>24</v>
      </c>
      <c r="E57" s="29" t="s">
        <v>11</v>
      </c>
      <c r="F57" s="29" t="str">
        <f>IF($E57=Selection!$F$2,"A",IF(OR($E57=Selection!$F$3,$E57=Selection!$F$5),"B","C"))</f>
        <v>B</v>
      </c>
      <c r="G57" s="29" t="s">
        <v>12</v>
      </c>
      <c r="H57" s="29">
        <v>22</v>
      </c>
      <c r="I57" s="29" t="s">
        <v>15</v>
      </c>
      <c r="J57" s="30">
        <v>300</v>
      </c>
    </row>
    <row r="58" spans="3:10" x14ac:dyDescent="0.3">
      <c r="C58" s="27" t="s">
        <v>26</v>
      </c>
      <c r="D58" s="28" t="s">
        <v>24</v>
      </c>
      <c r="E58" s="29" t="s">
        <v>11</v>
      </c>
      <c r="F58" s="29" t="str">
        <f>IF($E58=Selection!$F$2,"A",IF(OR($E58=Selection!$F$3,$E58=Selection!$F$5),"B","C"))</f>
        <v>B</v>
      </c>
      <c r="G58" s="29" t="s">
        <v>12</v>
      </c>
      <c r="H58" s="29">
        <v>24</v>
      </c>
      <c r="I58" s="29" t="s">
        <v>14</v>
      </c>
      <c r="J58" s="30">
        <v>300</v>
      </c>
    </row>
    <row r="59" spans="3:10" x14ac:dyDescent="0.3">
      <c r="C59" s="27" t="s">
        <v>26</v>
      </c>
      <c r="D59" s="28" t="s">
        <v>24</v>
      </c>
      <c r="E59" s="29" t="s">
        <v>11</v>
      </c>
      <c r="F59" s="29" t="str">
        <f>IF($E59=Selection!$F$2,"A",IF(OR($E59=Selection!$F$3,$E59=Selection!$F$5),"B","C"))</f>
        <v>B</v>
      </c>
      <c r="G59" s="29" t="s">
        <v>13</v>
      </c>
      <c r="H59" s="29">
        <v>25</v>
      </c>
      <c r="I59" s="29" t="s">
        <v>15</v>
      </c>
      <c r="J59" s="30">
        <v>20</v>
      </c>
    </row>
    <row r="60" spans="3:10" x14ac:dyDescent="0.3">
      <c r="C60" s="27" t="s">
        <v>26</v>
      </c>
      <c r="D60" s="28" t="s">
        <v>24</v>
      </c>
      <c r="E60" s="29" t="s">
        <v>11</v>
      </c>
      <c r="F60" s="29" t="str">
        <f>IF($E60=Selection!$F$2,"A",IF(OR($E60=Selection!$F$3,$E60=Selection!$F$5),"B","C"))</f>
        <v>B</v>
      </c>
      <c r="G60" s="29" t="s">
        <v>13</v>
      </c>
      <c r="H60" s="29">
        <v>33</v>
      </c>
      <c r="I60" s="29" t="s">
        <v>16</v>
      </c>
      <c r="J60" s="30">
        <v>20</v>
      </c>
    </row>
    <row r="61" spans="3:10" x14ac:dyDescent="0.3">
      <c r="C61" s="27" t="s">
        <v>26</v>
      </c>
      <c r="D61" s="28" t="s">
        <v>24</v>
      </c>
      <c r="E61" s="29" t="s">
        <v>11</v>
      </c>
      <c r="F61" s="29" t="str">
        <f>IF($E61=Selection!$F$2,"A",IF(OR($E61=Selection!$F$3,$E61=Selection!$F$5),"B","C"))</f>
        <v>B</v>
      </c>
      <c r="G61" s="29" t="s">
        <v>13</v>
      </c>
      <c r="H61" s="29">
        <v>34</v>
      </c>
      <c r="I61" s="29" t="s">
        <v>16</v>
      </c>
      <c r="J61" s="30">
        <v>0</v>
      </c>
    </row>
    <row r="62" spans="3:10" x14ac:dyDescent="0.3">
      <c r="C62" s="31" t="s">
        <v>26</v>
      </c>
      <c r="D62" s="32" t="s">
        <v>24</v>
      </c>
      <c r="E62" s="33" t="s">
        <v>11</v>
      </c>
      <c r="F62" s="33" t="str">
        <f>IF($E62=Selection!$F$2,"A",IF(OR($E62=Selection!$F$3,$E62=Selection!$F$5),"B","C"))</f>
        <v>B</v>
      </c>
      <c r="G62" s="33" t="s">
        <v>13</v>
      </c>
      <c r="H62" s="33" t="s">
        <v>29</v>
      </c>
      <c r="I62" s="33" t="s">
        <v>25</v>
      </c>
      <c r="J62" s="34">
        <v>0</v>
      </c>
    </row>
    <row r="63" spans="3:10" x14ac:dyDescent="0.3">
      <c r="C63" s="21"/>
      <c r="D63" s="21"/>
    </row>
    <row r="64" spans="3:10" x14ac:dyDescent="0.3">
      <c r="C64" s="21"/>
      <c r="D64" s="21"/>
    </row>
    <row r="65" spans="3:11" x14ac:dyDescent="0.3">
      <c r="C65" s="21"/>
      <c r="D65" s="21"/>
    </row>
    <row r="66" spans="3:11" s="1" customFormat="1" x14ac:dyDescent="0.3">
      <c r="C66" s="21"/>
      <c r="D66" s="21"/>
      <c r="J66"/>
      <c r="K66"/>
    </row>
    <row r="67" spans="3:11" s="1" customFormat="1" x14ac:dyDescent="0.3">
      <c r="C67" s="21"/>
      <c r="D67" s="21"/>
      <c r="J67"/>
      <c r="K67"/>
    </row>
    <row r="68" spans="3:11" s="1" customFormat="1" x14ac:dyDescent="0.3">
      <c r="C68" s="21"/>
      <c r="D68" s="21"/>
      <c r="J68"/>
      <c r="K68"/>
    </row>
    <row r="69" spans="3:11" s="1" customFormat="1" x14ac:dyDescent="0.3">
      <c r="C69" s="21"/>
      <c r="D69" s="21"/>
      <c r="J69"/>
      <c r="K69"/>
    </row>
    <row r="70" spans="3:11" s="1" customFormat="1" x14ac:dyDescent="0.3">
      <c r="C70" s="21"/>
      <c r="D70" s="21"/>
      <c r="J70"/>
      <c r="K70"/>
    </row>
    <row r="71" spans="3:11" s="1" customFormat="1" x14ac:dyDescent="0.3">
      <c r="C71" s="21"/>
      <c r="D71" s="21"/>
      <c r="J71"/>
      <c r="K71"/>
    </row>
    <row r="72" spans="3:11" s="1" customFormat="1" x14ac:dyDescent="0.3">
      <c r="C72" s="21"/>
      <c r="D72" s="21"/>
      <c r="J72"/>
      <c r="K72"/>
    </row>
    <row r="73" spans="3:11" s="1" customFormat="1" x14ac:dyDescent="0.3">
      <c r="C73" s="21"/>
      <c r="D73" s="21"/>
      <c r="J73"/>
      <c r="K73"/>
    </row>
    <row r="74" spans="3:11" s="1" customFormat="1" x14ac:dyDescent="0.3">
      <c r="C74" s="21"/>
      <c r="D74" s="21"/>
      <c r="J74"/>
      <c r="K74"/>
    </row>
    <row r="75" spans="3:11" s="1" customFormat="1" x14ac:dyDescent="0.3">
      <c r="C75" s="21"/>
      <c r="D75" s="21"/>
      <c r="J75"/>
      <c r="K75"/>
    </row>
    <row r="76" spans="3:11" s="1" customFormat="1" x14ac:dyDescent="0.3">
      <c r="C76" s="21"/>
      <c r="D76" s="21"/>
      <c r="J76"/>
      <c r="K76"/>
    </row>
    <row r="77" spans="3:11" s="1" customFormat="1" x14ac:dyDescent="0.3">
      <c r="C77" s="21"/>
      <c r="D77" s="21"/>
      <c r="J77"/>
      <c r="K77"/>
    </row>
    <row r="78" spans="3:11" s="1" customFormat="1" x14ac:dyDescent="0.3">
      <c r="C78" s="21"/>
      <c r="D78" s="21"/>
      <c r="J78"/>
      <c r="K78"/>
    </row>
    <row r="79" spans="3:11" s="1" customFormat="1" x14ac:dyDescent="0.3">
      <c r="C79" s="21"/>
      <c r="D79" s="21"/>
      <c r="J79"/>
      <c r="K79"/>
    </row>
    <row r="80" spans="3:11" s="1" customFormat="1" x14ac:dyDescent="0.3">
      <c r="C80" s="21"/>
      <c r="D80" s="21"/>
      <c r="J80"/>
      <c r="K80"/>
    </row>
    <row r="81" spans="3:11" s="1" customFormat="1" x14ac:dyDescent="0.3">
      <c r="C81" s="21"/>
      <c r="D81" s="21"/>
      <c r="J81"/>
      <c r="K81"/>
    </row>
    <row r="82" spans="3:11" s="1" customFormat="1" x14ac:dyDescent="0.3">
      <c r="C82" s="21"/>
      <c r="D82" s="21"/>
      <c r="J82"/>
      <c r="K82"/>
    </row>
    <row r="83" spans="3:11" s="1" customFormat="1" x14ac:dyDescent="0.3">
      <c r="C83" s="21"/>
      <c r="D83" s="21"/>
      <c r="J83"/>
      <c r="K83"/>
    </row>
    <row r="84" spans="3:11" s="1" customFormat="1" x14ac:dyDescent="0.3">
      <c r="C84" s="21"/>
      <c r="D84" s="21"/>
      <c r="J84"/>
      <c r="K84"/>
    </row>
    <row r="85" spans="3:11" s="1" customFormat="1" x14ac:dyDescent="0.3">
      <c r="C85" s="21"/>
      <c r="D85" s="21"/>
      <c r="J85"/>
      <c r="K85"/>
    </row>
    <row r="86" spans="3:11" s="1" customFormat="1" x14ac:dyDescent="0.3">
      <c r="C86" s="21"/>
      <c r="D86" s="21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Q104"/>
  <sheetViews>
    <sheetView tabSelected="1" topLeftCell="E22" zoomScaleNormal="100" workbookViewId="0">
      <selection activeCell="S35" sqref="S35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5.77734375" customWidth="1"/>
    <col min="12" max="12" width="15.77734375" bestFit="1" customWidth="1"/>
    <col min="13" max="15" width="14.21875" customWidth="1"/>
  </cols>
  <sheetData>
    <row r="2" spans="2:15" ht="15" thickBot="1" x14ac:dyDescent="0.35"/>
    <row r="3" spans="2:15" ht="15" thickBot="1" x14ac:dyDescent="0.35">
      <c r="B3" s="6" t="s">
        <v>39</v>
      </c>
      <c r="C3" t="s">
        <v>38</v>
      </c>
      <c r="D3" s="235" t="s">
        <v>32</v>
      </c>
      <c r="E3" s="236"/>
      <c r="G3" t="s">
        <v>53</v>
      </c>
      <c r="M3" t="s">
        <v>44</v>
      </c>
    </row>
    <row r="4" spans="2:15" ht="15" thickBot="1" x14ac:dyDescent="0.35">
      <c r="C4" t="s">
        <v>42</v>
      </c>
      <c r="D4" s="57" t="s">
        <v>40</v>
      </c>
      <c r="M4" t="s">
        <v>50</v>
      </c>
    </row>
    <row r="5" spans="2:15" ht="15" thickBot="1" x14ac:dyDescent="0.35">
      <c r="C5" t="s">
        <v>43</v>
      </c>
      <c r="D5" s="38" t="s">
        <v>2</v>
      </c>
    </row>
    <row r="6" spans="2:15" s="22" customFormat="1" x14ac:dyDescent="0.3">
      <c r="D6" s="170"/>
    </row>
    <row r="7" spans="2:15" ht="15" thickBot="1" x14ac:dyDescent="0.35">
      <c r="C7" s="170" t="s">
        <v>160</v>
      </c>
      <c r="D7" t="s">
        <v>159</v>
      </c>
    </row>
    <row r="8" spans="2:15" ht="15" thickBot="1" x14ac:dyDescent="0.35">
      <c r="C8" t="s">
        <v>37</v>
      </c>
      <c r="D8" s="39">
        <v>450</v>
      </c>
      <c r="E8" t="s">
        <v>91</v>
      </c>
    </row>
    <row r="9" spans="2:15" ht="15" thickBot="1" x14ac:dyDescent="0.35">
      <c r="C9" t="s">
        <v>72</v>
      </c>
      <c r="D9" s="40">
        <v>200</v>
      </c>
      <c r="E9" t="s">
        <v>97</v>
      </c>
    </row>
    <row r="10" spans="2:15" ht="15" thickBot="1" x14ac:dyDescent="0.35">
      <c r="C10" t="s">
        <v>110</v>
      </c>
      <c r="D10" s="106">
        <v>2400</v>
      </c>
      <c r="E10" t="s">
        <v>162</v>
      </c>
      <c r="L10" t="s">
        <v>155</v>
      </c>
      <c r="M10" t="s">
        <v>156</v>
      </c>
      <c r="N10" t="s">
        <v>157</v>
      </c>
      <c r="O10" t="s">
        <v>158</v>
      </c>
    </row>
    <row r="11" spans="2:15" ht="15" thickBot="1" x14ac:dyDescent="0.35">
      <c r="C11" t="s">
        <v>161</v>
      </c>
      <c r="D11" s="106">
        <v>1000</v>
      </c>
      <c r="E11" t="s">
        <v>163</v>
      </c>
      <c r="L11" s="58" t="s">
        <v>55</v>
      </c>
    </row>
    <row r="12" spans="2:15" ht="15" thickBot="1" x14ac:dyDescent="0.35">
      <c r="C12" t="s">
        <v>166</v>
      </c>
      <c r="D12" s="37">
        <f>L25</f>
        <v>2500</v>
      </c>
      <c r="L12" s="58" t="s">
        <v>54</v>
      </c>
    </row>
    <row r="13" spans="2:15" ht="15" thickBot="1" x14ac:dyDescent="0.35">
      <c r="G13" s="71" t="s">
        <v>32</v>
      </c>
      <c r="H13" s="71"/>
    </row>
    <row r="14" spans="2:15" ht="15" thickBot="1" x14ac:dyDescent="0.35">
      <c r="M14" s="218" t="s">
        <v>49</v>
      </c>
      <c r="N14" s="219"/>
      <c r="O14" s="220"/>
    </row>
    <row r="15" spans="2:15" ht="15" thickBot="1" x14ac:dyDescent="0.35">
      <c r="G15" s="59" t="s">
        <v>45</v>
      </c>
      <c r="H15" s="60" t="s">
        <v>46</v>
      </c>
      <c r="I15" s="61"/>
      <c r="J15" s="81" t="s">
        <v>81</v>
      </c>
      <c r="K15" s="81" t="s">
        <v>48</v>
      </c>
      <c r="L15" s="81" t="s">
        <v>33</v>
      </c>
      <c r="M15" s="177" t="s">
        <v>34</v>
      </c>
      <c r="N15" s="177" t="s">
        <v>35</v>
      </c>
      <c r="O15" s="178" t="s">
        <v>36</v>
      </c>
    </row>
    <row r="16" spans="2:15" ht="15.6" customHeight="1" thickTop="1" thickBot="1" x14ac:dyDescent="0.35">
      <c r="F16" s="237" t="s">
        <v>169</v>
      </c>
      <c r="G16" s="222" t="s">
        <v>14</v>
      </c>
      <c r="H16" s="224" t="s">
        <v>8</v>
      </c>
      <c r="I16" s="79" t="s">
        <v>80</v>
      </c>
      <c r="J16" s="82" t="s">
        <v>82</v>
      </c>
      <c r="K16" s="171"/>
      <c r="L16" s="47">
        <f>rank_sept!O7</f>
        <v>1055</v>
      </c>
      <c r="M16" s="48">
        <f>rank_oct!$O$7</f>
        <v>1300</v>
      </c>
      <c r="N16" s="107">
        <f>rank_nov!$O$7</f>
        <v>1025</v>
      </c>
      <c r="O16" s="108">
        <f>rank_dec!$O$7</f>
        <v>975</v>
      </c>
    </row>
    <row r="17" spans="6:17" ht="15.6" thickTop="1" thickBot="1" x14ac:dyDescent="0.35">
      <c r="F17" s="237"/>
      <c r="G17" s="223"/>
      <c r="H17" s="209"/>
      <c r="I17" s="76" t="s">
        <v>75</v>
      </c>
      <c r="J17" s="83" t="s">
        <v>86</v>
      </c>
      <c r="K17" s="42"/>
      <c r="L17" s="54">
        <f>rank_sept!P7</f>
        <v>1055</v>
      </c>
      <c r="M17" s="238" t="s">
        <v>126</v>
      </c>
      <c r="N17" s="238" t="s">
        <v>126</v>
      </c>
      <c r="O17" s="242" t="s">
        <v>126</v>
      </c>
    </row>
    <row r="18" spans="6:17" ht="15.6" thickTop="1" thickBot="1" x14ac:dyDescent="0.35">
      <c r="F18" s="237"/>
      <c r="G18" s="210" t="s">
        <v>15</v>
      </c>
      <c r="H18" s="208" t="s">
        <v>9</v>
      </c>
      <c r="I18" s="80" t="s">
        <v>80</v>
      </c>
      <c r="J18" s="84" t="s">
        <v>83</v>
      </c>
      <c r="K18" s="173"/>
      <c r="L18" s="176">
        <f>rank_sept!O8</f>
        <v>320</v>
      </c>
      <c r="M18" s="49">
        <v>310</v>
      </c>
      <c r="N18" s="109">
        <f>rank_nov!$O$8</f>
        <v>300</v>
      </c>
      <c r="O18" s="110">
        <f>rank_dec!$O$8</f>
        <v>360</v>
      </c>
    </row>
    <row r="19" spans="6:17" ht="15.6" thickTop="1" thickBot="1" x14ac:dyDescent="0.35">
      <c r="F19" s="237"/>
      <c r="G19" s="223"/>
      <c r="H19" s="209"/>
      <c r="I19" s="76" t="s">
        <v>75</v>
      </c>
      <c r="J19" s="83" t="s">
        <v>87</v>
      </c>
      <c r="K19" s="43"/>
      <c r="L19" s="54">
        <f>rank_sept!P8</f>
        <v>320</v>
      </c>
      <c r="M19" s="239" t="s">
        <v>126</v>
      </c>
      <c r="N19" s="239" t="s">
        <v>126</v>
      </c>
      <c r="O19" s="243" t="s">
        <v>126</v>
      </c>
    </row>
    <row r="20" spans="6:17" ht="15.6" thickTop="1" thickBot="1" x14ac:dyDescent="0.35">
      <c r="F20" s="237"/>
      <c r="G20" s="210" t="s">
        <v>47</v>
      </c>
      <c r="H20" s="208" t="s">
        <v>10</v>
      </c>
      <c r="I20" s="80" t="s">
        <v>80</v>
      </c>
      <c r="J20" s="84" t="s">
        <v>84</v>
      </c>
      <c r="K20" s="173"/>
      <c r="L20" s="176">
        <f>rank_sept!O9</f>
        <v>130</v>
      </c>
      <c r="M20" s="49">
        <f>rank_oct!$O$9</f>
        <v>130</v>
      </c>
      <c r="N20" s="109">
        <f>rank_nov!$O$9</f>
        <v>100</v>
      </c>
      <c r="O20" s="110">
        <f>rank_dec!$O$9</f>
        <v>110</v>
      </c>
    </row>
    <row r="21" spans="6:17" ht="15.6" thickTop="1" thickBot="1" x14ac:dyDescent="0.35">
      <c r="F21" s="237"/>
      <c r="G21" s="223"/>
      <c r="H21" s="209"/>
      <c r="I21" s="76" t="s">
        <v>75</v>
      </c>
      <c r="J21" s="83" t="s">
        <v>88</v>
      </c>
      <c r="K21" s="44"/>
      <c r="L21" s="54">
        <f>rank_sept!P9</f>
        <v>130</v>
      </c>
      <c r="M21" s="239" t="s">
        <v>126</v>
      </c>
      <c r="N21" s="239" t="s">
        <v>126</v>
      </c>
      <c r="O21" s="243" t="s">
        <v>126</v>
      </c>
    </row>
    <row r="22" spans="6:17" ht="15.6" thickTop="1" thickBot="1" x14ac:dyDescent="0.35">
      <c r="F22" s="237"/>
      <c r="G22" s="210" t="s">
        <v>15</v>
      </c>
      <c r="H22" s="208" t="s">
        <v>11</v>
      </c>
      <c r="I22" s="80" t="s">
        <v>80</v>
      </c>
      <c r="J22" s="84" t="s">
        <v>85</v>
      </c>
      <c r="K22" s="173"/>
      <c r="L22" s="176">
        <f>rank_sept!O10</f>
        <v>890</v>
      </c>
      <c r="M22" s="49">
        <f>rank_oct!$O$10</f>
        <v>890</v>
      </c>
      <c r="N22" s="109">
        <f>rank_nov!$O$10</f>
        <v>840</v>
      </c>
      <c r="O22" s="110">
        <f>rank_dec!$O$10</f>
        <v>840</v>
      </c>
    </row>
    <row r="23" spans="6:17" ht="15.6" thickTop="1" thickBot="1" x14ac:dyDescent="0.35">
      <c r="F23" s="237"/>
      <c r="G23" s="211"/>
      <c r="H23" s="212"/>
      <c r="I23" s="77" t="s">
        <v>75</v>
      </c>
      <c r="J23" s="85" t="s">
        <v>89</v>
      </c>
      <c r="K23" s="45"/>
      <c r="L23" s="55">
        <f>rank_sept!P10</f>
        <v>890</v>
      </c>
      <c r="M23" s="240" t="s">
        <v>126</v>
      </c>
      <c r="N23" s="240" t="s">
        <v>126</v>
      </c>
      <c r="O23" s="244" t="s">
        <v>126</v>
      </c>
    </row>
    <row r="24" spans="6:17" ht="15.6" thickTop="1" thickBot="1" x14ac:dyDescent="0.35">
      <c r="F24" s="237"/>
      <c r="I24" s="50" t="s">
        <v>79</v>
      </c>
      <c r="J24" s="82" t="s">
        <v>92</v>
      </c>
      <c r="K24" s="246"/>
      <c r="L24" s="175">
        <f>L16+L18+L20+L22</f>
        <v>2395</v>
      </c>
      <c r="M24" s="175">
        <f t="shared" ref="M24:N24" si="0">M16+M18+M20+M22</f>
        <v>2630</v>
      </c>
      <c r="N24" s="180">
        <f t="shared" si="0"/>
        <v>2265</v>
      </c>
      <c r="O24" s="197" t="s">
        <v>126</v>
      </c>
    </row>
    <row r="25" spans="6:17" ht="15.6" thickTop="1" thickBot="1" x14ac:dyDescent="0.35">
      <c r="I25" s="51" t="s">
        <v>76</v>
      </c>
      <c r="J25" s="86" t="s">
        <v>93</v>
      </c>
      <c r="K25" s="247"/>
      <c r="L25" s="249">
        <v>2500</v>
      </c>
      <c r="M25" s="241" t="s">
        <v>126</v>
      </c>
      <c r="N25" s="241" t="s">
        <v>126</v>
      </c>
      <c r="O25" s="248" t="s">
        <v>126</v>
      </c>
    </row>
    <row r="26" spans="6:17" ht="15.6" thickTop="1" thickBot="1" x14ac:dyDescent="0.35">
      <c r="F26" s="225" t="s">
        <v>108</v>
      </c>
      <c r="G26" s="225"/>
      <c r="H26" s="225"/>
      <c r="I26" s="130" t="s">
        <v>51</v>
      </c>
      <c r="J26" s="131" t="s">
        <v>90</v>
      </c>
      <c r="K26" s="74"/>
      <c r="L26" s="132">
        <v>2350</v>
      </c>
      <c r="M26" s="199">
        <f>IF(M24-M30&lt;=$D$10,M24-M30, $D$10)</f>
        <v>2400</v>
      </c>
      <c r="N26" s="200">
        <f>IF(N24-N30&lt;=$D$10,N24-N30, $D$10)</f>
        <v>2400</v>
      </c>
      <c r="O26" s="144" t="s">
        <v>126</v>
      </c>
      <c r="P26" s="185" t="s">
        <v>167</v>
      </c>
    </row>
    <row r="27" spans="6:17" ht="15" customHeight="1" thickTop="1" x14ac:dyDescent="0.3">
      <c r="G27" s="226" t="s">
        <v>147</v>
      </c>
      <c r="H27" s="227"/>
      <c r="I27" s="7" t="s">
        <v>57</v>
      </c>
      <c r="J27" s="113" t="s">
        <v>142</v>
      </c>
      <c r="K27" s="5"/>
      <c r="L27" s="3">
        <f>K28+L26</f>
        <v>2650</v>
      </c>
      <c r="M27" s="3">
        <f t="shared" ref="M27:N27" si="1">L28+M26</f>
        <v>2655</v>
      </c>
      <c r="N27" s="3">
        <f t="shared" si="1"/>
        <v>2425</v>
      </c>
      <c r="O27" s="140" t="s">
        <v>126</v>
      </c>
    </row>
    <row r="28" spans="6:17" x14ac:dyDescent="0.3">
      <c r="G28" s="228"/>
      <c r="H28" s="229"/>
      <c r="I28" s="10" t="s">
        <v>56</v>
      </c>
      <c r="J28" s="133" t="s">
        <v>143</v>
      </c>
      <c r="K28" s="136">
        <v>300</v>
      </c>
      <c r="L28" s="4">
        <f>L27-L24</f>
        <v>255</v>
      </c>
      <c r="M28" s="4">
        <f t="shared" ref="M28:N28" si="2">M27-M24</f>
        <v>25</v>
      </c>
      <c r="N28" s="4">
        <f t="shared" si="2"/>
        <v>160</v>
      </c>
      <c r="O28" s="141" t="s">
        <v>126</v>
      </c>
    </row>
    <row r="29" spans="6:17" x14ac:dyDescent="0.3">
      <c r="G29" s="228"/>
      <c r="H29" s="229"/>
      <c r="I29" s="10" t="s">
        <v>175</v>
      </c>
      <c r="J29" s="133" t="s">
        <v>176</v>
      </c>
      <c r="K29" s="134"/>
      <c r="L29" s="191">
        <v>200</v>
      </c>
      <c r="M29" s="191">
        <v>250</v>
      </c>
      <c r="N29" s="191">
        <v>300</v>
      </c>
      <c r="O29" s="141" t="s">
        <v>126</v>
      </c>
    </row>
    <row r="30" spans="6:17" x14ac:dyDescent="0.3">
      <c r="G30" s="228"/>
      <c r="H30" s="229"/>
      <c r="I30" s="10" t="s">
        <v>140</v>
      </c>
      <c r="J30" s="133" t="s">
        <v>177</v>
      </c>
      <c r="K30" s="135"/>
      <c r="L30" s="134">
        <f>K28-L29</f>
        <v>100</v>
      </c>
      <c r="M30" s="134">
        <f t="shared" ref="M30:N30" si="3">L28-M29</f>
        <v>5</v>
      </c>
      <c r="N30" s="134">
        <f t="shared" si="3"/>
        <v>-275</v>
      </c>
      <c r="O30" s="142" t="s">
        <v>126</v>
      </c>
      <c r="Q30" t="s">
        <v>172</v>
      </c>
    </row>
    <row r="31" spans="6:17" x14ac:dyDescent="0.3">
      <c r="G31" s="228"/>
      <c r="H31" s="229"/>
      <c r="I31" s="10" t="s">
        <v>141</v>
      </c>
      <c r="J31" s="114" t="s">
        <v>145</v>
      </c>
      <c r="K31" s="135"/>
      <c r="L31" s="134">
        <f>L26+L30</f>
        <v>2450</v>
      </c>
      <c r="M31" s="134">
        <f>M26+M30</f>
        <v>2405</v>
      </c>
      <c r="N31" s="134">
        <f>N26+N30</f>
        <v>2125</v>
      </c>
      <c r="O31" s="142" t="s">
        <v>126</v>
      </c>
    </row>
    <row r="32" spans="6:17" ht="15" thickBot="1" x14ac:dyDescent="0.35">
      <c r="G32" s="230"/>
      <c r="H32" s="231"/>
      <c r="I32" s="9" t="s">
        <v>71</v>
      </c>
      <c r="J32" s="139" t="s">
        <v>173</v>
      </c>
      <c r="K32" s="137"/>
      <c r="L32" s="138">
        <f>L31-L24</f>
        <v>55</v>
      </c>
      <c r="M32" s="138">
        <f t="shared" ref="M32:N32" si="4">M31-M24</f>
        <v>-225</v>
      </c>
      <c r="N32" s="138">
        <f t="shared" si="4"/>
        <v>-140</v>
      </c>
      <c r="O32" s="143" t="s">
        <v>126</v>
      </c>
    </row>
    <row r="33" spans="5:15" ht="15" thickBot="1" x14ac:dyDescent="0.35">
      <c r="I33" s="111" t="s">
        <v>174</v>
      </c>
      <c r="J33" s="117" t="s">
        <v>171</v>
      </c>
      <c r="K33" s="111"/>
      <c r="L33" s="250" t="s">
        <v>126</v>
      </c>
      <c r="M33" s="118">
        <f>IF(M24-M30&gt;$D$10, M24-M30 - $D$10, 0)</f>
        <v>225</v>
      </c>
      <c r="N33" s="118">
        <f>IF(N24-N30&gt;$D$10, N24-N30 - $D$10, 0)</f>
        <v>140</v>
      </c>
      <c r="O33" s="251" t="s">
        <v>126</v>
      </c>
    </row>
    <row r="34" spans="5:15" ht="14.4" customHeight="1" x14ac:dyDescent="0.3">
      <c r="G34" s="232" t="s">
        <v>115</v>
      </c>
      <c r="H34" s="233"/>
      <c r="I34" s="8" t="s">
        <v>57</v>
      </c>
      <c r="J34" s="145" t="s">
        <v>95</v>
      </c>
      <c r="K34" s="146"/>
      <c r="L34" s="147">
        <f>L27</f>
        <v>2650</v>
      </c>
      <c r="M34" s="147">
        <f>L35+M42</f>
        <v>2550</v>
      </c>
      <c r="N34" s="147">
        <f>M35+N42</f>
        <v>2375</v>
      </c>
      <c r="O34" s="166">
        <f>N35+O42</f>
        <v>2485</v>
      </c>
    </row>
    <row r="35" spans="5:15" x14ac:dyDescent="0.3">
      <c r="G35" s="230"/>
      <c r="H35" s="231"/>
      <c r="I35" s="148" t="s">
        <v>56</v>
      </c>
      <c r="J35" s="149" t="s">
        <v>96</v>
      </c>
      <c r="K35" s="150"/>
      <c r="L35" s="16">
        <f>L34-L25</f>
        <v>150</v>
      </c>
      <c r="M35" s="151">
        <f>M34-M24</f>
        <v>-80</v>
      </c>
      <c r="N35" s="151">
        <f>N34-N40</f>
        <v>110</v>
      </c>
      <c r="O35" s="152">
        <f>O34-O40</f>
        <v>200</v>
      </c>
    </row>
    <row r="36" spans="5:15" x14ac:dyDescent="0.3">
      <c r="I36" s="148" t="s">
        <v>140</v>
      </c>
      <c r="J36" s="163" t="s">
        <v>149</v>
      </c>
      <c r="K36" s="153"/>
      <c r="L36" s="151" t="s">
        <v>126</v>
      </c>
      <c r="M36" s="151">
        <f>L35-$D$9</f>
        <v>-50</v>
      </c>
      <c r="N36" s="151">
        <f t="shared" ref="N36:O36" si="5">M35-$D$9</f>
        <v>-280</v>
      </c>
      <c r="O36" s="152">
        <f t="shared" si="5"/>
        <v>-90</v>
      </c>
    </row>
    <row r="37" spans="5:15" x14ac:dyDescent="0.3">
      <c r="I37" s="148" t="s">
        <v>141</v>
      </c>
      <c r="J37" s="164" t="s">
        <v>150</v>
      </c>
      <c r="K37" s="153"/>
      <c r="L37" s="151" t="s">
        <v>126</v>
      </c>
      <c r="M37" s="151">
        <f>M36+M42</f>
        <v>2350</v>
      </c>
      <c r="N37" s="151">
        <f>N36+N42</f>
        <v>2175</v>
      </c>
      <c r="O37" s="152">
        <f>O36+O42</f>
        <v>2285</v>
      </c>
    </row>
    <row r="38" spans="5:15" x14ac:dyDescent="0.3">
      <c r="I38" s="148" t="s">
        <v>71</v>
      </c>
      <c r="J38" s="149" t="s">
        <v>151</v>
      </c>
      <c r="K38" s="154"/>
      <c r="L38" s="155" t="s">
        <v>126</v>
      </c>
      <c r="M38" s="168">
        <f>M37-M24</f>
        <v>-280</v>
      </c>
      <c r="N38" s="155">
        <f>N37-N40</f>
        <v>-90</v>
      </c>
      <c r="O38" s="156">
        <f>O37-O40</f>
        <v>0</v>
      </c>
    </row>
    <row r="39" spans="5:15" ht="15" thickBot="1" x14ac:dyDescent="0.35">
      <c r="I39" s="157" t="s">
        <v>98</v>
      </c>
      <c r="J39" s="158" t="s">
        <v>146</v>
      </c>
      <c r="K39" s="159"/>
      <c r="L39" s="160" t="s">
        <v>126</v>
      </c>
      <c r="M39" s="160" t="s">
        <v>126</v>
      </c>
      <c r="N39" s="161">
        <f>M38-M32</f>
        <v>-55</v>
      </c>
      <c r="O39" s="162">
        <f>N38-N32</f>
        <v>50</v>
      </c>
    </row>
    <row r="40" spans="5:15" ht="15.6" thickTop="1" thickBot="1" x14ac:dyDescent="0.35">
      <c r="F40" s="225" t="s">
        <v>168</v>
      </c>
      <c r="G40" s="225"/>
      <c r="H40" s="234"/>
      <c r="I40" s="8" t="s">
        <v>80</v>
      </c>
      <c r="J40" s="145" t="s">
        <v>92</v>
      </c>
      <c r="K40" s="193"/>
      <c r="L40" s="194" t="s">
        <v>126</v>
      </c>
      <c r="M40" s="195">
        <f>M24</f>
        <v>2630</v>
      </c>
      <c r="N40" s="196">
        <v>2265</v>
      </c>
      <c r="O40" s="198">
        <f>O16+O18+O20+O22</f>
        <v>2285</v>
      </c>
    </row>
    <row r="41" spans="5:15" ht="15.6" thickTop="1" thickBot="1" x14ac:dyDescent="0.35">
      <c r="I41" s="181" t="s">
        <v>170</v>
      </c>
      <c r="J41" s="182"/>
      <c r="K41" s="183"/>
      <c r="L41" s="184" t="s">
        <v>126</v>
      </c>
      <c r="M41" s="186" t="s">
        <v>126</v>
      </c>
      <c r="N41" s="192">
        <f>N40-N24</f>
        <v>0</v>
      </c>
      <c r="O41" s="187" t="s">
        <v>126</v>
      </c>
    </row>
    <row r="42" spans="5:15" ht="15.6" thickTop="1" thickBot="1" x14ac:dyDescent="0.35">
      <c r="F42" s="225" t="s">
        <v>109</v>
      </c>
      <c r="G42" s="225"/>
      <c r="H42" s="234"/>
      <c r="I42" s="70" t="s">
        <v>101</v>
      </c>
      <c r="J42" s="87" t="s">
        <v>102</v>
      </c>
      <c r="K42" s="2"/>
      <c r="L42" s="165" t="s">
        <v>126</v>
      </c>
      <c r="M42" s="189">
        <f>M26</f>
        <v>2400</v>
      </c>
      <c r="N42" s="190">
        <f>N26-N39+N41</f>
        <v>2455</v>
      </c>
      <c r="O42" s="188">
        <f>O40-O36</f>
        <v>2375</v>
      </c>
    </row>
    <row r="43" spans="5:15" ht="15.6" thickTop="1" thickBot="1" x14ac:dyDescent="0.35">
      <c r="E43" s="203" t="s">
        <v>112</v>
      </c>
      <c r="F43" s="203"/>
      <c r="G43" s="203"/>
      <c r="H43" s="203"/>
      <c r="I43" s="111" t="s">
        <v>111</v>
      </c>
      <c r="J43" s="117" t="s">
        <v>164</v>
      </c>
      <c r="K43" s="111"/>
      <c r="L43" s="250" t="s">
        <v>126</v>
      </c>
      <c r="M43" s="118">
        <f>IF(M42&gt;$D$10, M42 - $D$10, 0)</f>
        <v>0</v>
      </c>
      <c r="N43" s="116">
        <f t="shared" ref="N43:O43" si="6">IF(N42&gt;$D$10, N42 - $D$10, 0)</f>
        <v>55</v>
      </c>
      <c r="O43" s="119">
        <f t="shared" si="6"/>
        <v>0</v>
      </c>
    </row>
    <row r="44" spans="5:15" ht="14.4" customHeight="1" x14ac:dyDescent="0.3">
      <c r="I44" s="72"/>
      <c r="J44" s="72"/>
      <c r="K44" s="72"/>
      <c r="L44" s="204" t="s">
        <v>78</v>
      </c>
      <c r="M44" s="205"/>
      <c r="N44" s="214" t="s">
        <v>77</v>
      </c>
      <c r="O44" s="215"/>
    </row>
    <row r="45" spans="5:15" x14ac:dyDescent="0.3">
      <c r="I45" s="72"/>
      <c r="J45" s="72"/>
      <c r="K45" s="72"/>
      <c r="L45" s="204"/>
      <c r="M45" s="205"/>
      <c r="N45" s="216"/>
      <c r="O45" s="217"/>
    </row>
    <row r="46" spans="5:15" x14ac:dyDescent="0.3">
      <c r="I46" s="72"/>
      <c r="J46" s="72"/>
      <c r="K46" s="72"/>
      <c r="L46" s="206"/>
      <c r="M46" s="207"/>
      <c r="N46" s="73"/>
      <c r="O46" s="36"/>
    </row>
    <row r="47" spans="5:15" x14ac:dyDescent="0.3">
      <c r="I47" s="72"/>
      <c r="J47" s="72"/>
      <c r="K47" s="72"/>
      <c r="L47" s="36"/>
      <c r="M47" s="36"/>
      <c r="N47" s="73"/>
      <c r="O47" s="36"/>
    </row>
    <row r="50" spans="3:15" ht="15" thickBot="1" x14ac:dyDescent="0.35">
      <c r="D50" s="1"/>
    </row>
    <row r="51" spans="3:15" ht="15" thickBot="1" x14ac:dyDescent="0.35">
      <c r="C51" t="s">
        <v>104</v>
      </c>
      <c r="D51" s="94">
        <v>500</v>
      </c>
      <c r="E51" t="s">
        <v>105</v>
      </c>
      <c r="J51" s="1"/>
    </row>
    <row r="52" spans="3:15" ht="15" thickBot="1" x14ac:dyDescent="0.35">
      <c r="C52" t="s">
        <v>0</v>
      </c>
      <c r="D52" s="95">
        <v>50</v>
      </c>
      <c r="E52" t="s">
        <v>106</v>
      </c>
      <c r="J52" s="1"/>
      <c r="L52" s="58" t="s">
        <v>55</v>
      </c>
    </row>
    <row r="53" spans="3:15" ht="15" thickBot="1" x14ac:dyDescent="0.35">
      <c r="C53" t="s">
        <v>103</v>
      </c>
      <c r="D53" s="95">
        <v>1</v>
      </c>
      <c r="E53" t="s">
        <v>107</v>
      </c>
      <c r="J53" s="1"/>
      <c r="L53" s="58" t="s">
        <v>54</v>
      </c>
    </row>
    <row r="54" spans="3:15" ht="15" thickBot="1" x14ac:dyDescent="0.35">
      <c r="C54" t="s">
        <v>110</v>
      </c>
      <c r="D54" s="106">
        <v>2400</v>
      </c>
      <c r="E54" t="s">
        <v>162</v>
      </c>
      <c r="G54" s="71" t="s">
        <v>31</v>
      </c>
      <c r="H54" s="71"/>
      <c r="J54" s="1"/>
    </row>
    <row r="55" spans="3:15" ht="15" thickBot="1" x14ac:dyDescent="0.35">
      <c r="J55" s="1"/>
      <c r="M55" s="218" t="s">
        <v>49</v>
      </c>
      <c r="N55" s="219"/>
      <c r="O55" s="220"/>
    </row>
    <row r="56" spans="3:15" ht="15" thickBot="1" x14ac:dyDescent="0.35">
      <c r="G56" s="59" t="s">
        <v>45</v>
      </c>
      <c r="H56" s="60" t="s">
        <v>46</v>
      </c>
      <c r="I56" s="61"/>
      <c r="J56" s="81" t="s">
        <v>81</v>
      </c>
      <c r="K56" s="59" t="s">
        <v>48</v>
      </c>
      <c r="L56" s="59" t="s">
        <v>33</v>
      </c>
      <c r="M56" s="62" t="s">
        <v>34</v>
      </c>
      <c r="N56" s="62" t="s">
        <v>35</v>
      </c>
      <c r="O56" s="63" t="s">
        <v>36</v>
      </c>
    </row>
    <row r="57" spans="3:15" ht="15.6" thickTop="1" thickBot="1" x14ac:dyDescent="0.35">
      <c r="F57" s="221" t="s">
        <v>52</v>
      </c>
      <c r="G57" s="222" t="s">
        <v>14</v>
      </c>
      <c r="H57" s="224" t="s">
        <v>8</v>
      </c>
      <c r="I57" s="79" t="s">
        <v>80</v>
      </c>
      <c r="J57" s="82" t="s">
        <v>82</v>
      </c>
      <c r="K57" s="171"/>
      <c r="L57" s="47">
        <f>L16</f>
        <v>1055</v>
      </c>
      <c r="M57" s="48">
        <f>rank_oct!$O$7</f>
        <v>1300</v>
      </c>
      <c r="N57" s="88">
        <f>rank_nov!$O$7</f>
        <v>1025</v>
      </c>
      <c r="O57" s="89">
        <f>rank_dec!$O$7</f>
        <v>975</v>
      </c>
    </row>
    <row r="58" spans="3:15" ht="15.6" thickTop="1" thickBot="1" x14ac:dyDescent="0.35">
      <c r="F58" s="221"/>
      <c r="G58" s="223"/>
      <c r="H58" s="209"/>
      <c r="I58" s="76" t="s">
        <v>75</v>
      </c>
      <c r="J58" s="83" t="s">
        <v>86</v>
      </c>
      <c r="K58" s="42"/>
      <c r="L58" s="53">
        <f>rank_sept!P7</f>
        <v>1055</v>
      </c>
      <c r="M58" s="53">
        <f>rank_oct!P7</f>
        <v>0</v>
      </c>
      <c r="N58" s="53">
        <f>rank_nov!P7</f>
        <v>0</v>
      </c>
      <c r="O58" s="172">
        <f>rank_dec!P7</f>
        <v>0</v>
      </c>
    </row>
    <row r="59" spans="3:15" ht="15.6" thickTop="1" thickBot="1" x14ac:dyDescent="0.35">
      <c r="F59" s="221"/>
      <c r="G59" s="210" t="s">
        <v>15</v>
      </c>
      <c r="H59" s="208" t="s">
        <v>9</v>
      </c>
      <c r="I59" s="80" t="s">
        <v>80</v>
      </c>
      <c r="J59" s="84" t="s">
        <v>83</v>
      </c>
      <c r="K59" s="173"/>
      <c r="L59" s="49">
        <f>L18</f>
        <v>320</v>
      </c>
      <c r="M59" s="49">
        <f>rank_oct!$O$8</f>
        <v>310</v>
      </c>
      <c r="N59" s="90">
        <f>rank_nov!$O$8</f>
        <v>300</v>
      </c>
      <c r="O59" s="91">
        <f>rank_dec!$O$8</f>
        <v>360</v>
      </c>
    </row>
    <row r="60" spans="3:15" ht="15.6" thickTop="1" thickBot="1" x14ac:dyDescent="0.35">
      <c r="F60" s="221"/>
      <c r="G60" s="223"/>
      <c r="H60" s="209"/>
      <c r="I60" s="76" t="s">
        <v>75</v>
      </c>
      <c r="J60" s="83" t="s">
        <v>87</v>
      </c>
      <c r="K60" s="43"/>
      <c r="L60" s="53">
        <f>rank_sept!P8</f>
        <v>320</v>
      </c>
      <c r="M60" s="53">
        <f>rank_oct!P8</f>
        <v>0</v>
      </c>
      <c r="N60" s="53">
        <f>rank_nov!P8</f>
        <v>0</v>
      </c>
      <c r="O60" s="172">
        <f>rank_dec!P8</f>
        <v>0</v>
      </c>
    </row>
    <row r="61" spans="3:15" ht="15.6" thickTop="1" thickBot="1" x14ac:dyDescent="0.35">
      <c r="F61" s="221"/>
      <c r="G61" s="210" t="s">
        <v>47</v>
      </c>
      <c r="H61" s="208" t="s">
        <v>10</v>
      </c>
      <c r="I61" s="80" t="s">
        <v>80</v>
      </c>
      <c r="J61" s="84" t="s">
        <v>84</v>
      </c>
      <c r="K61" s="173"/>
      <c r="L61" s="49">
        <f>L20</f>
        <v>130</v>
      </c>
      <c r="M61" s="49">
        <f>rank_oct!$O$9</f>
        <v>130</v>
      </c>
      <c r="N61" s="90">
        <f>rank_nov!$O$9</f>
        <v>100</v>
      </c>
      <c r="O61" s="91">
        <f>rank_dec!$O$9</f>
        <v>110</v>
      </c>
    </row>
    <row r="62" spans="3:15" ht="15.6" thickTop="1" thickBot="1" x14ac:dyDescent="0.35">
      <c r="F62" s="221"/>
      <c r="G62" s="223"/>
      <c r="H62" s="209"/>
      <c r="I62" s="76" t="s">
        <v>75</v>
      </c>
      <c r="J62" s="83" t="s">
        <v>88</v>
      </c>
      <c r="K62" s="44"/>
      <c r="L62" s="53">
        <f>rank_sept!P9</f>
        <v>130</v>
      </c>
      <c r="M62" s="53">
        <f>rank_oct!P9</f>
        <v>0</v>
      </c>
      <c r="N62" s="53">
        <f>rank_nov!P9</f>
        <v>0</v>
      </c>
      <c r="O62" s="172">
        <f>rank_dec!P9</f>
        <v>0</v>
      </c>
    </row>
    <row r="63" spans="3:15" ht="15.6" thickTop="1" thickBot="1" x14ac:dyDescent="0.35">
      <c r="F63" s="221"/>
      <c r="G63" s="210" t="s">
        <v>15</v>
      </c>
      <c r="H63" s="208" t="s">
        <v>11</v>
      </c>
      <c r="I63" s="80" t="s">
        <v>80</v>
      </c>
      <c r="J63" s="84" t="s">
        <v>85</v>
      </c>
      <c r="K63" s="173"/>
      <c r="L63" s="49">
        <f>L22</f>
        <v>890</v>
      </c>
      <c r="M63" s="49">
        <f>rank_oct!$O$10</f>
        <v>890</v>
      </c>
      <c r="N63" s="90">
        <f>rank_nov!$O$10</f>
        <v>840</v>
      </c>
      <c r="O63" s="91">
        <f>rank_dec!$O$10</f>
        <v>840</v>
      </c>
    </row>
    <row r="64" spans="3:15" ht="15.6" thickTop="1" thickBot="1" x14ac:dyDescent="0.35">
      <c r="F64" s="221"/>
      <c r="G64" s="211"/>
      <c r="H64" s="212"/>
      <c r="I64" s="77" t="s">
        <v>75</v>
      </c>
      <c r="J64" s="85" t="s">
        <v>89</v>
      </c>
      <c r="K64" s="45"/>
      <c r="L64" s="174">
        <f>rank_sept!P10</f>
        <v>890</v>
      </c>
      <c r="M64" s="53">
        <f>rank_oct!P10</f>
        <v>0</v>
      </c>
      <c r="N64" s="53">
        <f>rank_nov!P10</f>
        <v>0</v>
      </c>
      <c r="O64" s="172">
        <f>rank_dec!P10</f>
        <v>0</v>
      </c>
    </row>
    <row r="65" spans="5:15" ht="15" thickTop="1" x14ac:dyDescent="0.3">
      <c r="I65" s="50" t="s">
        <v>79</v>
      </c>
      <c r="J65" s="82" t="s">
        <v>92</v>
      </c>
      <c r="K65" s="52"/>
      <c r="L65" s="56">
        <f>L57+L59+L61+L63</f>
        <v>2395</v>
      </c>
      <c r="M65" s="56">
        <f t="shared" ref="M65:O66" si="7">M57+M59+M61+M63</f>
        <v>2630</v>
      </c>
      <c r="N65" s="92">
        <f t="shared" si="7"/>
        <v>2265</v>
      </c>
      <c r="O65" s="93">
        <f t="shared" si="7"/>
        <v>2285</v>
      </c>
    </row>
    <row r="66" spans="5:15" x14ac:dyDescent="0.3">
      <c r="I66" s="51" t="s">
        <v>76</v>
      </c>
      <c r="J66" s="86" t="s">
        <v>93</v>
      </c>
      <c r="K66" s="100"/>
      <c r="L66" s="101">
        <f>L58+L60+L62+L64</f>
        <v>2395</v>
      </c>
      <c r="M66" s="102">
        <f t="shared" si="7"/>
        <v>0</v>
      </c>
      <c r="N66" s="102">
        <f t="shared" si="7"/>
        <v>0</v>
      </c>
      <c r="O66" s="103">
        <f t="shared" si="7"/>
        <v>0</v>
      </c>
    </row>
    <row r="67" spans="5:15" ht="15" thickBot="1" x14ac:dyDescent="0.35">
      <c r="H67" s="15" t="s">
        <v>125</v>
      </c>
      <c r="I67" s="121" t="s">
        <v>120</v>
      </c>
      <c r="J67" s="122" t="s">
        <v>100</v>
      </c>
      <c r="K67" s="123"/>
      <c r="L67" s="124">
        <v>300</v>
      </c>
      <c r="M67" s="124">
        <v>200</v>
      </c>
      <c r="N67" s="124">
        <v>300</v>
      </c>
      <c r="O67" s="125">
        <v>200</v>
      </c>
    </row>
    <row r="68" spans="5:15" x14ac:dyDescent="0.3">
      <c r="G68" s="213" t="s">
        <v>114</v>
      </c>
      <c r="H68" s="213"/>
      <c r="I68" s="11" t="s">
        <v>57</v>
      </c>
      <c r="J68" s="104" t="s">
        <v>119</v>
      </c>
      <c r="K68" s="69"/>
      <c r="L68" s="17">
        <f>K69+L71</f>
        <v>2700</v>
      </c>
      <c r="M68" s="17">
        <f t="shared" ref="M68:O68" si="8">L69+M71</f>
        <v>2855</v>
      </c>
      <c r="N68" s="17">
        <f t="shared" si="8"/>
        <v>2575</v>
      </c>
      <c r="O68" s="18">
        <f t="shared" si="8"/>
        <v>2510</v>
      </c>
    </row>
    <row r="69" spans="5:15" x14ac:dyDescent="0.3">
      <c r="G69" s="213"/>
      <c r="H69" s="213"/>
      <c r="I69" s="12" t="s">
        <v>56</v>
      </c>
      <c r="J69" s="115" t="s">
        <v>94</v>
      </c>
      <c r="K69" s="46">
        <f>D51</f>
        <v>500</v>
      </c>
      <c r="L69" s="41">
        <f>L68-L65</f>
        <v>305</v>
      </c>
      <c r="M69" s="41">
        <f t="shared" ref="M69:O69" si="9">M68-M65</f>
        <v>225</v>
      </c>
      <c r="N69" s="41">
        <f t="shared" si="9"/>
        <v>310</v>
      </c>
      <c r="O69" s="67">
        <f t="shared" si="9"/>
        <v>225</v>
      </c>
    </row>
    <row r="70" spans="5:15" ht="15" thickBot="1" x14ac:dyDescent="0.35">
      <c r="G70" s="213"/>
      <c r="H70" s="213"/>
      <c r="I70" s="12" t="s">
        <v>1</v>
      </c>
      <c r="J70" s="120" t="s">
        <v>118</v>
      </c>
      <c r="K70" s="68"/>
      <c r="L70" s="13">
        <f>IF(K69-L65&lt;=L67, L65-K69+L67,0)</f>
        <v>2195</v>
      </c>
      <c r="M70" s="13">
        <f t="shared" ref="M70:O70" si="10">IF(L69-M65&lt;=M67, M65-L69+M67,0)</f>
        <v>2525</v>
      </c>
      <c r="N70" s="13">
        <f t="shared" si="10"/>
        <v>2340</v>
      </c>
      <c r="O70" s="14">
        <f t="shared" si="10"/>
        <v>2175</v>
      </c>
    </row>
    <row r="71" spans="5:15" ht="16.8" thickTop="1" thickBot="1" x14ac:dyDescent="0.35">
      <c r="G71" s="201" t="s">
        <v>121</v>
      </c>
      <c r="H71" s="202"/>
      <c r="I71" s="65" t="s">
        <v>51</v>
      </c>
      <c r="J71" s="169" t="s">
        <v>123</v>
      </c>
      <c r="K71" s="66"/>
      <c r="L71" s="96">
        <f xml:space="preserve"> CEILING(L70/$D$52,1)*$D$52</f>
        <v>2200</v>
      </c>
      <c r="M71" s="96">
        <f t="shared" ref="M71:O71" si="11" xml:space="preserve"> CEILING(M70/$D$52,1)*$D$52</f>
        <v>2550</v>
      </c>
      <c r="N71" s="126">
        <f t="shared" si="11"/>
        <v>2350</v>
      </c>
      <c r="O71" s="105">
        <f t="shared" si="11"/>
        <v>2200</v>
      </c>
    </row>
    <row r="72" spans="5:15" ht="15" thickTop="1" x14ac:dyDescent="0.3">
      <c r="G72" s="213" t="s">
        <v>116</v>
      </c>
      <c r="H72" s="213"/>
      <c r="I72" s="11" t="s">
        <v>57</v>
      </c>
      <c r="J72" s="104" t="s">
        <v>95</v>
      </c>
      <c r="K72" s="69"/>
      <c r="L72" s="17">
        <f>K73+L75</f>
        <v>2700</v>
      </c>
      <c r="M72" s="17">
        <f t="shared" ref="M72:O72" si="12">L73+M75</f>
        <v>2855</v>
      </c>
      <c r="N72" s="17">
        <f t="shared" si="12"/>
        <v>2575</v>
      </c>
      <c r="O72" s="18">
        <f t="shared" si="12"/>
        <v>2510</v>
      </c>
    </row>
    <row r="73" spans="5:15" x14ac:dyDescent="0.3">
      <c r="G73" s="213"/>
      <c r="H73" s="213"/>
      <c r="I73" s="12" t="s">
        <v>56</v>
      </c>
      <c r="J73" s="115" t="s">
        <v>96</v>
      </c>
      <c r="K73" s="46">
        <f>D51</f>
        <v>500</v>
      </c>
      <c r="L73" s="41">
        <f>L72-L66</f>
        <v>305</v>
      </c>
      <c r="M73" s="41">
        <f>M72-M65</f>
        <v>225</v>
      </c>
      <c r="N73" s="41">
        <f t="shared" ref="N73:O73" si="13">N72-N65</f>
        <v>310</v>
      </c>
      <c r="O73" s="67">
        <f t="shared" si="13"/>
        <v>225</v>
      </c>
    </row>
    <row r="74" spans="5:15" ht="15" thickBot="1" x14ac:dyDescent="0.35">
      <c r="G74" s="213"/>
      <c r="H74" s="213"/>
      <c r="I74" s="12" t="s">
        <v>1</v>
      </c>
      <c r="J74" s="120" t="s">
        <v>117</v>
      </c>
      <c r="K74" s="68"/>
      <c r="L74" s="129" t="s">
        <v>126</v>
      </c>
      <c r="M74" s="129" t="s">
        <v>126</v>
      </c>
      <c r="N74" s="13">
        <f>IF(M73-N65&lt;=N67, N65-M73+N67,0)</f>
        <v>2340</v>
      </c>
      <c r="O74" s="14">
        <f t="shared" ref="O74" si="14">IF(N73-O65&lt;=O67, O65-N73+O67,0)</f>
        <v>2175</v>
      </c>
    </row>
    <row r="75" spans="5:15" ht="16.8" thickTop="1" thickBot="1" x14ac:dyDescent="0.35">
      <c r="G75" s="201" t="s">
        <v>122</v>
      </c>
      <c r="H75" s="202"/>
      <c r="I75" s="65" t="s">
        <v>51</v>
      </c>
      <c r="J75" s="169" t="s">
        <v>124</v>
      </c>
      <c r="K75" s="66"/>
      <c r="L75" s="96">
        <f>L71</f>
        <v>2200</v>
      </c>
      <c r="M75" s="96">
        <f>M71</f>
        <v>2550</v>
      </c>
      <c r="N75" s="127">
        <f xml:space="preserve"> CEILING(N74/$D$52,1)*$D$52</f>
        <v>2350</v>
      </c>
      <c r="O75" s="105">
        <f xml:space="preserve"> CEILING(O74/$D$52,1)*$D$52</f>
        <v>2200</v>
      </c>
    </row>
    <row r="76" spans="5:15" ht="15.6" thickTop="1" thickBot="1" x14ac:dyDescent="0.35">
      <c r="I76" s="65" t="s">
        <v>99</v>
      </c>
      <c r="J76" s="169" t="s">
        <v>113</v>
      </c>
      <c r="K76" s="97"/>
      <c r="L76" s="128">
        <f>M75</f>
        <v>2550</v>
      </c>
      <c r="M76" s="98">
        <f t="shared" ref="M76:O76" si="15">N75</f>
        <v>2350</v>
      </c>
      <c r="N76" s="98">
        <f t="shared" si="15"/>
        <v>2200</v>
      </c>
      <c r="O76" s="99">
        <f t="shared" si="15"/>
        <v>0</v>
      </c>
    </row>
    <row r="77" spans="5:15" ht="15" thickBot="1" x14ac:dyDescent="0.35">
      <c r="E77" s="203" t="s">
        <v>112</v>
      </c>
      <c r="F77" s="203"/>
      <c r="G77" s="203"/>
      <c r="H77" s="203"/>
      <c r="I77" s="111" t="s">
        <v>111</v>
      </c>
      <c r="J77" s="117" t="s">
        <v>164</v>
      </c>
      <c r="K77" s="111"/>
      <c r="L77" s="112"/>
      <c r="M77" s="118">
        <f>IF(M75&gt;$D$54, M75 - $D$54, 0)</f>
        <v>150</v>
      </c>
      <c r="N77" s="116">
        <f>IF(N75&gt;$D$54, N75 - $D$54, 0)</f>
        <v>0</v>
      </c>
      <c r="O77" s="119">
        <f>IF(O75&gt;$D$54, O75 - $D$54, 0)</f>
        <v>0</v>
      </c>
    </row>
    <row r="78" spans="5:15" x14ac:dyDescent="0.3">
      <c r="L78" s="204" t="s">
        <v>78</v>
      </c>
      <c r="M78" s="205"/>
    </row>
    <row r="79" spans="5:15" x14ac:dyDescent="0.3">
      <c r="L79" s="204"/>
      <c r="M79" s="205"/>
    </row>
    <row r="80" spans="5:15" x14ac:dyDescent="0.3">
      <c r="L80" s="206"/>
      <c r="M80" s="207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67" t="s">
        <v>152</v>
      </c>
    </row>
    <row r="98" spans="5:9" x14ac:dyDescent="0.3">
      <c r="E98" t="s">
        <v>131</v>
      </c>
      <c r="I98" s="167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F42:H42"/>
    <mergeCell ref="D3:E3"/>
    <mergeCell ref="M14:O14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  <mergeCell ref="F26:H26"/>
    <mergeCell ref="G27:H32"/>
    <mergeCell ref="G34:H35"/>
    <mergeCell ref="F40:H40"/>
    <mergeCell ref="E43:H43"/>
    <mergeCell ref="L44:M46"/>
    <mergeCell ref="N44:O45"/>
    <mergeCell ref="M55:O55"/>
    <mergeCell ref="F57:F64"/>
    <mergeCell ref="G57:G58"/>
    <mergeCell ref="H57:H58"/>
    <mergeCell ref="G59:G60"/>
    <mergeCell ref="H59:H60"/>
    <mergeCell ref="G61:G62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V104"/>
  <sheetViews>
    <sheetView topLeftCell="G17" zoomScale="115" zoomScaleNormal="115" workbookViewId="0">
      <selection activeCell="N36" sqref="N36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5.77734375" customWidth="1"/>
    <col min="12" max="12" width="15.77734375" bestFit="1" customWidth="1"/>
    <col min="13" max="15" width="14.21875" customWidth="1"/>
  </cols>
  <sheetData>
    <row r="2" spans="2:15" ht="15" thickBot="1" x14ac:dyDescent="0.35"/>
    <row r="3" spans="2:15" ht="15" thickBot="1" x14ac:dyDescent="0.35">
      <c r="B3" s="6" t="s">
        <v>39</v>
      </c>
      <c r="C3" t="s">
        <v>38</v>
      </c>
      <c r="D3" s="235" t="s">
        <v>32</v>
      </c>
      <c r="E3" s="236"/>
      <c r="G3" t="s">
        <v>53</v>
      </c>
      <c r="M3" t="s">
        <v>44</v>
      </c>
    </row>
    <row r="4" spans="2:15" ht="15" thickBot="1" x14ac:dyDescent="0.35">
      <c r="C4" t="s">
        <v>42</v>
      </c>
      <c r="D4" s="57" t="s">
        <v>40</v>
      </c>
      <c r="M4" t="s">
        <v>50</v>
      </c>
    </row>
    <row r="5" spans="2:15" ht="15" thickBot="1" x14ac:dyDescent="0.35">
      <c r="C5" t="s">
        <v>43</v>
      </c>
      <c r="D5" s="38" t="s">
        <v>2</v>
      </c>
    </row>
    <row r="6" spans="2:15" s="22" customFormat="1" x14ac:dyDescent="0.3">
      <c r="D6" s="170"/>
    </row>
    <row r="7" spans="2:15" ht="15" thickBot="1" x14ac:dyDescent="0.35">
      <c r="C7" s="170" t="s">
        <v>160</v>
      </c>
      <c r="D7" t="s">
        <v>159</v>
      </c>
    </row>
    <row r="8" spans="2:15" ht="15" thickBot="1" x14ac:dyDescent="0.35">
      <c r="C8" t="s">
        <v>37</v>
      </c>
      <c r="D8" s="39">
        <v>500</v>
      </c>
      <c r="E8" t="s">
        <v>91</v>
      </c>
    </row>
    <row r="9" spans="2:15" ht="15" thickBot="1" x14ac:dyDescent="0.35">
      <c r="C9" t="s">
        <v>72</v>
      </c>
      <c r="D9" s="40">
        <v>200</v>
      </c>
      <c r="E9" t="s">
        <v>97</v>
      </c>
    </row>
    <row r="10" spans="2:15" ht="15" thickBot="1" x14ac:dyDescent="0.35">
      <c r="C10" t="s">
        <v>110</v>
      </c>
      <c r="D10" s="106">
        <v>2400</v>
      </c>
      <c r="E10" t="s">
        <v>162</v>
      </c>
      <c r="L10" t="s">
        <v>155</v>
      </c>
      <c r="M10" t="s">
        <v>156</v>
      </c>
      <c r="N10" t="s">
        <v>157</v>
      </c>
      <c r="O10" t="s">
        <v>158</v>
      </c>
    </row>
    <row r="11" spans="2:15" ht="15" thickBot="1" x14ac:dyDescent="0.35">
      <c r="C11" t="s">
        <v>161</v>
      </c>
      <c r="D11" s="106">
        <v>1000</v>
      </c>
      <c r="E11" t="s">
        <v>163</v>
      </c>
      <c r="L11" s="58" t="s">
        <v>55</v>
      </c>
    </row>
    <row r="12" spans="2:15" ht="15" thickBot="1" x14ac:dyDescent="0.35">
      <c r="C12" t="s">
        <v>166</v>
      </c>
      <c r="D12" s="37">
        <f>L25</f>
        <v>2000</v>
      </c>
      <c r="L12" s="58" t="s">
        <v>54</v>
      </c>
    </row>
    <row r="13" spans="2:15" ht="15" thickBot="1" x14ac:dyDescent="0.35">
      <c r="G13" s="71" t="s">
        <v>32</v>
      </c>
      <c r="H13" s="71"/>
    </row>
    <row r="14" spans="2:15" ht="15" thickBot="1" x14ac:dyDescent="0.35">
      <c r="M14" s="218" t="s">
        <v>49</v>
      </c>
      <c r="N14" s="219"/>
      <c r="O14" s="220"/>
    </row>
    <row r="15" spans="2:15" ht="15" thickBot="1" x14ac:dyDescent="0.35">
      <c r="G15" s="59" t="s">
        <v>45</v>
      </c>
      <c r="H15" s="60" t="s">
        <v>46</v>
      </c>
      <c r="I15" s="61"/>
      <c r="J15" s="81" t="s">
        <v>81</v>
      </c>
      <c r="K15" s="81" t="s">
        <v>48</v>
      </c>
      <c r="L15" s="81" t="s">
        <v>33</v>
      </c>
      <c r="M15" s="177" t="s">
        <v>34</v>
      </c>
      <c r="N15" s="177" t="s">
        <v>35</v>
      </c>
      <c r="O15" s="178" t="s">
        <v>36</v>
      </c>
    </row>
    <row r="16" spans="2:15" ht="15.6" customHeight="1" thickTop="1" thickBot="1" x14ac:dyDescent="0.35">
      <c r="F16" s="237" t="s">
        <v>169</v>
      </c>
      <c r="G16" s="222" t="s">
        <v>14</v>
      </c>
      <c r="H16" s="224" t="s">
        <v>8</v>
      </c>
      <c r="I16" s="79" t="s">
        <v>80</v>
      </c>
      <c r="J16" s="82" t="s">
        <v>82</v>
      </c>
      <c r="K16" s="171"/>
      <c r="L16" s="47">
        <f>'S&amp;DBalancing'!M16</f>
        <v>1300</v>
      </c>
      <c r="M16" s="48">
        <f>rank_oct!$O$7</f>
        <v>1300</v>
      </c>
      <c r="N16" s="107">
        <f>rank_nov!$O$7</f>
        <v>1025</v>
      </c>
      <c r="O16" s="108">
        <f>rank_dec!$O$7</f>
        <v>975</v>
      </c>
    </row>
    <row r="17" spans="6:16" ht="15.6" thickTop="1" thickBot="1" x14ac:dyDescent="0.35">
      <c r="F17" s="237"/>
      <c r="G17" s="223"/>
      <c r="H17" s="209"/>
      <c r="I17" s="76" t="s">
        <v>75</v>
      </c>
      <c r="J17" s="83" t="s">
        <v>86</v>
      </c>
      <c r="K17" s="42"/>
      <c r="L17" s="54">
        <f>rank_sept!P7</f>
        <v>1055</v>
      </c>
      <c r="M17" s="238" t="s">
        <v>126</v>
      </c>
      <c r="N17" s="238" t="s">
        <v>126</v>
      </c>
      <c r="O17" s="242" t="s">
        <v>126</v>
      </c>
    </row>
    <row r="18" spans="6:16" ht="15.6" thickTop="1" thickBot="1" x14ac:dyDescent="0.35">
      <c r="F18" s="237"/>
      <c r="G18" s="210" t="s">
        <v>15</v>
      </c>
      <c r="H18" s="208" t="s">
        <v>9</v>
      </c>
      <c r="I18" s="80" t="s">
        <v>80</v>
      </c>
      <c r="J18" s="84" t="s">
        <v>83</v>
      </c>
      <c r="K18" s="173"/>
      <c r="L18" s="176">
        <f>'S&amp;DBalancing'!M18</f>
        <v>310</v>
      </c>
      <c r="M18" s="49">
        <v>310</v>
      </c>
      <c r="N18" s="109">
        <f>rank_nov!$O$8</f>
        <v>300</v>
      </c>
      <c r="O18" s="110">
        <f>rank_dec!$O$8</f>
        <v>360</v>
      </c>
    </row>
    <row r="19" spans="6:16" ht="15.6" thickTop="1" thickBot="1" x14ac:dyDescent="0.35">
      <c r="F19" s="237"/>
      <c r="G19" s="223"/>
      <c r="H19" s="209"/>
      <c r="I19" s="76" t="s">
        <v>75</v>
      </c>
      <c r="J19" s="83" t="s">
        <v>87</v>
      </c>
      <c r="K19" s="43"/>
      <c r="L19" s="54">
        <f>rank_sept!P8</f>
        <v>320</v>
      </c>
      <c r="M19" s="239" t="s">
        <v>126</v>
      </c>
      <c r="N19" s="239" t="s">
        <v>126</v>
      </c>
      <c r="O19" s="243" t="s">
        <v>126</v>
      </c>
    </row>
    <row r="20" spans="6:16" ht="15.6" thickTop="1" thickBot="1" x14ac:dyDescent="0.35">
      <c r="F20" s="237"/>
      <c r="G20" s="210" t="s">
        <v>47</v>
      </c>
      <c r="H20" s="208" t="s">
        <v>10</v>
      </c>
      <c r="I20" s="80" t="s">
        <v>80</v>
      </c>
      <c r="J20" s="84" t="s">
        <v>84</v>
      </c>
      <c r="K20" s="173"/>
      <c r="L20" s="176">
        <f>'S&amp;DBalancing'!M20</f>
        <v>130</v>
      </c>
      <c r="M20" s="49">
        <f>rank_oct!$O$9</f>
        <v>130</v>
      </c>
      <c r="N20" s="109">
        <f>rank_nov!$O$9</f>
        <v>100</v>
      </c>
      <c r="O20" s="110">
        <f>rank_dec!$O$9</f>
        <v>110</v>
      </c>
    </row>
    <row r="21" spans="6:16" ht="15.6" thickTop="1" thickBot="1" x14ac:dyDescent="0.35">
      <c r="F21" s="237"/>
      <c r="G21" s="223"/>
      <c r="H21" s="209"/>
      <c r="I21" s="76" t="s">
        <v>75</v>
      </c>
      <c r="J21" s="83" t="s">
        <v>88</v>
      </c>
      <c r="K21" s="44"/>
      <c r="L21" s="54">
        <f>rank_sept!P9</f>
        <v>130</v>
      </c>
      <c r="M21" s="239" t="s">
        <v>126</v>
      </c>
      <c r="N21" s="239" t="s">
        <v>126</v>
      </c>
      <c r="O21" s="243" t="s">
        <v>126</v>
      </c>
    </row>
    <row r="22" spans="6:16" ht="15.6" thickTop="1" thickBot="1" x14ac:dyDescent="0.35">
      <c r="F22" s="237"/>
      <c r="G22" s="210" t="s">
        <v>15</v>
      </c>
      <c r="H22" s="208" t="s">
        <v>11</v>
      </c>
      <c r="I22" s="80" t="s">
        <v>80</v>
      </c>
      <c r="J22" s="84" t="s">
        <v>85</v>
      </c>
      <c r="K22" s="173"/>
      <c r="L22" s="176">
        <f>'S&amp;DBalancing'!L22</f>
        <v>890</v>
      </c>
      <c r="M22" s="49">
        <f>rank_oct!$O$10</f>
        <v>890</v>
      </c>
      <c r="N22" s="109">
        <f>rank_nov!$O$10</f>
        <v>840</v>
      </c>
      <c r="O22" s="110">
        <f>rank_dec!$O$10</f>
        <v>840</v>
      </c>
    </row>
    <row r="23" spans="6:16" ht="15.6" thickTop="1" thickBot="1" x14ac:dyDescent="0.35">
      <c r="F23" s="237"/>
      <c r="G23" s="211"/>
      <c r="H23" s="212"/>
      <c r="I23" s="77" t="s">
        <v>75</v>
      </c>
      <c r="J23" s="85" t="s">
        <v>89</v>
      </c>
      <c r="K23" s="45"/>
      <c r="L23" s="55">
        <f>rank_sept!P10</f>
        <v>890</v>
      </c>
      <c r="M23" s="240" t="s">
        <v>126</v>
      </c>
      <c r="N23" s="240" t="s">
        <v>126</v>
      </c>
      <c r="O23" s="244" t="s">
        <v>126</v>
      </c>
    </row>
    <row r="24" spans="6:16" ht="15.6" thickTop="1" thickBot="1" x14ac:dyDescent="0.35">
      <c r="F24" s="237"/>
      <c r="I24" s="50" t="s">
        <v>79</v>
      </c>
      <c r="J24" s="82" t="s">
        <v>92</v>
      </c>
      <c r="K24" s="179"/>
      <c r="L24" s="175">
        <v>2365</v>
      </c>
      <c r="M24" s="175">
        <v>3200</v>
      </c>
      <c r="N24" s="180">
        <v>2285</v>
      </c>
      <c r="O24" s="197" t="s">
        <v>126</v>
      </c>
    </row>
    <row r="25" spans="6:16" ht="15.6" thickTop="1" thickBot="1" x14ac:dyDescent="0.35">
      <c r="I25" s="51" t="s">
        <v>76</v>
      </c>
      <c r="J25" s="86" t="s">
        <v>93</v>
      </c>
      <c r="K25" s="78"/>
      <c r="L25" s="191">
        <v>2000</v>
      </c>
      <c r="M25" s="241" t="s">
        <v>126</v>
      </c>
      <c r="N25" s="241" t="s">
        <v>126</v>
      </c>
      <c r="O25" s="245" t="s">
        <v>126</v>
      </c>
    </row>
    <row r="26" spans="6:16" ht="15.6" thickTop="1" thickBot="1" x14ac:dyDescent="0.35">
      <c r="F26" s="225" t="s">
        <v>108</v>
      </c>
      <c r="G26" s="225"/>
      <c r="H26" s="225"/>
      <c r="I26" s="130" t="s">
        <v>51</v>
      </c>
      <c r="J26" s="131" t="s">
        <v>90</v>
      </c>
      <c r="K26" s="74"/>
      <c r="L26" s="132">
        <f>'S&amp;DBalancing'!M26</f>
        <v>2400</v>
      </c>
      <c r="M26" s="199">
        <f>IF(M24-M30&lt;=$D$10,M24-M30, $D$10)</f>
        <v>2400</v>
      </c>
      <c r="N26" s="200">
        <f>IF(N24-N30&lt;=$D$10,N24-N30, $D$10)</f>
        <v>2400</v>
      </c>
      <c r="O26" s="144" t="s">
        <v>126</v>
      </c>
      <c r="P26" s="185" t="s">
        <v>167</v>
      </c>
    </row>
    <row r="27" spans="6:16" ht="15" customHeight="1" thickTop="1" x14ac:dyDescent="0.3">
      <c r="G27" s="226" t="s">
        <v>147</v>
      </c>
      <c r="H27" s="227"/>
      <c r="I27" s="7" t="s">
        <v>57</v>
      </c>
      <c r="J27" s="113" t="s">
        <v>142</v>
      </c>
      <c r="K27" s="5"/>
      <c r="L27" s="3">
        <f>K28+L26</f>
        <v>2550</v>
      </c>
      <c r="M27" s="3">
        <f t="shared" ref="M27:N27" si="0">L28+M26</f>
        <v>2585</v>
      </c>
      <c r="N27" s="3">
        <f t="shared" si="0"/>
        <v>1785</v>
      </c>
      <c r="O27" s="140" t="s">
        <v>126</v>
      </c>
    </row>
    <row r="28" spans="6:16" x14ac:dyDescent="0.3">
      <c r="G28" s="228"/>
      <c r="H28" s="229"/>
      <c r="I28" s="10" t="s">
        <v>56</v>
      </c>
      <c r="J28" s="133" t="s">
        <v>143</v>
      </c>
      <c r="K28" s="136">
        <f>'S&amp;DBalancing'!L35</f>
        <v>150</v>
      </c>
      <c r="L28" s="4">
        <f>L27-L24</f>
        <v>185</v>
      </c>
      <c r="M28" s="4">
        <f t="shared" ref="M28:N28" si="1">M27-M24</f>
        <v>-615</v>
      </c>
      <c r="N28" s="4">
        <f t="shared" si="1"/>
        <v>-500</v>
      </c>
      <c r="O28" s="141" t="s">
        <v>126</v>
      </c>
    </row>
    <row r="29" spans="6:16" x14ac:dyDescent="0.3">
      <c r="G29" s="228"/>
      <c r="H29" s="229"/>
      <c r="I29" s="10" t="s">
        <v>175</v>
      </c>
      <c r="J29" s="133" t="s">
        <v>176</v>
      </c>
      <c r="K29" s="134"/>
      <c r="L29" s="191">
        <v>200</v>
      </c>
      <c r="M29" s="191">
        <v>200</v>
      </c>
      <c r="N29" s="191">
        <v>200</v>
      </c>
      <c r="O29" s="141" t="s">
        <v>126</v>
      </c>
    </row>
    <row r="30" spans="6:16" x14ac:dyDescent="0.3">
      <c r="G30" s="228"/>
      <c r="H30" s="229"/>
      <c r="I30" s="10" t="s">
        <v>140</v>
      </c>
      <c r="J30" s="133" t="s">
        <v>144</v>
      </c>
      <c r="K30" s="135"/>
      <c r="L30" s="134">
        <f>K28-L29</f>
        <v>-50</v>
      </c>
      <c r="M30" s="134">
        <f t="shared" ref="M30:N30" si="2">L28-M29</f>
        <v>-15</v>
      </c>
      <c r="N30" s="134">
        <f t="shared" si="2"/>
        <v>-815</v>
      </c>
      <c r="O30" s="142" t="s">
        <v>126</v>
      </c>
    </row>
    <row r="31" spans="6:16" x14ac:dyDescent="0.3">
      <c r="G31" s="228"/>
      <c r="H31" s="229"/>
      <c r="I31" s="10" t="s">
        <v>141</v>
      </c>
      <c r="J31" s="114" t="s">
        <v>145</v>
      </c>
      <c r="K31" s="135"/>
      <c r="L31" s="134">
        <f>L26+L30</f>
        <v>2350</v>
      </c>
      <c r="M31" s="134">
        <f>M26+M30</f>
        <v>2385</v>
      </c>
      <c r="N31" s="134">
        <f>N26+N30</f>
        <v>1585</v>
      </c>
      <c r="O31" s="142" t="s">
        <v>126</v>
      </c>
    </row>
    <row r="32" spans="6:16" ht="15" thickBot="1" x14ac:dyDescent="0.35">
      <c r="G32" s="230"/>
      <c r="H32" s="231"/>
      <c r="I32" s="9" t="s">
        <v>71</v>
      </c>
      <c r="J32" s="139" t="s">
        <v>148</v>
      </c>
      <c r="K32" s="137"/>
      <c r="L32" s="138">
        <f>L31-L24</f>
        <v>-15</v>
      </c>
      <c r="M32" s="138">
        <f t="shared" ref="M32:N32" si="3">M31-M24</f>
        <v>-815</v>
      </c>
      <c r="N32" s="138">
        <f t="shared" si="3"/>
        <v>-700</v>
      </c>
      <c r="O32" s="143" t="s">
        <v>126</v>
      </c>
    </row>
    <row r="33" spans="5:22" ht="15" thickBot="1" x14ac:dyDescent="0.35">
      <c r="I33" s="111" t="s">
        <v>174</v>
      </c>
      <c r="J33" s="117" t="s">
        <v>171</v>
      </c>
      <c r="K33" s="111"/>
      <c r="L33" s="250" t="s">
        <v>126</v>
      </c>
      <c r="M33" s="118">
        <f>IF(M24-M30&gt;$D$10, M24-M30 - $D$10, 0)</f>
        <v>815</v>
      </c>
      <c r="N33" s="118">
        <f>IF(N24-N30&gt;$D$10, N24-N30 - $D$10, 0)</f>
        <v>700</v>
      </c>
      <c r="O33" s="251" t="s">
        <v>126</v>
      </c>
    </row>
    <row r="34" spans="5:22" ht="14.4" customHeight="1" x14ac:dyDescent="0.3">
      <c r="G34" s="232" t="s">
        <v>115</v>
      </c>
      <c r="H34" s="233"/>
      <c r="I34" s="8" t="s">
        <v>57</v>
      </c>
      <c r="J34" s="145" t="s">
        <v>95</v>
      </c>
      <c r="K34" s="146"/>
      <c r="L34" s="147">
        <f>L27</f>
        <v>2550</v>
      </c>
      <c r="M34" s="147">
        <f>L35+M42</f>
        <v>2950</v>
      </c>
      <c r="N34" s="147">
        <f>M35+N42</f>
        <v>1765</v>
      </c>
      <c r="O34" s="166">
        <f>N35+O42</f>
        <v>2485</v>
      </c>
    </row>
    <row r="35" spans="5:22" x14ac:dyDescent="0.3">
      <c r="G35" s="230"/>
      <c r="H35" s="231"/>
      <c r="I35" s="148" t="s">
        <v>56</v>
      </c>
      <c r="J35" s="149" t="s">
        <v>96</v>
      </c>
      <c r="K35" s="150"/>
      <c r="L35" s="16">
        <f>L34-L25</f>
        <v>550</v>
      </c>
      <c r="M35" s="151">
        <f>M34-M24</f>
        <v>-250</v>
      </c>
      <c r="N35" s="151">
        <f>N34-N40</f>
        <v>-500</v>
      </c>
      <c r="O35" s="152">
        <f>O34-O40</f>
        <v>200</v>
      </c>
    </row>
    <row r="36" spans="5:22" x14ac:dyDescent="0.3">
      <c r="I36" s="148" t="s">
        <v>140</v>
      </c>
      <c r="J36" s="163" t="s">
        <v>149</v>
      </c>
      <c r="K36" s="153"/>
      <c r="L36" s="151" t="s">
        <v>126</v>
      </c>
      <c r="M36" s="151">
        <f>L35-$D$9</f>
        <v>350</v>
      </c>
      <c r="N36" s="151">
        <f t="shared" ref="N36:O36" si="4">M35-$D$9</f>
        <v>-450</v>
      </c>
      <c r="O36" s="152">
        <f t="shared" si="4"/>
        <v>-700</v>
      </c>
    </row>
    <row r="37" spans="5:22" x14ac:dyDescent="0.3">
      <c r="I37" s="148" t="s">
        <v>141</v>
      </c>
      <c r="J37" s="164" t="s">
        <v>150</v>
      </c>
      <c r="K37" s="153"/>
      <c r="L37" s="151" t="s">
        <v>126</v>
      </c>
      <c r="M37" s="151">
        <f>M36+M42</f>
        <v>2750</v>
      </c>
      <c r="N37" s="151">
        <f>N36+N42</f>
        <v>1565</v>
      </c>
      <c r="O37" s="152">
        <f>O36+O42</f>
        <v>2285</v>
      </c>
    </row>
    <row r="38" spans="5:22" x14ac:dyDescent="0.3">
      <c r="I38" s="148" t="s">
        <v>71</v>
      </c>
      <c r="J38" s="149" t="s">
        <v>151</v>
      </c>
      <c r="K38" s="154"/>
      <c r="L38" s="155" t="s">
        <v>126</v>
      </c>
      <c r="M38" s="168">
        <f>M37-M24</f>
        <v>-450</v>
      </c>
      <c r="N38" s="155">
        <f>N37-N40</f>
        <v>-700</v>
      </c>
      <c r="O38" s="156">
        <f>O37-O40</f>
        <v>0</v>
      </c>
    </row>
    <row r="39" spans="5:22" ht="15" thickBot="1" x14ac:dyDescent="0.35">
      <c r="I39" s="157" t="s">
        <v>98</v>
      </c>
      <c r="J39" s="158" t="s">
        <v>146</v>
      </c>
      <c r="K39" s="159"/>
      <c r="L39" s="160" t="s">
        <v>126</v>
      </c>
      <c r="M39" s="160" t="s">
        <v>126</v>
      </c>
      <c r="N39" s="161">
        <f>M38-M32</f>
        <v>365</v>
      </c>
      <c r="O39" s="162">
        <f>N38-N32</f>
        <v>0</v>
      </c>
    </row>
    <row r="40" spans="5:22" ht="15.6" thickTop="1" thickBot="1" x14ac:dyDescent="0.35">
      <c r="F40" s="225" t="s">
        <v>168</v>
      </c>
      <c r="G40" s="225"/>
      <c r="H40" s="234"/>
      <c r="I40" s="8" t="s">
        <v>80</v>
      </c>
      <c r="J40" s="145" t="s">
        <v>92</v>
      </c>
      <c r="K40" s="193"/>
      <c r="L40" s="194" t="s">
        <v>126</v>
      </c>
      <c r="M40" s="195">
        <f>M24</f>
        <v>3200</v>
      </c>
      <c r="N40" s="196">
        <v>2265</v>
      </c>
      <c r="O40" s="198">
        <f>O16+O18+O20+O22</f>
        <v>2285</v>
      </c>
    </row>
    <row r="41" spans="5:22" ht="15.6" thickTop="1" thickBot="1" x14ac:dyDescent="0.35">
      <c r="I41" s="181" t="s">
        <v>170</v>
      </c>
      <c r="J41" s="182"/>
      <c r="K41" s="183"/>
      <c r="L41" s="184" t="s">
        <v>126</v>
      </c>
      <c r="M41" s="186" t="s">
        <v>126</v>
      </c>
      <c r="N41" s="192">
        <f>N40-N24</f>
        <v>-20</v>
      </c>
      <c r="O41" s="187" t="s">
        <v>126</v>
      </c>
    </row>
    <row r="42" spans="5:22" ht="15.6" thickTop="1" thickBot="1" x14ac:dyDescent="0.35">
      <c r="F42" s="225" t="s">
        <v>109</v>
      </c>
      <c r="G42" s="225"/>
      <c r="H42" s="234"/>
      <c r="I42" s="70" t="s">
        <v>101</v>
      </c>
      <c r="J42" s="87" t="s">
        <v>102</v>
      </c>
      <c r="K42" s="2"/>
      <c r="L42" s="165" t="s">
        <v>126</v>
      </c>
      <c r="M42" s="189">
        <f>M26</f>
        <v>2400</v>
      </c>
      <c r="N42" s="190">
        <f>N26-N39+N41</f>
        <v>2015</v>
      </c>
      <c r="O42" s="188">
        <f>O40-O36</f>
        <v>2985</v>
      </c>
    </row>
    <row r="43" spans="5:22" ht="15.6" thickTop="1" thickBot="1" x14ac:dyDescent="0.35">
      <c r="E43" s="203" t="s">
        <v>112</v>
      </c>
      <c r="F43" s="203"/>
      <c r="G43" s="203"/>
      <c r="H43" s="203"/>
      <c r="I43" s="111" t="s">
        <v>111</v>
      </c>
      <c r="J43" s="117" t="s">
        <v>164</v>
      </c>
      <c r="K43" s="111"/>
      <c r="L43" s="112"/>
      <c r="M43" s="118">
        <f>IF(M42&gt;$D$10, M42 - $D$10, 0)</f>
        <v>0</v>
      </c>
      <c r="N43" s="116">
        <f t="shared" ref="N43:O43" si="5">IF(N42&gt;$D$10, N42 - $D$10, 0)</f>
        <v>0</v>
      </c>
      <c r="O43" s="119">
        <f t="shared" si="5"/>
        <v>585</v>
      </c>
    </row>
    <row r="44" spans="5:22" ht="14.4" customHeight="1" x14ac:dyDescent="0.3">
      <c r="I44" s="72"/>
      <c r="J44" s="72"/>
      <c r="K44" s="72"/>
      <c r="L44" s="204" t="s">
        <v>78</v>
      </c>
      <c r="M44" s="205"/>
      <c r="N44" s="214" t="s">
        <v>77</v>
      </c>
      <c r="O44" s="215"/>
    </row>
    <row r="45" spans="5:22" x14ac:dyDescent="0.3">
      <c r="I45" s="72"/>
      <c r="J45" s="72"/>
      <c r="K45" s="72"/>
      <c r="L45" s="204"/>
      <c r="M45" s="205"/>
      <c r="N45" s="216"/>
      <c r="O45" s="217"/>
    </row>
    <row r="46" spans="5:22" x14ac:dyDescent="0.3">
      <c r="I46" s="72"/>
      <c r="J46" s="72"/>
      <c r="K46" s="72"/>
      <c r="L46" s="206"/>
      <c r="M46" s="207"/>
      <c r="N46" s="73"/>
      <c r="O46" s="36"/>
    </row>
    <row r="47" spans="5:22" x14ac:dyDescent="0.3">
      <c r="I47" s="72"/>
      <c r="J47" s="72"/>
      <c r="K47" s="72"/>
      <c r="L47" s="36"/>
      <c r="M47" s="36"/>
      <c r="N47" s="73"/>
      <c r="O47" s="36"/>
      <c r="V47" s="167" t="s">
        <v>152</v>
      </c>
    </row>
    <row r="48" spans="5:22" x14ac:dyDescent="0.3">
      <c r="V48" s="167" t="s">
        <v>153</v>
      </c>
    </row>
    <row r="50" spans="3:15" ht="15" thickBot="1" x14ac:dyDescent="0.35">
      <c r="D50" s="1"/>
    </row>
    <row r="51" spans="3:15" ht="15" thickBot="1" x14ac:dyDescent="0.35">
      <c r="C51" t="s">
        <v>104</v>
      </c>
      <c r="D51" s="94">
        <v>500</v>
      </c>
      <c r="E51" t="s">
        <v>105</v>
      </c>
      <c r="J51" s="1"/>
    </row>
    <row r="52" spans="3:15" ht="15" thickBot="1" x14ac:dyDescent="0.35">
      <c r="C52" t="s">
        <v>0</v>
      </c>
      <c r="D52" s="95">
        <v>50</v>
      </c>
      <c r="E52" t="s">
        <v>106</v>
      </c>
      <c r="J52" s="1"/>
      <c r="L52" s="58" t="s">
        <v>55</v>
      </c>
    </row>
    <row r="53" spans="3:15" ht="15" thickBot="1" x14ac:dyDescent="0.35">
      <c r="C53" t="s">
        <v>103</v>
      </c>
      <c r="D53" s="95">
        <v>1</v>
      </c>
      <c r="E53" t="s">
        <v>107</v>
      </c>
      <c r="J53" s="1"/>
      <c r="L53" s="58" t="s">
        <v>54</v>
      </c>
    </row>
    <row r="54" spans="3:15" ht="15" thickBot="1" x14ac:dyDescent="0.35">
      <c r="C54" t="s">
        <v>110</v>
      </c>
      <c r="D54" s="106">
        <v>2400</v>
      </c>
      <c r="E54" t="s">
        <v>162</v>
      </c>
      <c r="G54" s="71" t="s">
        <v>31</v>
      </c>
      <c r="H54" s="71"/>
      <c r="J54" s="1"/>
    </row>
    <row r="55" spans="3:15" ht="15" thickBot="1" x14ac:dyDescent="0.35">
      <c r="J55" s="1"/>
      <c r="M55" s="218" t="s">
        <v>49</v>
      </c>
      <c r="N55" s="219"/>
      <c r="O55" s="220"/>
    </row>
    <row r="56" spans="3:15" ht="15" thickBot="1" x14ac:dyDescent="0.35">
      <c r="G56" s="59" t="s">
        <v>45</v>
      </c>
      <c r="H56" s="60" t="s">
        <v>46</v>
      </c>
      <c r="I56" s="61"/>
      <c r="J56" s="81" t="s">
        <v>81</v>
      </c>
      <c r="K56" s="59" t="s">
        <v>48</v>
      </c>
      <c r="L56" s="59" t="s">
        <v>33</v>
      </c>
      <c r="M56" s="62" t="s">
        <v>34</v>
      </c>
      <c r="N56" s="62" t="s">
        <v>35</v>
      </c>
      <c r="O56" s="63" t="s">
        <v>36</v>
      </c>
    </row>
    <row r="57" spans="3:15" ht="15.6" thickTop="1" thickBot="1" x14ac:dyDescent="0.35">
      <c r="F57" s="221" t="s">
        <v>52</v>
      </c>
      <c r="G57" s="222" t="s">
        <v>14</v>
      </c>
      <c r="H57" s="224" t="s">
        <v>8</v>
      </c>
      <c r="I57" s="79" t="s">
        <v>80</v>
      </c>
      <c r="J57" s="82" t="s">
        <v>82</v>
      </c>
      <c r="K57" s="171"/>
      <c r="L57" s="47">
        <f>L16</f>
        <v>1300</v>
      </c>
      <c r="M57" s="48">
        <f>rank_oct!$O$7</f>
        <v>1300</v>
      </c>
      <c r="N57" s="88">
        <f>rank_nov!$O$7</f>
        <v>1025</v>
      </c>
      <c r="O57" s="89">
        <f>rank_dec!$O$7</f>
        <v>975</v>
      </c>
    </row>
    <row r="58" spans="3:15" ht="15.6" thickTop="1" thickBot="1" x14ac:dyDescent="0.35">
      <c r="F58" s="221"/>
      <c r="G58" s="223"/>
      <c r="H58" s="209"/>
      <c r="I58" s="76" t="s">
        <v>75</v>
      </c>
      <c r="J58" s="83" t="s">
        <v>86</v>
      </c>
      <c r="K58" s="42"/>
      <c r="L58" s="53">
        <f>rank_sept!P7</f>
        <v>1055</v>
      </c>
      <c r="M58" s="53">
        <f>rank_oct!P7</f>
        <v>0</v>
      </c>
      <c r="N58" s="53">
        <f>rank_nov!P7</f>
        <v>0</v>
      </c>
      <c r="O58" s="172">
        <f>rank_dec!P7</f>
        <v>0</v>
      </c>
    </row>
    <row r="59" spans="3:15" ht="15.6" thickTop="1" thickBot="1" x14ac:dyDescent="0.35">
      <c r="F59" s="221"/>
      <c r="G59" s="210" t="s">
        <v>15</v>
      </c>
      <c r="H59" s="208" t="s">
        <v>9</v>
      </c>
      <c r="I59" s="80" t="s">
        <v>80</v>
      </c>
      <c r="J59" s="84" t="s">
        <v>83</v>
      </c>
      <c r="K59" s="173"/>
      <c r="L59" s="49">
        <f>L18</f>
        <v>310</v>
      </c>
      <c r="M59" s="49">
        <f>rank_oct!$O$8</f>
        <v>310</v>
      </c>
      <c r="N59" s="90">
        <f>rank_nov!$O$8</f>
        <v>300</v>
      </c>
      <c r="O59" s="91">
        <f>rank_dec!$O$8</f>
        <v>360</v>
      </c>
    </row>
    <row r="60" spans="3:15" ht="15.6" thickTop="1" thickBot="1" x14ac:dyDescent="0.35">
      <c r="F60" s="221"/>
      <c r="G60" s="223"/>
      <c r="H60" s="209"/>
      <c r="I60" s="76" t="s">
        <v>75</v>
      </c>
      <c r="J60" s="83" t="s">
        <v>87</v>
      </c>
      <c r="K60" s="43"/>
      <c r="L60" s="53">
        <f>rank_sept!P8</f>
        <v>320</v>
      </c>
      <c r="M60" s="53">
        <f>rank_oct!P8</f>
        <v>0</v>
      </c>
      <c r="N60" s="53">
        <f>rank_nov!P8</f>
        <v>0</v>
      </c>
      <c r="O60" s="172">
        <f>rank_dec!P8</f>
        <v>0</v>
      </c>
    </row>
    <row r="61" spans="3:15" ht="15.6" thickTop="1" thickBot="1" x14ac:dyDescent="0.35">
      <c r="F61" s="221"/>
      <c r="G61" s="210" t="s">
        <v>47</v>
      </c>
      <c r="H61" s="208" t="s">
        <v>10</v>
      </c>
      <c r="I61" s="80" t="s">
        <v>80</v>
      </c>
      <c r="J61" s="84" t="s">
        <v>84</v>
      </c>
      <c r="K61" s="173"/>
      <c r="L61" s="49">
        <f>L20</f>
        <v>130</v>
      </c>
      <c r="M61" s="49">
        <f>rank_oct!$O$9</f>
        <v>130</v>
      </c>
      <c r="N61" s="90">
        <f>rank_nov!$O$9</f>
        <v>100</v>
      </c>
      <c r="O61" s="91">
        <f>rank_dec!$O$9</f>
        <v>110</v>
      </c>
    </row>
    <row r="62" spans="3:15" ht="15.6" thickTop="1" thickBot="1" x14ac:dyDescent="0.35">
      <c r="F62" s="221"/>
      <c r="G62" s="223"/>
      <c r="H62" s="209"/>
      <c r="I62" s="76" t="s">
        <v>75</v>
      </c>
      <c r="J62" s="83" t="s">
        <v>88</v>
      </c>
      <c r="K62" s="44"/>
      <c r="L62" s="53">
        <f>rank_sept!P9</f>
        <v>130</v>
      </c>
      <c r="M62" s="53">
        <f>rank_oct!P9</f>
        <v>0</v>
      </c>
      <c r="N62" s="53">
        <f>rank_nov!P9</f>
        <v>0</v>
      </c>
      <c r="O62" s="172">
        <f>rank_dec!P9</f>
        <v>0</v>
      </c>
    </row>
    <row r="63" spans="3:15" ht="15.6" thickTop="1" thickBot="1" x14ac:dyDescent="0.35">
      <c r="F63" s="221"/>
      <c r="G63" s="210" t="s">
        <v>15</v>
      </c>
      <c r="H63" s="208" t="s">
        <v>11</v>
      </c>
      <c r="I63" s="80" t="s">
        <v>80</v>
      </c>
      <c r="J63" s="84" t="s">
        <v>85</v>
      </c>
      <c r="K63" s="173"/>
      <c r="L63" s="49">
        <f>L22</f>
        <v>890</v>
      </c>
      <c r="M63" s="49">
        <f>rank_oct!$O$10</f>
        <v>890</v>
      </c>
      <c r="N63" s="90">
        <f>rank_nov!$O$10</f>
        <v>840</v>
      </c>
      <c r="O63" s="91">
        <f>rank_dec!$O$10</f>
        <v>840</v>
      </c>
    </row>
    <row r="64" spans="3:15" ht="15.6" thickTop="1" thickBot="1" x14ac:dyDescent="0.35">
      <c r="F64" s="221"/>
      <c r="G64" s="211"/>
      <c r="H64" s="212"/>
      <c r="I64" s="77" t="s">
        <v>75</v>
      </c>
      <c r="J64" s="85" t="s">
        <v>89</v>
      </c>
      <c r="K64" s="45"/>
      <c r="L64" s="174">
        <f>rank_sept!P10</f>
        <v>890</v>
      </c>
      <c r="M64" s="53">
        <f>rank_oct!P10</f>
        <v>0</v>
      </c>
      <c r="N64" s="53">
        <f>rank_nov!P10</f>
        <v>0</v>
      </c>
      <c r="O64" s="172">
        <f>rank_dec!P10</f>
        <v>0</v>
      </c>
    </row>
    <row r="65" spans="5:15" ht="15" thickTop="1" x14ac:dyDescent="0.3">
      <c r="I65" s="50" t="s">
        <v>79</v>
      </c>
      <c r="J65" s="82" t="s">
        <v>92</v>
      </c>
      <c r="K65" s="52"/>
      <c r="L65" s="56">
        <f>L57+L59+L61+L63</f>
        <v>2630</v>
      </c>
      <c r="M65" s="56">
        <f t="shared" ref="M65:O66" si="6">M57+M59+M61+M63</f>
        <v>2630</v>
      </c>
      <c r="N65" s="92">
        <f t="shared" si="6"/>
        <v>2265</v>
      </c>
      <c r="O65" s="93">
        <f t="shared" si="6"/>
        <v>2285</v>
      </c>
    </row>
    <row r="66" spans="5:15" x14ac:dyDescent="0.3">
      <c r="I66" s="51" t="s">
        <v>76</v>
      </c>
      <c r="J66" s="86" t="s">
        <v>93</v>
      </c>
      <c r="K66" s="100"/>
      <c r="L66" s="101">
        <f>L58+L60+L62+L64</f>
        <v>2395</v>
      </c>
      <c r="M66" s="102">
        <f t="shared" si="6"/>
        <v>0</v>
      </c>
      <c r="N66" s="102">
        <f t="shared" si="6"/>
        <v>0</v>
      </c>
      <c r="O66" s="103">
        <f t="shared" si="6"/>
        <v>0</v>
      </c>
    </row>
    <row r="67" spans="5:15" ht="15" thickBot="1" x14ac:dyDescent="0.35">
      <c r="H67" s="15" t="s">
        <v>125</v>
      </c>
      <c r="I67" s="121" t="s">
        <v>120</v>
      </c>
      <c r="J67" s="122" t="s">
        <v>100</v>
      </c>
      <c r="K67" s="123"/>
      <c r="L67" s="124">
        <v>300</v>
      </c>
      <c r="M67" s="124">
        <v>200</v>
      </c>
      <c r="N67" s="124">
        <v>300</v>
      </c>
      <c r="O67" s="125">
        <v>200</v>
      </c>
    </row>
    <row r="68" spans="5:15" x14ac:dyDescent="0.3">
      <c r="G68" s="213" t="s">
        <v>114</v>
      </c>
      <c r="H68" s="213"/>
      <c r="I68" s="11" t="s">
        <v>57</v>
      </c>
      <c r="J68" s="104" t="s">
        <v>119</v>
      </c>
      <c r="K68" s="69"/>
      <c r="L68" s="17">
        <f>K69+L71</f>
        <v>2950</v>
      </c>
      <c r="M68" s="17">
        <f t="shared" ref="M68:O68" si="7">L69+M71</f>
        <v>2870</v>
      </c>
      <c r="N68" s="17">
        <f t="shared" si="7"/>
        <v>2590</v>
      </c>
      <c r="O68" s="18">
        <f t="shared" si="7"/>
        <v>2525</v>
      </c>
    </row>
    <row r="69" spans="5:15" x14ac:dyDescent="0.3">
      <c r="G69" s="213"/>
      <c r="H69" s="213"/>
      <c r="I69" s="12" t="s">
        <v>56</v>
      </c>
      <c r="J69" s="115" t="s">
        <v>94</v>
      </c>
      <c r="K69" s="46">
        <f>D51</f>
        <v>500</v>
      </c>
      <c r="L69" s="41">
        <f>L68-L65</f>
        <v>320</v>
      </c>
      <c r="M69" s="41">
        <f t="shared" ref="M69:O69" si="8">M68-M65</f>
        <v>240</v>
      </c>
      <c r="N69" s="41">
        <f t="shared" si="8"/>
        <v>325</v>
      </c>
      <c r="O69" s="67">
        <f t="shared" si="8"/>
        <v>240</v>
      </c>
    </row>
    <row r="70" spans="5:15" ht="15" thickBot="1" x14ac:dyDescent="0.35">
      <c r="G70" s="213"/>
      <c r="H70" s="213"/>
      <c r="I70" s="12" t="s">
        <v>1</v>
      </c>
      <c r="J70" s="120" t="s">
        <v>118</v>
      </c>
      <c r="K70" s="68"/>
      <c r="L70" s="13">
        <f>IF(K69-L65&lt;=L67, L65-K69+L67,0)</f>
        <v>2430</v>
      </c>
      <c r="M70" s="13">
        <f t="shared" ref="M70:O70" si="9">IF(L69-M65&lt;=M67, M65-L69+M67,0)</f>
        <v>2510</v>
      </c>
      <c r="N70" s="13">
        <f t="shared" si="9"/>
        <v>2325</v>
      </c>
      <c r="O70" s="14">
        <f t="shared" si="9"/>
        <v>2160</v>
      </c>
    </row>
    <row r="71" spans="5:15" ht="16.8" thickTop="1" thickBot="1" x14ac:dyDescent="0.35">
      <c r="G71" s="201" t="s">
        <v>121</v>
      </c>
      <c r="H71" s="202"/>
      <c r="I71" s="65" t="s">
        <v>51</v>
      </c>
      <c r="J71" s="75" t="s">
        <v>123</v>
      </c>
      <c r="K71" s="66"/>
      <c r="L71" s="96">
        <f xml:space="preserve"> CEILING(L70/$D$52,1)*$D$52</f>
        <v>2450</v>
      </c>
      <c r="M71" s="96">
        <f t="shared" ref="M71:O71" si="10" xml:space="preserve"> CEILING(M70/$D$52,1)*$D$52</f>
        <v>2550</v>
      </c>
      <c r="N71" s="126">
        <f t="shared" si="10"/>
        <v>2350</v>
      </c>
      <c r="O71" s="105">
        <f t="shared" si="10"/>
        <v>2200</v>
      </c>
    </row>
    <row r="72" spans="5:15" ht="15" thickTop="1" x14ac:dyDescent="0.3">
      <c r="G72" s="213" t="s">
        <v>116</v>
      </c>
      <c r="H72" s="213"/>
      <c r="I72" s="11" t="s">
        <v>57</v>
      </c>
      <c r="J72" s="104" t="s">
        <v>95</v>
      </c>
      <c r="K72" s="69"/>
      <c r="L72" s="17">
        <f>K73+L75</f>
        <v>2950</v>
      </c>
      <c r="M72" s="17">
        <f t="shared" ref="M72:O72" si="11">L73+M75</f>
        <v>3105</v>
      </c>
      <c r="N72" s="17">
        <f t="shared" si="11"/>
        <v>2575</v>
      </c>
      <c r="O72" s="18">
        <f t="shared" si="11"/>
        <v>2510</v>
      </c>
    </row>
    <row r="73" spans="5:15" x14ac:dyDescent="0.3">
      <c r="G73" s="213"/>
      <c r="H73" s="213"/>
      <c r="I73" s="12" t="s">
        <v>56</v>
      </c>
      <c r="J73" s="115" t="s">
        <v>96</v>
      </c>
      <c r="K73" s="46">
        <f>D51</f>
        <v>500</v>
      </c>
      <c r="L73" s="41">
        <f>L72-L66</f>
        <v>555</v>
      </c>
      <c r="M73" s="41">
        <f>M72-M65</f>
        <v>475</v>
      </c>
      <c r="N73" s="41">
        <f t="shared" ref="N73:O73" si="12">N72-N65</f>
        <v>310</v>
      </c>
      <c r="O73" s="67">
        <f t="shared" si="12"/>
        <v>225</v>
      </c>
    </row>
    <row r="74" spans="5:15" ht="15" thickBot="1" x14ac:dyDescent="0.35">
      <c r="G74" s="213"/>
      <c r="H74" s="213"/>
      <c r="I74" s="12" t="s">
        <v>1</v>
      </c>
      <c r="J74" s="120" t="s">
        <v>117</v>
      </c>
      <c r="K74" s="68"/>
      <c r="L74" s="129" t="s">
        <v>126</v>
      </c>
      <c r="M74" s="129" t="s">
        <v>126</v>
      </c>
      <c r="N74" s="13">
        <f>IF(M73-N65&lt;=N67, N65-M73+N67,0)</f>
        <v>2090</v>
      </c>
      <c r="O74" s="14">
        <f t="shared" ref="O74" si="13">IF(N73-O65&lt;=O67, O65-N73+O67,0)</f>
        <v>2175</v>
      </c>
    </row>
    <row r="75" spans="5:15" ht="16.8" thickTop="1" thickBot="1" x14ac:dyDescent="0.35">
      <c r="G75" s="201" t="s">
        <v>122</v>
      </c>
      <c r="H75" s="202"/>
      <c r="I75" s="65" t="s">
        <v>51</v>
      </c>
      <c r="J75" s="75" t="s">
        <v>124</v>
      </c>
      <c r="K75" s="66"/>
      <c r="L75" s="96">
        <f>L71</f>
        <v>2450</v>
      </c>
      <c r="M75" s="96">
        <f>M71</f>
        <v>2550</v>
      </c>
      <c r="N75" s="127">
        <f xml:space="preserve"> CEILING(N74/$D$52,1)*$D$52</f>
        <v>2100</v>
      </c>
      <c r="O75" s="105">
        <f xml:space="preserve"> CEILING(O74/$D$52,1)*$D$52</f>
        <v>2200</v>
      </c>
    </row>
    <row r="76" spans="5:15" ht="15.6" thickTop="1" thickBot="1" x14ac:dyDescent="0.35">
      <c r="I76" s="65" t="s">
        <v>99</v>
      </c>
      <c r="J76" s="75" t="s">
        <v>113</v>
      </c>
      <c r="K76" s="97"/>
      <c r="L76" s="128">
        <f>M75</f>
        <v>2550</v>
      </c>
      <c r="M76" s="98">
        <f t="shared" ref="M76:O76" si="14">N75</f>
        <v>2100</v>
      </c>
      <c r="N76" s="98">
        <f t="shared" si="14"/>
        <v>2200</v>
      </c>
      <c r="O76" s="99">
        <f t="shared" si="14"/>
        <v>0</v>
      </c>
    </row>
    <row r="77" spans="5:15" ht="15" thickBot="1" x14ac:dyDescent="0.35">
      <c r="E77" s="203" t="s">
        <v>112</v>
      </c>
      <c r="F77" s="203"/>
      <c r="G77" s="203"/>
      <c r="H77" s="203"/>
      <c r="I77" s="111" t="s">
        <v>111</v>
      </c>
      <c r="J77" s="117" t="s">
        <v>164</v>
      </c>
      <c r="K77" s="111"/>
      <c r="L77" s="112"/>
      <c r="M77" s="118">
        <f>IF(M75&gt;$D$54, M75 - $D$54, 0)</f>
        <v>150</v>
      </c>
      <c r="N77" s="116">
        <f>IF(N75&gt;$D$54, N75 - $D$54, 0)</f>
        <v>0</v>
      </c>
      <c r="O77" s="119">
        <f>IF(O75&gt;$D$54, O75 - $D$54, 0)</f>
        <v>0</v>
      </c>
    </row>
    <row r="78" spans="5:15" x14ac:dyDescent="0.3">
      <c r="L78" s="204" t="s">
        <v>78</v>
      </c>
      <c r="M78" s="205"/>
    </row>
    <row r="79" spans="5:15" x14ac:dyDescent="0.3">
      <c r="L79" s="204"/>
      <c r="M79" s="205"/>
    </row>
    <row r="80" spans="5:15" x14ac:dyDescent="0.3">
      <c r="L80" s="206"/>
      <c r="M80" s="207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N44:O45"/>
    <mergeCell ref="D3:E3"/>
    <mergeCell ref="M14:O14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H59:H60"/>
    <mergeCell ref="G61:G62"/>
    <mergeCell ref="H61:H62"/>
    <mergeCell ref="G63:G64"/>
    <mergeCell ref="H63:H64"/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O55"/>
    <mergeCell ref="F57:F64"/>
    <mergeCell ref="G57:G58"/>
    <mergeCell ref="H57:H58"/>
    <mergeCell ref="G59:G6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5"/>
  <sheetViews>
    <sheetView workbookViewId="0">
      <selection activeCell="J9" sqref="J9"/>
    </sheetView>
  </sheetViews>
  <sheetFormatPr defaultRowHeight="14.4" x14ac:dyDescent="0.3"/>
  <cols>
    <col min="2" max="2" width="9.77734375" customWidth="1"/>
  </cols>
  <sheetData>
    <row r="1" spans="1:20" x14ac:dyDescent="0.3">
      <c r="M1" s="22"/>
    </row>
    <row r="2" spans="1:20" x14ac:dyDescent="0.3">
      <c r="A2" t="s">
        <v>3</v>
      </c>
      <c r="D2" t="s">
        <v>2</v>
      </c>
      <c r="F2" t="s">
        <v>8</v>
      </c>
      <c r="H2" s="19">
        <v>44075</v>
      </c>
      <c r="I2" t="str">
        <f>TEXT(H2,"mmm-yy")</f>
        <v>Sep-20</v>
      </c>
      <c r="K2" t="s">
        <v>12</v>
      </c>
      <c r="M2" s="22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9">
        <v>44105</v>
      </c>
      <c r="I3" t="str">
        <f>TEXT(H3,"mmm-yy")</f>
        <v>Oct-20</v>
      </c>
      <c r="K3" t="s">
        <v>13</v>
      </c>
      <c r="M3" s="22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9">
        <v>44136</v>
      </c>
      <c r="I4" t="str">
        <f t="shared" ref="I4:I11" si="0">TEXT(H4,"mmm-yy")</f>
        <v>Nov-20</v>
      </c>
      <c r="M4" s="22" t="s">
        <v>16</v>
      </c>
    </row>
    <row r="5" spans="1:20" x14ac:dyDescent="0.3">
      <c r="F5" t="s">
        <v>11</v>
      </c>
      <c r="H5" s="19">
        <v>44166</v>
      </c>
      <c r="I5" t="str">
        <f t="shared" si="0"/>
        <v>Dec-20</v>
      </c>
      <c r="M5" s="22" t="s">
        <v>25</v>
      </c>
    </row>
    <row r="6" spans="1:20" x14ac:dyDescent="0.3">
      <c r="H6" s="19">
        <v>44197</v>
      </c>
      <c r="I6" t="str">
        <f t="shared" si="0"/>
        <v>Jan-21</v>
      </c>
      <c r="M6" s="22"/>
    </row>
    <row r="7" spans="1:20" x14ac:dyDescent="0.3">
      <c r="H7" s="19">
        <v>44228</v>
      </c>
      <c r="I7" t="str">
        <f t="shared" si="0"/>
        <v>Feb-21</v>
      </c>
    </row>
    <row r="8" spans="1:20" x14ac:dyDescent="0.3">
      <c r="H8" s="19">
        <v>44256</v>
      </c>
      <c r="I8" t="str">
        <f t="shared" si="0"/>
        <v>Mar-21</v>
      </c>
    </row>
    <row r="9" spans="1:20" x14ac:dyDescent="0.3">
      <c r="H9" s="19">
        <v>44287</v>
      </c>
      <c r="I9" t="str">
        <f t="shared" si="0"/>
        <v>Apr-21</v>
      </c>
    </row>
    <row r="10" spans="1:20" x14ac:dyDescent="0.3">
      <c r="H10" s="19">
        <v>44317</v>
      </c>
      <c r="I10" t="str">
        <f t="shared" si="0"/>
        <v>May-21</v>
      </c>
    </row>
    <row r="11" spans="1:20" x14ac:dyDescent="0.3">
      <c r="H11" s="19">
        <v>44348</v>
      </c>
      <c r="I11" t="str">
        <f t="shared" si="0"/>
        <v>Jun-21</v>
      </c>
    </row>
    <row r="13" spans="1:20" x14ac:dyDescent="0.3">
      <c r="A13" s="64" t="s">
        <v>58</v>
      </c>
    </row>
    <row r="14" spans="1:20" x14ac:dyDescent="0.3">
      <c r="A14">
        <v>1</v>
      </c>
      <c r="B14" t="s">
        <v>59</v>
      </c>
    </row>
    <row r="15" spans="1:20" x14ac:dyDescent="0.3">
      <c r="A15">
        <v>2</v>
      </c>
      <c r="B15" t="s">
        <v>60</v>
      </c>
    </row>
    <row r="16" spans="1:20" x14ac:dyDescent="0.3">
      <c r="A16">
        <v>3</v>
      </c>
      <c r="B16" t="s">
        <v>61</v>
      </c>
    </row>
    <row r="17" spans="1:2" x14ac:dyDescent="0.3">
      <c r="A17">
        <v>4</v>
      </c>
      <c r="B17" t="s">
        <v>62</v>
      </c>
    </row>
    <row r="18" spans="1:2" x14ac:dyDescent="0.3">
      <c r="A18">
        <v>5</v>
      </c>
      <c r="B18" t="s">
        <v>63</v>
      </c>
    </row>
    <row r="19" spans="1:2" x14ac:dyDescent="0.3">
      <c r="A19">
        <v>6</v>
      </c>
      <c r="B19" t="s">
        <v>67</v>
      </c>
    </row>
    <row r="20" spans="1:2" x14ac:dyDescent="0.3">
      <c r="A20">
        <v>7</v>
      </c>
      <c r="B20" t="s">
        <v>66</v>
      </c>
    </row>
    <row r="21" spans="1:2" x14ac:dyDescent="0.3">
      <c r="A21">
        <v>8</v>
      </c>
      <c r="B21" t="s">
        <v>64</v>
      </c>
    </row>
    <row r="22" spans="1:2" x14ac:dyDescent="0.3">
      <c r="A22">
        <v>9</v>
      </c>
      <c r="B22" t="s">
        <v>65</v>
      </c>
    </row>
    <row r="23" spans="1:2" x14ac:dyDescent="0.3">
      <c r="A23">
        <v>10</v>
      </c>
      <c r="B23" t="s">
        <v>68</v>
      </c>
    </row>
    <row r="24" spans="1:2" x14ac:dyDescent="0.3">
      <c r="A24">
        <v>11</v>
      </c>
      <c r="B24" t="s">
        <v>69</v>
      </c>
    </row>
    <row r="25" spans="1:2" x14ac:dyDescent="0.3">
      <c r="A25">
        <v>12</v>
      </c>
    </row>
  </sheetData>
  <phoneticPr fontId="16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rank_sept</vt:lpstr>
      <vt:lpstr>rank_oct</vt:lpstr>
      <vt:lpstr>rank_nov</vt:lpstr>
      <vt:lpstr>rank_dec</vt:lpstr>
      <vt:lpstr>S&amp;DBalancing</vt:lpstr>
      <vt:lpstr>S&amp;DBalancing2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2020-10-20T01:23:53Z</dcterms:modified>
</cp:coreProperties>
</file>