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SDBal\"/>
    </mc:Choice>
  </mc:AlternateContent>
  <xr:revisionPtr revIDLastSave="0" documentId="13_ncr:1_{13A558B6-136D-46E8-A64F-F8D8E06DEEE0}" xr6:coauthVersionLast="45" xr6:coauthVersionMax="45" xr10:uidLastSave="{00000000-0000-0000-0000-000000000000}"/>
  <bookViews>
    <workbookView xWindow="-108" yWindow="-108" windowWidth="23256" windowHeight="12576" tabRatio="723" xr2:uid="{00000000-000D-0000-FFFF-FFFF00000000}"/>
  </bookViews>
  <sheets>
    <sheet name="rank_sept" sheetId="21" r:id="rId1"/>
    <sheet name="rank_oct" sheetId="15" r:id="rId2"/>
    <sheet name="rank_nov" sheetId="16" r:id="rId3"/>
    <sheet name="rank_dec" sheetId="17" r:id="rId4"/>
    <sheet name="shorttermplan1" sheetId="22" r:id="rId5"/>
    <sheet name="shorttermplan2" sheetId="19" r:id="rId6"/>
    <sheet name="Sheet4" sheetId="26" r:id="rId7"/>
    <sheet name="exec" sheetId="25" r:id="rId8"/>
    <sheet name="exec_ori" sheetId="27" r:id="rId9"/>
    <sheet name="execution" sheetId="23" r:id="rId10"/>
    <sheet name="Selection" sheetId="5" r:id="rId11"/>
  </sheets>
  <externalReferences>
    <externalReference r:id="rId12"/>
  </externalReferences>
  <calcPr calcId="191029"/>
  <pivotCaches>
    <pivotCache cacheId="6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25" l="1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F3" i="25"/>
  <c r="O49" i="27"/>
  <c r="O48" i="27"/>
  <c r="O47" i="27"/>
  <c r="O46" i="27"/>
  <c r="O50" i="27" s="1"/>
  <c r="P20" i="27"/>
  <c r="O19" i="27"/>
  <c r="O18" i="27"/>
  <c r="O17" i="27"/>
  <c r="O20" i="27" s="1"/>
  <c r="O17" i="25" l="1"/>
  <c r="O18" i="25"/>
  <c r="O19" i="25"/>
  <c r="P20" i="25"/>
  <c r="O49" i="25"/>
  <c r="O48" i="25"/>
  <c r="O47" i="25"/>
  <c r="O46" i="25"/>
  <c r="O20" i="25" l="1"/>
  <c r="O50" i="25"/>
  <c r="K28" i="22" l="1"/>
  <c r="M22" i="19"/>
  <c r="M20" i="19"/>
  <c r="M18" i="19"/>
  <c r="M16" i="19"/>
  <c r="L24" i="19"/>
  <c r="M16" i="22"/>
  <c r="L25" i="22"/>
  <c r="K26" i="19"/>
  <c r="L16" i="22" l="1"/>
  <c r="L30" i="22"/>
  <c r="L18" i="19"/>
  <c r="L16" i="19"/>
  <c r="K73" i="22" l="1"/>
  <c r="K69" i="22"/>
  <c r="N64" i="22"/>
  <c r="M64" i="22"/>
  <c r="L64" i="22"/>
  <c r="N63" i="22"/>
  <c r="M63" i="22"/>
  <c r="N62" i="22"/>
  <c r="M62" i="22"/>
  <c r="L62" i="22"/>
  <c r="N61" i="22"/>
  <c r="M61" i="22"/>
  <c r="N60" i="22"/>
  <c r="M60" i="22"/>
  <c r="L60" i="22"/>
  <c r="N59" i="22"/>
  <c r="M59" i="22"/>
  <c r="N58" i="22"/>
  <c r="M58" i="22"/>
  <c r="L58" i="22"/>
  <c r="N57" i="22"/>
  <c r="M57" i="22"/>
  <c r="L31" i="22"/>
  <c r="L27" i="22"/>
  <c r="N22" i="22"/>
  <c r="M22" i="22"/>
  <c r="L22" i="22"/>
  <c r="N20" i="22"/>
  <c r="M20" i="22"/>
  <c r="L20" i="22"/>
  <c r="L61" i="22" s="1"/>
  <c r="N18" i="22"/>
  <c r="L18" i="22"/>
  <c r="L59" i="22" s="1"/>
  <c r="D12" i="22"/>
  <c r="N16" i="22"/>
  <c r="N41" i="19"/>
  <c r="N64" i="19"/>
  <c r="N62" i="19"/>
  <c r="N60" i="19"/>
  <c r="N58" i="19"/>
  <c r="M64" i="19"/>
  <c r="M62" i="19"/>
  <c r="M60" i="19"/>
  <c r="M58" i="19"/>
  <c r="L64" i="19"/>
  <c r="L62" i="19"/>
  <c r="L60" i="19"/>
  <c r="L58" i="19"/>
  <c r="P11" i="17"/>
  <c r="P11" i="16"/>
  <c r="P11" i="15"/>
  <c r="P11" i="21"/>
  <c r="L34" i="22" l="1"/>
  <c r="L35" i="22" s="1"/>
  <c r="M36" i="22" s="1"/>
  <c r="K27" i="19"/>
  <c r="K28" i="19" s="1"/>
  <c r="L20" i="19"/>
  <c r="M24" i="22"/>
  <c r="M40" i="22" s="1"/>
  <c r="L63" i="22"/>
  <c r="L22" i="19"/>
  <c r="N24" i="22"/>
  <c r="N65" i="22"/>
  <c r="N66" i="22"/>
  <c r="L57" i="22"/>
  <c r="L65" i="22" s="1"/>
  <c r="L70" i="22" s="1"/>
  <c r="L71" i="22" s="1"/>
  <c r="L24" i="22"/>
  <c r="L66" i="22"/>
  <c r="M65" i="22"/>
  <c r="M66" i="22"/>
  <c r="N41" i="22"/>
  <c r="L32" i="22" l="1"/>
  <c r="K24" i="19"/>
  <c r="L30" i="19"/>
  <c r="L28" i="22"/>
  <c r="M30" i="22" s="1"/>
  <c r="L75" i="22"/>
  <c r="L72" i="22" s="1"/>
  <c r="L73" i="22" s="1"/>
  <c r="L68" i="22"/>
  <c r="L69" i="22" s="1"/>
  <c r="I2" i="5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O40" i="21"/>
  <c r="F40" i="21"/>
  <c r="O39" i="21"/>
  <c r="F39" i="21"/>
  <c r="O38" i="21"/>
  <c r="F38" i="21"/>
  <c r="O37" i="21"/>
  <c r="O41" i="21" s="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O10" i="21"/>
  <c r="F10" i="21"/>
  <c r="O9" i="21"/>
  <c r="F9" i="21"/>
  <c r="O8" i="21"/>
  <c r="F8" i="21"/>
  <c r="O7" i="21"/>
  <c r="F7" i="21"/>
  <c r="F6" i="21"/>
  <c r="F5" i="21"/>
  <c r="F4" i="21"/>
  <c r="F3" i="21"/>
  <c r="M33" i="22" l="1"/>
  <c r="M26" i="22"/>
  <c r="M70" i="22"/>
  <c r="M71" i="22" s="1"/>
  <c r="M75" i="22" s="1"/>
  <c r="M72" i="22" s="1"/>
  <c r="M73" i="22" s="1"/>
  <c r="O11" i="21"/>
  <c r="D12" i="19"/>
  <c r="L26" i="19" l="1"/>
  <c r="L27" i="19" s="1"/>
  <c r="L34" i="19" s="1"/>
  <c r="M31" i="22"/>
  <c r="M32" i="22" s="1"/>
  <c r="M27" i="22"/>
  <c r="M28" i="22" s="1"/>
  <c r="N30" i="22" s="1"/>
  <c r="M42" i="22"/>
  <c r="M43" i="22" s="1"/>
  <c r="N74" i="22"/>
  <c r="N75" i="22" s="1"/>
  <c r="M77" i="22"/>
  <c r="L76" i="22"/>
  <c r="M68" i="22"/>
  <c r="M69" i="22" s="1"/>
  <c r="M37" i="22" l="1"/>
  <c r="M38" i="22" s="1"/>
  <c r="N39" i="22" s="1"/>
  <c r="N33" i="22"/>
  <c r="N26" i="22"/>
  <c r="N27" i="22" s="1"/>
  <c r="N28" i="22" s="1"/>
  <c r="M34" i="22"/>
  <c r="M35" i="22" s="1"/>
  <c r="N36" i="22" s="1"/>
  <c r="N77" i="22"/>
  <c r="M76" i="22"/>
  <c r="N70" i="22"/>
  <c r="N71" i="22" s="1"/>
  <c r="N68" i="22" s="1"/>
  <c r="N69" i="22" s="1"/>
  <c r="N72" i="22"/>
  <c r="N73" i="22" s="1"/>
  <c r="N31" i="22" l="1"/>
  <c r="N32" i="22" s="1"/>
  <c r="N42" i="22"/>
  <c r="N43" i="22" s="1"/>
  <c r="N37" i="22" l="1"/>
  <c r="N38" i="22" s="1"/>
  <c r="N34" i="22"/>
  <c r="N35" i="22" s="1"/>
  <c r="N76" i="22"/>
  <c r="N18" i="19" l="1"/>
  <c r="N57" i="19"/>
  <c r="K69" i="19"/>
  <c r="L63" i="19"/>
  <c r="L61" i="19"/>
  <c r="L59" i="19"/>
  <c r="L57" i="19"/>
  <c r="K73" i="19" l="1"/>
  <c r="N66" i="19"/>
  <c r="M66" i="19"/>
  <c r="L66" i="19"/>
  <c r="L65" i="19"/>
  <c r="L70" i="19" s="1"/>
  <c r="N63" i="19"/>
  <c r="M63" i="19"/>
  <c r="N61" i="19"/>
  <c r="M61" i="19"/>
  <c r="N59" i="19"/>
  <c r="M59" i="19"/>
  <c r="M57" i="19"/>
  <c r="L28" i="19"/>
  <c r="M30" i="19" s="1"/>
  <c r="M26" i="19" s="1"/>
  <c r="N22" i="19"/>
  <c r="N20" i="19"/>
  <c r="N16" i="19"/>
  <c r="L35" i="19" l="1"/>
  <c r="M33" i="19"/>
  <c r="L31" i="19"/>
  <c r="L32" i="19" s="1"/>
  <c r="L71" i="19"/>
  <c r="N65" i="19"/>
  <c r="M65" i="19"/>
  <c r="M40" i="19"/>
  <c r="M36" i="19" l="1"/>
  <c r="L68" i="19"/>
  <c r="L69" i="19" s="1"/>
  <c r="M70" i="19" s="1"/>
  <c r="M71" i="19" s="1"/>
  <c r="L75" i="19"/>
  <c r="L72" i="19" s="1"/>
  <c r="L73" i="19" s="1"/>
  <c r="M42" i="19" l="1"/>
  <c r="M43" i="19" s="1"/>
  <c r="M27" i="19"/>
  <c r="M28" i="19" s="1"/>
  <c r="M31" i="19"/>
  <c r="M32" i="19" s="1"/>
  <c r="M68" i="19"/>
  <c r="M69" i="19" s="1"/>
  <c r="N70" i="19" s="1"/>
  <c r="M75" i="19"/>
  <c r="M77" i="19" s="1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O40" i="17"/>
  <c r="F40" i="17"/>
  <c r="O39" i="17"/>
  <c r="F39" i="17"/>
  <c r="O38" i="17"/>
  <c r="F38" i="17"/>
  <c r="O37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O10" i="17"/>
  <c r="F10" i="17"/>
  <c r="O9" i="17"/>
  <c r="F9" i="17"/>
  <c r="O8" i="17"/>
  <c r="F8" i="17"/>
  <c r="O7" i="17"/>
  <c r="F7" i="17"/>
  <c r="F6" i="17"/>
  <c r="F5" i="17"/>
  <c r="F4" i="17"/>
  <c r="F3" i="17"/>
  <c r="O40" i="16"/>
  <c r="O39" i="16"/>
  <c r="O38" i="16"/>
  <c r="O37" i="16"/>
  <c r="O41" i="16" s="1"/>
  <c r="O40" i="15"/>
  <c r="O39" i="15"/>
  <c r="O38" i="15"/>
  <c r="O37" i="15"/>
  <c r="O41" i="15" s="1"/>
  <c r="O10" i="16"/>
  <c r="O9" i="16"/>
  <c r="O8" i="16"/>
  <c r="O7" i="16"/>
  <c r="O11" i="16" s="1"/>
  <c r="O10" i="15"/>
  <c r="O9" i="15"/>
  <c r="O8" i="15"/>
  <c r="F21" i="15"/>
  <c r="F21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39" i="15"/>
  <c r="F58" i="15"/>
  <c r="F59" i="15"/>
  <c r="F60" i="15"/>
  <c r="F61" i="15"/>
  <c r="F62" i="15"/>
  <c r="F38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32" i="15"/>
  <c r="F25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2" i="15"/>
  <c r="F23" i="15"/>
  <c r="F24" i="15"/>
  <c r="F26" i="15"/>
  <c r="F27" i="15"/>
  <c r="F28" i="15"/>
  <c r="F29" i="15"/>
  <c r="F30" i="15"/>
  <c r="F31" i="15"/>
  <c r="F33" i="15"/>
  <c r="F34" i="15"/>
  <c r="F35" i="15"/>
  <c r="F36" i="15"/>
  <c r="F37" i="15"/>
  <c r="F4" i="15"/>
  <c r="F5" i="15"/>
  <c r="F6" i="15"/>
  <c r="F3" i="15"/>
  <c r="I4" i="5"/>
  <c r="I5" i="5"/>
  <c r="I6" i="5"/>
  <c r="I7" i="5"/>
  <c r="I8" i="5"/>
  <c r="I9" i="5"/>
  <c r="I10" i="5"/>
  <c r="I11" i="5"/>
  <c r="I3" i="5"/>
  <c r="N30" i="19" l="1"/>
  <c r="N33" i="19" s="1"/>
  <c r="M37" i="19"/>
  <c r="M38" i="19" s="1"/>
  <c r="N39" i="19" s="1"/>
  <c r="M34" i="19"/>
  <c r="M35" i="19" s="1"/>
  <c r="N36" i="19" s="1"/>
  <c r="L76" i="19"/>
  <c r="M72" i="19"/>
  <c r="M73" i="19" s="1"/>
  <c r="O41" i="17"/>
  <c r="O11" i="17"/>
  <c r="O11" i="15"/>
  <c r="N26" i="19" l="1"/>
  <c r="N31" i="19" s="1"/>
  <c r="N32" i="19" s="1"/>
  <c r="N74" i="19"/>
  <c r="N75" i="19" s="1"/>
  <c r="N71" i="19"/>
  <c r="N68" i="19" s="1"/>
  <c r="N42" i="19" l="1"/>
  <c r="N43" i="19" s="1"/>
  <c r="N27" i="19"/>
  <c r="N28" i="19" s="1"/>
  <c r="N72" i="19"/>
  <c r="N73" i="19" s="1"/>
  <c r="N77" i="19"/>
  <c r="N69" i="19"/>
  <c r="M76" i="19"/>
  <c r="N37" i="19" l="1"/>
  <c r="N38" i="19" s="1"/>
  <c r="N34" i="19"/>
  <c r="N35" i="19" s="1"/>
  <c r="N76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24" authorId="0" shapeId="0" xr:uid="{3D65A108-0689-46C9-8CF5-EB32BA9677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in month M-1</t>
        </r>
      </text>
    </comment>
    <comment ref="M24" authorId="0" shapeId="0" xr:uid="{9CDC6383-F204-481C-8F9E-9C1DF75F9D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updated in the middle/3rd week of month M (initial value from month M-1)</t>
        </r>
      </text>
    </comment>
    <comment ref="L25" authorId="0" shapeId="0" xr:uid="{7EE9E25B-CD05-4BF9-9707-730366A54C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reference</t>
        </r>
      </text>
    </comment>
    <comment ref="I26" authorId="0" shapeId="0" xr:uid="{15D71787-3318-4FE8-89DD-449DA3FC81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L26" authorId="0" shapeId="0" xr:uid="{A4C5E611-6A03-4825-94F6-8F58F2EC03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Already fixed in month M-1</t>
        </r>
      </text>
    </comment>
    <comment ref="M26" authorId="0" shapeId="0" xr:uid="{03C335F6-495E-49F1-9F14-6824411010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K28" authorId="0" shapeId="0" xr:uid="{ECDD7C2A-B9F3-47C6-9F13-D44BDCE76E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Actual Balance EI</t>
        </r>
      </text>
    </comment>
    <comment ref="L28" authorId="0" shapeId="0" xr:uid="{19BFFF24-B7E5-4A4B-86F9-2283C89CD94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Forecasted EI</t>
        </r>
      </text>
    </comment>
    <comment ref="M29" authorId="0" shapeId="0" xr:uid="{FA20B925-43E4-4AF2-A42F-40EDA780FD7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L31" authorId="0" shapeId="0" xr:uid="{3891A4EF-4C7D-4AF4-B03A-37EAE201B5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Actually It's same as: Starting Inventory - Target Ending Inventory</t>
        </r>
      </text>
    </comment>
    <comment ref="M34" authorId="0" shapeId="0" xr:uid="{795A1FC8-9345-495A-A64D-120B55FBE38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Calculated using new production numbers below</t>
        </r>
      </text>
    </comment>
    <comment ref="L35" authorId="0" shapeId="0" xr:uid="{30065163-8D9A-4888-A44E-68CDCF290C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Actual Ending Inventory in month M.</t>
        </r>
      </text>
    </comment>
    <comment ref="N37" authorId="0" shapeId="0" xr:uid="{887BA003-3E6E-4A24-958B-357D2E8124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 New Production plan Quantity below.</t>
        </r>
      </text>
    </comment>
    <comment ref="M38" authorId="0" shapeId="0" xr:uid="{0E38B70D-77DF-4749-9FF5-6F5F83B622C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Supply demand balancing, difference in forecast vs actual orders in month M. Adjust production at M+2, at the end of M. 
</t>
        </r>
      </text>
    </comment>
    <comment ref="M40" authorId="0" shapeId="0" xr:uid="{64634E2D-3F39-4A77-89D5-9835216D67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M42" authorId="0" shapeId="0" xr:uid="{57AE8DFB-0A81-4E42-980E-4E171A9D06A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value M+1</t>
        </r>
      </text>
    </comment>
    <comment ref="N42" authorId="0" shapeId="0" xr:uid="{6DFF7B3F-927D-4550-BFCB-56FAF31789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Adjusted and fix M+2 at the end of month M.</t>
        </r>
      </text>
    </comment>
    <comment ref="I71" authorId="0" shapeId="0" xr:uid="{BA4D4459-927F-4FDD-9716-10A3FED0B40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I75" authorId="0" shapeId="0" xr:uid="{57461983-2D54-43BC-A5C9-68EB2A04123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6" authorId="0" shapeId="0" xr:uid="{857B8D12-3DA7-42F3-8E50-9C918B7C2D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L18" authorId="0" shapeId="0" xr:uid="{8AB2727A-954D-40CB-B230-EE8ADF2CBD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L20" authorId="0" shapeId="0" xr:uid="{9DF9FFBF-0AF9-46EA-8402-EB13FBC592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L22" authorId="0" shapeId="0" xr:uid="{19F3A40D-CBD1-43B3-9FB5-B52DC0EACD9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L24" authorId="0" shapeId="0" xr:uid="{5B557335-B025-4A3F-A90A-80E14215F94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in Month M-1</t>
        </r>
      </text>
    </comment>
    <comment ref="M24" authorId="0" shapeId="0" xr:uid="{335466F6-4708-476B-B764-2456BF1C20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L25" authorId="0" shapeId="0" xr:uid="{8A681803-C842-43CD-8B56-4DB05CAD515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reference</t>
        </r>
      </text>
    </comment>
    <comment ref="I26" authorId="0" shapeId="0" xr:uid="{647807A0-6036-4DD0-A245-C797024B70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L26" authorId="0" shapeId="0" xr:uid="{E73B92B7-0C64-4A57-92E8-C23E56D6F9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From month M-1</t>
        </r>
      </text>
    </comment>
    <comment ref="M26" authorId="0" shapeId="0" xr:uid="{289CBFE5-F657-4074-9D50-ADEB8CC741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M29" authorId="0" shapeId="0" xr:uid="{388B5B92-F3EF-4F58-AF8C-7A3FA64B53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M34" authorId="0" shapeId="0" xr:uid="{11E21728-A46A-451B-ABEA-CE80CBDFB1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Calculated using new production numbers below</t>
        </r>
      </text>
    </comment>
    <comment ref="L35" authorId="0" shapeId="0" xr:uid="{27AF2C94-9958-41D0-A880-67CA580CA0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Actual Ending Inventory in month M.</t>
        </r>
      </text>
    </comment>
    <comment ref="N37" authorId="0" shapeId="0" xr:uid="{8BE6CD35-5488-4689-AFA7-EE4A46882A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 New Production plan Quantity below.</t>
        </r>
      </text>
    </comment>
    <comment ref="M38" authorId="0" shapeId="0" xr:uid="{4A3BE8E1-0341-4EF8-9222-90F5740269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Supply demand balancing, difference in forecast vs actual orders in month M. Adjust production at M+2, at the end of M. 
</t>
        </r>
      </text>
    </comment>
    <comment ref="M40" authorId="0" shapeId="0" xr:uid="{6B85760E-F4D9-4E18-BD7B-6995BE61D5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M42" authorId="0" shapeId="0" xr:uid="{2CA91422-C3E3-4ADA-8EFA-4E82AD0D0C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value M+1</t>
        </r>
      </text>
    </comment>
    <comment ref="N42" authorId="0" shapeId="0" xr:uid="{ADAAF49E-39EA-4122-9D4C-AE3F0B36BA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Adjusted and fix M+2 at the end of month M.</t>
        </r>
      </text>
    </comment>
    <comment ref="I71" authorId="0" shapeId="0" xr:uid="{AD97A893-ADA8-40FD-A316-450083A3165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I75" authorId="0" shapeId="0" xr:uid="{CFCD9366-95AE-48D6-8BE2-14D62651EAF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</commentList>
</comments>
</file>

<file path=xl/sharedStrings.xml><?xml version="1.0" encoding="utf-8"?>
<sst xmlns="http://schemas.openxmlformats.org/spreadsheetml/2006/main" count="2763" uniqueCount="275">
  <si>
    <t>Lot Size (MT)</t>
  </si>
  <si>
    <t>Net Requirements (MT)</t>
  </si>
  <si>
    <t>Yes</t>
  </si>
  <si>
    <t>Prebuild Inventory</t>
  </si>
  <si>
    <t>No</t>
  </si>
  <si>
    <t>Reduce Spot Demand</t>
  </si>
  <si>
    <t>ship_to_country</t>
  </si>
  <si>
    <t>month</t>
  </si>
  <si>
    <t>Malaysia</t>
  </si>
  <si>
    <t>Thailand</t>
  </si>
  <si>
    <t>Indonesia</t>
  </si>
  <si>
    <t>China</t>
  </si>
  <si>
    <t>Term</t>
  </si>
  <si>
    <t>Spot</t>
  </si>
  <si>
    <t>A</t>
  </si>
  <si>
    <t>B</t>
  </si>
  <si>
    <t>C</t>
  </si>
  <si>
    <t>Oct-20</t>
  </si>
  <si>
    <t>term_spot</t>
  </si>
  <si>
    <t>cust_code</t>
  </si>
  <si>
    <t>country_rank</t>
  </si>
  <si>
    <t>product_grade</t>
  </si>
  <si>
    <t>customer_rank</t>
  </si>
  <si>
    <t>F10</t>
  </si>
  <si>
    <t>F20</t>
  </si>
  <si>
    <t>NA</t>
  </si>
  <si>
    <t>Nov-20</t>
  </si>
  <si>
    <t>alloc_qty</t>
  </si>
  <si>
    <t>commit_qty</t>
  </si>
  <si>
    <t>others (pool)</t>
  </si>
  <si>
    <t>Indo</t>
  </si>
  <si>
    <t>Fixed Inventory</t>
  </si>
  <si>
    <t>Fixed Production Plan</t>
  </si>
  <si>
    <t>M</t>
  </si>
  <si>
    <t>M+1</t>
  </si>
  <si>
    <t>M+2</t>
  </si>
  <si>
    <t>M+3</t>
  </si>
  <si>
    <t>Initial Inventory</t>
  </si>
  <si>
    <t>Plan Type</t>
  </si>
  <si>
    <t>SWITCHES:</t>
  </si>
  <si>
    <t>Profit</t>
  </si>
  <si>
    <t>Customer Rank</t>
  </si>
  <si>
    <t>Optimisation method</t>
  </si>
  <si>
    <t>Sourcing</t>
  </si>
  <si>
    <t>* Follows ETD date (Ship out date)</t>
  </si>
  <si>
    <t>Rank</t>
  </si>
  <si>
    <t>Country</t>
  </si>
  <si>
    <t xml:space="preserve">C </t>
  </si>
  <si>
    <t>M-1</t>
  </si>
  <si>
    <t>Forecasted months</t>
  </si>
  <si>
    <t>* No Lead time</t>
  </si>
  <si>
    <t>Production Plan (MT)</t>
  </si>
  <si>
    <t>DEMAND</t>
  </si>
  <si>
    <t>* If FPP, Variable Inventory. If FI, Variable Production Plan.</t>
  </si>
  <si>
    <t>execution month</t>
  </si>
  <si>
    <t>Current</t>
  </si>
  <si>
    <t>Ending Inventory (MT)</t>
  </si>
  <si>
    <t>Starting Inventory (MT)</t>
  </si>
  <si>
    <t>Disruptions</t>
  </si>
  <si>
    <t>Production stoppages</t>
  </si>
  <si>
    <t>Raw material shortage</t>
  </si>
  <si>
    <t>Subassembly shortage (e.g airbus has 1000s of suppliers)</t>
  </si>
  <si>
    <t>Transportation inavailability/failures/delays</t>
  </si>
  <si>
    <t>Natural disasters - earthquakes, tsunami, hurricanes, flood, snowstorm</t>
  </si>
  <si>
    <t>Pandemics</t>
  </si>
  <si>
    <t>Product Issues - recalls</t>
  </si>
  <si>
    <t>Surge in capacity</t>
  </si>
  <si>
    <t>Human-made disasters - chemical and industrial fires, transportation accidents, ship fires, Bridge collapse</t>
  </si>
  <si>
    <t>Daily weather</t>
  </si>
  <si>
    <t>Labor Strike</t>
  </si>
  <si>
    <t>Questions:</t>
  </si>
  <si>
    <t>Supply - Demand Balance</t>
  </si>
  <si>
    <t>Safety Stock</t>
  </si>
  <si>
    <t>Can Customer rank change in the following month?</t>
  </si>
  <si>
    <t>For fixed Production plan, as long as safety stock still can fulfill demand, don't cut?</t>
  </si>
  <si>
    <t xml:space="preserve">Orders (MT) </t>
  </si>
  <si>
    <t xml:space="preserve">Total Orders (MT) </t>
  </si>
  <si>
    <t>Can change Production Plan</t>
  </si>
  <si>
    <t>Frozen timeframe -
Production Plan and Demand Forecast cannot be changed.</t>
  </si>
  <si>
    <t>Total Demand Forecast (MT)</t>
  </si>
  <si>
    <t>Demand Forecast (MT)</t>
  </si>
  <si>
    <t>Formulae</t>
  </si>
  <si>
    <t>f1</t>
  </si>
  <si>
    <t>f2</t>
  </si>
  <si>
    <t>f3</t>
  </si>
  <si>
    <t>f4</t>
  </si>
  <si>
    <t xml:space="preserve">o1 </t>
  </si>
  <si>
    <t>o2</t>
  </si>
  <si>
    <t>o3</t>
  </si>
  <si>
    <t>o4</t>
  </si>
  <si>
    <t>pp</t>
  </si>
  <si>
    <t>II</t>
  </si>
  <si>
    <t>tf=f1+f2+f3+f4</t>
  </si>
  <si>
    <t>to=o1+o2+o3+o4</t>
  </si>
  <si>
    <t>eii = sii-tf</t>
  </si>
  <si>
    <t>sia(m) = pp(m)+eia(m-1)</t>
  </si>
  <si>
    <t>eia = sia-to</t>
  </si>
  <si>
    <t>ss</t>
  </si>
  <si>
    <t>Production amt to change in M+2</t>
  </si>
  <si>
    <t>Raw Material Orders</t>
  </si>
  <si>
    <t>ti</t>
  </si>
  <si>
    <t>Updated Production Plan (MT)</t>
  </si>
  <si>
    <t>pp_up=pp(m+2)-pc(m)</t>
  </si>
  <si>
    <t>Lead Time (month)</t>
  </si>
  <si>
    <t>Initial Inventory (MT)</t>
  </si>
  <si>
    <t>ii</t>
  </si>
  <si>
    <t>ls</t>
  </si>
  <si>
    <t>lt</t>
  </si>
  <si>
    <t>SUPPLY PLAN (M-1)</t>
  </si>
  <si>
    <t>UPDATED SUPPLY PLAN (M)</t>
  </si>
  <si>
    <t>Max Production Limit</t>
  </si>
  <si>
    <t>Spot allocation to reduce</t>
  </si>
  <si>
    <t>Based on country/customer rank</t>
  </si>
  <si>
    <t>rmo = pp(m-lt)</t>
  </si>
  <si>
    <t>Ideal Scenario</t>
  </si>
  <si>
    <t>Actual Case</t>
  </si>
  <si>
    <t>Actual Scenario</t>
  </si>
  <si>
    <t>nra</t>
  </si>
  <si>
    <t>nri</t>
  </si>
  <si>
    <t>si(m) = pp(m)+eii(m-1)</t>
  </si>
  <si>
    <t>Target Inventory (MT) - FIXED</t>
  </si>
  <si>
    <t>IDEAL SUPPLY</t>
  </si>
  <si>
    <t>ACTUAL SUPPLY</t>
  </si>
  <si>
    <t>ppi = roundup(nri/ls) *ls</t>
  </si>
  <si>
    <t>ppa = roundup(nra/ls) *ls</t>
  </si>
  <si>
    <t>*Safety stock</t>
  </si>
  <si>
    <t>-</t>
  </si>
  <si>
    <t>output - allocation plan</t>
  </si>
  <si>
    <t>Forecast</t>
  </si>
  <si>
    <t>supply qty available = prod + available inv.</t>
  </si>
  <si>
    <t>demand &lt; supply , ending inv &gt; safety stock</t>
  </si>
  <si>
    <t>demand &gt; supply , ending inv &lt; safety stock</t>
  </si>
  <si>
    <t>500 -200</t>
  </si>
  <si>
    <t>prod = 2400</t>
  </si>
  <si>
    <t>avai supply 2700</t>
  </si>
  <si>
    <t>demand forecast 3000</t>
  </si>
  <si>
    <t>allocation plan 2700</t>
  </si>
  <si>
    <t>ending inv 200</t>
  </si>
  <si>
    <t>available inv = beginning(previous month end) - target ending inventory(end of month)</t>
  </si>
  <si>
    <t>SD balancing = available supply qty - total demand forcast</t>
  </si>
  <si>
    <t>Available Inventory (MT)</t>
  </si>
  <si>
    <t>Available Supply Quantity (MT)</t>
  </si>
  <si>
    <t>sip(m) = pp(m)+eip(m-1)</t>
  </si>
  <si>
    <t>eip = sip-tf</t>
  </si>
  <si>
    <t>aip(m) = eip(m-1)-ss</t>
  </si>
  <si>
    <t>asqp = pp + aip</t>
  </si>
  <si>
    <t>pc = eia - eip</t>
  </si>
  <si>
    <t>Planned Case
(Safety Stock = 200)</t>
  </si>
  <si>
    <t>sdbp = asqp - pp</t>
  </si>
  <si>
    <t>aia(m) = eia(m-1)-ss</t>
  </si>
  <si>
    <t>asqa = pp + aia</t>
  </si>
  <si>
    <t>sdba = asqa - pp</t>
  </si>
  <si>
    <t>--&gt; reduce production</t>
  </si>
  <si>
    <t>--&gt; change allocation</t>
  </si>
  <si>
    <t>Sep-20</t>
  </si>
  <si>
    <t>Sept</t>
  </si>
  <si>
    <t>Oct</t>
  </si>
  <si>
    <t>Nov</t>
  </si>
  <si>
    <t>Dec</t>
  </si>
  <si>
    <t>Value</t>
  </si>
  <si>
    <t>Params</t>
  </si>
  <si>
    <t>Min Production Limit</t>
  </si>
  <si>
    <t>maxpl</t>
  </si>
  <si>
    <t>minpl</t>
  </si>
  <si>
    <t>pp_up - maxpl</t>
  </si>
  <si>
    <t>Orders</t>
  </si>
  <si>
    <t>Final Month End Total Orders</t>
  </si>
  <si>
    <t>OUTPUT</t>
  </si>
  <si>
    <t>UPDATED DEMAND PLAN (M)</t>
  </si>
  <si>
    <t>DEMAND PLAN (M-1)</t>
  </si>
  <si>
    <t>Change in Demand (MT)</t>
  </si>
  <si>
    <t>pp - maxpl</t>
  </si>
  <si>
    <t>sdbp = asqp - demand</t>
  </si>
  <si>
    <t>Allocation to reduce based on ranking</t>
  </si>
  <si>
    <t>Target Ending Inventory (MT)</t>
  </si>
  <si>
    <t>tei</t>
  </si>
  <si>
    <t>aip(m) = eip(m-1)-tei(m)</t>
  </si>
  <si>
    <t>`</t>
  </si>
  <si>
    <t>Priority</t>
  </si>
  <si>
    <t>company rank 1</t>
  </si>
  <si>
    <t>company rank 2</t>
  </si>
  <si>
    <t>company rank 3</t>
  </si>
  <si>
    <t>company rank 4</t>
  </si>
  <si>
    <t>Set Priority</t>
  </si>
  <si>
    <t>Brunei</t>
  </si>
  <si>
    <t>Singapore</t>
  </si>
  <si>
    <t>Phillipines</t>
  </si>
  <si>
    <t>India</t>
  </si>
  <si>
    <t>Laos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</si>
  <si>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</si>
  <si>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</si>
  <si>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</si>
  <si>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</si>
  <si>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</si>
  <si>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</si>
  <si>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</si>
  <si>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</si>
  <si>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</si>
  <si>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</si>
  <si>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</si>
  <si>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</si>
  <si>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</si>
  <si>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</si>
  <si>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</si>
  <si>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</si>
  <si>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</si>
  <si>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</si>
  <si>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Country Ranks</t>
  </si>
  <si>
    <t>Company Ranks</t>
  </si>
  <si>
    <t>Company</t>
  </si>
  <si>
    <t>Indo_pool</t>
  </si>
  <si>
    <t>Thai_pool</t>
  </si>
  <si>
    <t>China_pool</t>
  </si>
  <si>
    <t>Brunei_pool</t>
  </si>
  <si>
    <t>Sing_Comp1</t>
  </si>
  <si>
    <t>Sing_Comp2</t>
  </si>
  <si>
    <t>Sing_pool</t>
  </si>
  <si>
    <t>China_comp1</t>
  </si>
  <si>
    <t>China_comp2</t>
  </si>
  <si>
    <t>China_comp3</t>
  </si>
  <si>
    <t>China_comp4</t>
  </si>
  <si>
    <t>Indo_comp1</t>
  </si>
  <si>
    <t>Indo_comp2</t>
  </si>
  <si>
    <t>Indo_comp3</t>
  </si>
  <si>
    <t>Indo_comp4</t>
  </si>
  <si>
    <t>Thai_comp1</t>
  </si>
  <si>
    <t>Thai_comp2</t>
  </si>
  <si>
    <t>Thai_comp3</t>
  </si>
  <si>
    <t>Thai_comp4</t>
  </si>
  <si>
    <t>Brunei_comp1</t>
  </si>
  <si>
    <t>Brunei_comp2</t>
  </si>
  <si>
    <t>Phil_comp1</t>
  </si>
  <si>
    <t>Phil_comp2</t>
  </si>
  <si>
    <t>Phil_pool</t>
  </si>
  <si>
    <t>India_comp1</t>
  </si>
  <si>
    <t>India_comp2</t>
  </si>
  <si>
    <t>India_pool</t>
  </si>
  <si>
    <t>Laos_comp1</t>
  </si>
  <si>
    <t>Laos_comp2</t>
  </si>
  <si>
    <t>Laos_pool</t>
  </si>
  <si>
    <t>D</t>
  </si>
  <si>
    <t>P</t>
  </si>
  <si>
    <t>Mal_comp1</t>
  </si>
  <si>
    <t>Mal_comp2</t>
  </si>
  <si>
    <t>Mal_comp3</t>
  </si>
  <si>
    <t>Mal_comp4</t>
  </si>
  <si>
    <t>Mal_pool</t>
  </si>
  <si>
    <t>Term_spot</t>
  </si>
  <si>
    <t>Mal_comp5</t>
  </si>
  <si>
    <t>Mal_comp6</t>
  </si>
  <si>
    <t>Mal_comp7</t>
  </si>
  <si>
    <t>Mal_comp8</t>
  </si>
  <si>
    <t>Thai_comp5</t>
  </si>
  <si>
    <t>Thai_comp6</t>
  </si>
  <si>
    <t>Thai_comp7</t>
  </si>
  <si>
    <t>Thai_comp8</t>
  </si>
  <si>
    <t>P1</t>
  </si>
  <si>
    <t>Country level</t>
  </si>
  <si>
    <t>Row Labels</t>
  </si>
  <si>
    <t>Grand Total</t>
  </si>
  <si>
    <t>Sum of Forecast</t>
  </si>
  <si>
    <t>Reduction criteria:</t>
  </si>
  <si>
    <t>perctg cut</t>
  </si>
  <si>
    <t>Set by User</t>
  </si>
  <si>
    <t xml:space="preserve">Quantity to Trim: </t>
  </si>
  <si>
    <t>Customer level</t>
  </si>
  <si>
    <t>cust_perctg cut</t>
  </si>
  <si>
    <t>Selangor</t>
  </si>
  <si>
    <t>Sabah</t>
  </si>
  <si>
    <t>Sarawak</t>
  </si>
  <si>
    <t>Johor</t>
  </si>
  <si>
    <t>Kuala Lumpur</t>
  </si>
  <si>
    <t>Penang</t>
  </si>
  <si>
    <t>Kedah</t>
  </si>
  <si>
    <t>Kelantan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</si>
</sst>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\ mmmm\,\ yyyy;@"/>
  </numFmts>
  <fonts count="3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FA7D00"/>
      <name val="Calibri"/>
      <family val="2"/>
      <scheme val="minor"/>
    </font>
    <font>
      <i/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8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medium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7F7F7F"/>
      </top>
      <bottom/>
      <diagonal/>
    </border>
    <border>
      <left style="thin">
        <color rgb="FF7F7F7F"/>
      </left>
      <right/>
      <top style="double">
        <color rgb="FF3F3F3F"/>
      </top>
      <bottom/>
      <diagonal/>
    </border>
    <border>
      <left/>
      <right style="medium">
        <color indexed="64"/>
      </right>
      <top style="double">
        <color rgb="FF3F3F3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  <xf numFmtId="0" fontId="13" fillId="16" borderId="45" applyNumberFormat="0" applyAlignment="0" applyProtection="0"/>
    <xf numFmtId="0" fontId="24" fillId="0" borderId="0" applyNumberFormat="0" applyFill="0" applyBorder="0" applyAlignment="0" applyProtection="0"/>
    <xf numFmtId="0" fontId="27" fillId="19" borderId="0" applyNumberFormat="0" applyBorder="0" applyAlignment="0" applyProtection="0"/>
  </cellStyleXfs>
  <cellXfs count="278">
    <xf numFmtId="0" fontId="0" fillId="0" borderId="0" xfId="0"/>
    <xf numFmtId="0" fontId="0" fillId="0" borderId="0" xfId="0" applyAlignment="1">
      <alignment horizontal="center"/>
    </xf>
    <xf numFmtId="0" fontId="5" fillId="8" borderId="10" xfId="0" applyFont="1" applyFill="1" applyBorder="1" applyAlignment="1">
      <alignment horizontal="left"/>
    </xf>
    <xf numFmtId="0" fontId="0" fillId="12" borderId="8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9" fillId="0" borderId="0" xfId="0" applyFont="1"/>
    <xf numFmtId="0" fontId="5" fillId="12" borderId="24" xfId="0" applyFont="1" applyFill="1" applyBorder="1" applyAlignment="1">
      <alignment horizontal="left"/>
    </xf>
    <xf numFmtId="0" fontId="5" fillId="9" borderId="24" xfId="0" applyFont="1" applyFill="1" applyBorder="1" applyAlignment="1">
      <alignment horizontal="left"/>
    </xf>
    <xf numFmtId="0" fontId="5" fillId="12" borderId="25" xfId="0" applyFont="1" applyFill="1" applyBorder="1" applyAlignment="1">
      <alignment horizontal="left"/>
    </xf>
    <xf numFmtId="0" fontId="5" fillId="12" borderId="36" xfId="0" applyFont="1" applyFill="1" applyBorder="1" applyAlignment="1">
      <alignment horizontal="left"/>
    </xf>
    <xf numFmtId="0" fontId="5" fillId="8" borderId="24" xfId="0" applyFont="1" applyFill="1" applyBorder="1" applyAlignment="1">
      <alignment horizontal="left"/>
    </xf>
    <xf numFmtId="0" fontId="5" fillId="8" borderId="36" xfId="0" applyFont="1" applyFill="1" applyBorder="1" applyAlignment="1">
      <alignment horizontal="left"/>
    </xf>
    <xf numFmtId="0" fontId="0" fillId="8" borderId="13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5" borderId="1" xfId="4" applyBorder="1" applyAlignment="1">
      <alignment horizontal="center"/>
    </xf>
    <xf numFmtId="0" fontId="0" fillId="8" borderId="8" xfId="0" applyFill="1" applyBorder="1" applyAlignment="1">
      <alignment horizontal="center"/>
    </xf>
    <xf numFmtId="17" fontId="0" fillId="0" borderId="0" xfId="0" applyNumberFormat="1"/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/>
    <xf numFmtId="164" fontId="0" fillId="0" borderId="46" xfId="0" applyNumberFormat="1" applyBorder="1" applyAlignment="1">
      <alignment horizontal="center"/>
    </xf>
    <xf numFmtId="164" fontId="0" fillId="0" borderId="47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0" xfId="0" applyBorder="1"/>
    <xf numFmtId="164" fontId="0" fillId="0" borderId="2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8" xfId="0" applyBorder="1"/>
    <xf numFmtId="164" fontId="0" fillId="0" borderId="49" xfId="0" applyNumberFormat="1" applyBorder="1" applyAlignment="1">
      <alignment horizontal="center"/>
    </xf>
    <xf numFmtId="164" fontId="0" fillId="0" borderId="50" xfId="0" applyNumberForma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2" xfId="0" applyBorder="1"/>
    <xf numFmtId="0" fontId="0" fillId="1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1" xfId="0" applyBorder="1"/>
    <xf numFmtId="0" fontId="0" fillId="13" borderId="41" xfId="0" applyFill="1" applyBorder="1"/>
    <xf numFmtId="0" fontId="0" fillId="10" borderId="41" xfId="0" applyFill="1" applyBorder="1"/>
    <xf numFmtId="0" fontId="0" fillId="12" borderId="41" xfId="0" applyFill="1" applyBorder="1"/>
    <xf numFmtId="0" fontId="0" fillId="8" borderId="39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7" borderId="17" xfId="0" applyFont="1" applyFill="1" applyBorder="1" applyAlignment="1">
      <alignment horizontal="center"/>
    </xf>
    <xf numFmtId="0" fontId="4" fillId="5" borderId="53" xfId="4" applyBorder="1" applyAlignment="1">
      <alignment horizontal="center"/>
    </xf>
    <xf numFmtId="0" fontId="4" fillId="7" borderId="8" xfId="4" applyFont="1" applyFill="1" applyBorder="1" applyAlignment="1">
      <alignment horizontal="left"/>
    </xf>
    <xf numFmtId="0" fontId="4" fillId="7" borderId="8" xfId="4" applyFill="1" applyBorder="1" applyAlignment="1">
      <alignment horizontal="left"/>
    </xf>
    <xf numFmtId="0" fontId="4" fillId="7" borderId="2" xfId="4" applyFill="1" applyBorder="1" applyAlignment="1">
      <alignment horizontal="left"/>
    </xf>
    <xf numFmtId="0" fontId="16" fillId="5" borderId="55" xfId="4" applyFont="1" applyBorder="1" applyAlignment="1">
      <alignment horizontal="right"/>
    </xf>
    <xf numFmtId="0" fontId="15" fillId="7" borderId="25" xfId="2" applyFont="1" applyFill="1" applyBorder="1"/>
    <xf numFmtId="0" fontId="5" fillId="7" borderId="5" xfId="0" applyFont="1" applyFill="1" applyBorder="1" applyAlignment="1">
      <alignment horizontal="right"/>
    </xf>
    <xf numFmtId="0" fontId="17" fillId="7" borderId="15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7" fillId="7" borderId="13" xfId="0" applyFont="1" applyFill="1" applyBorder="1" applyAlignment="1">
      <alignment horizontal="center"/>
    </xf>
    <xf numFmtId="0" fontId="4" fillId="5" borderId="56" xfId="4" applyBorder="1" applyAlignment="1">
      <alignment horizontal="left"/>
    </xf>
    <xf numFmtId="0" fontId="0" fillId="17" borderId="27" xfId="0" applyFill="1" applyBorder="1"/>
    <xf numFmtId="0" fontId="1" fillId="2" borderId="0" xfId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41" xfId="0" applyFont="1" applyFill="1" applyBorder="1" applyAlignment="1">
      <alignment horizontal="center"/>
    </xf>
    <xf numFmtId="0" fontId="20" fillId="0" borderId="0" xfId="0" applyFont="1"/>
    <xf numFmtId="0" fontId="10" fillId="6" borderId="3" xfId="0" applyFont="1" applyFill="1" applyBorder="1" applyAlignment="1">
      <alignment horizontal="center"/>
    </xf>
    <xf numFmtId="0" fontId="21" fillId="0" borderId="0" xfId="0" applyFont="1"/>
    <xf numFmtId="0" fontId="5" fillId="11" borderId="41" xfId="0" applyFont="1" applyFill="1" applyBorder="1" applyAlignment="1">
      <alignment horizontal="left"/>
    </xf>
    <xf numFmtId="0" fontId="5" fillId="11" borderId="20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/>
    </xf>
    <xf numFmtId="0" fontId="5" fillId="8" borderId="5" xfId="0" applyFont="1" applyFill="1" applyBorder="1" applyAlignment="1">
      <alignment horizontal="left"/>
    </xf>
    <xf numFmtId="0" fontId="5" fillId="8" borderId="27" xfId="0" applyFont="1" applyFill="1" applyBorder="1" applyAlignment="1">
      <alignment horizontal="left"/>
    </xf>
    <xf numFmtId="0" fontId="2" fillId="3" borderId="0" xfId="2"/>
    <xf numFmtId="0" fontId="5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5" fillId="11" borderId="10" xfId="0" applyFont="1" applyFill="1" applyBorder="1" applyAlignment="1">
      <alignment horizontal="center"/>
    </xf>
    <xf numFmtId="0" fontId="15" fillId="7" borderId="6" xfId="2" applyFont="1" applyFill="1" applyBorder="1"/>
    <xf numFmtId="0" fontId="15" fillId="7" borderId="35" xfId="2" applyFont="1" applyFill="1" applyBorder="1"/>
    <xf numFmtId="0" fontId="16" fillId="5" borderId="65" xfId="4" applyFont="1" applyBorder="1" applyAlignment="1">
      <alignment horizontal="right"/>
    </xf>
    <xf numFmtId="0" fontId="16" fillId="5" borderId="66" xfId="4" applyFont="1" applyBorder="1" applyAlignment="1">
      <alignment horizontal="right"/>
    </xf>
    <xf numFmtId="0" fontId="10" fillId="6" borderId="43" xfId="0" applyFont="1" applyFill="1" applyBorder="1" applyAlignment="1">
      <alignment horizontal="center"/>
    </xf>
    <xf numFmtId="0" fontId="16" fillId="5" borderId="24" xfId="4" applyFont="1" applyBorder="1" applyAlignment="1">
      <alignment horizontal="center"/>
    </xf>
    <xf numFmtId="0" fontId="15" fillId="7" borderId="36" xfId="2" applyFont="1" applyFill="1" applyBorder="1" applyAlignment="1">
      <alignment horizontal="center"/>
    </xf>
    <xf numFmtId="0" fontId="16" fillId="5" borderId="36" xfId="4" applyFont="1" applyBorder="1" applyAlignment="1">
      <alignment horizontal="center"/>
    </xf>
    <xf numFmtId="0" fontId="15" fillId="7" borderId="34" xfId="2" applyFont="1" applyFill="1" applyBorder="1" applyAlignment="1">
      <alignment horizontal="center"/>
    </xf>
    <xf numFmtId="0" fontId="15" fillId="7" borderId="64" xfId="2" applyFont="1" applyFill="1" applyBorder="1" applyAlignment="1">
      <alignment horizontal="center"/>
    </xf>
    <xf numFmtId="0" fontId="5" fillId="8" borderId="27" xfId="0" applyFont="1" applyFill="1" applyBorder="1" applyAlignment="1">
      <alignment horizontal="center"/>
    </xf>
    <xf numFmtId="0" fontId="16" fillId="7" borderId="8" xfId="4" applyFont="1" applyFill="1" applyBorder="1" applyAlignment="1">
      <alignment horizontal="left"/>
    </xf>
    <xf numFmtId="0" fontId="16" fillId="7" borderId="2" xfId="4" applyFont="1" applyFill="1" applyBorder="1" applyAlignment="1">
      <alignment horizontal="left"/>
    </xf>
    <xf numFmtId="0" fontId="16" fillId="5" borderId="56" xfId="4" applyFont="1" applyBorder="1" applyAlignment="1">
      <alignment horizontal="left"/>
    </xf>
    <xf numFmtId="0" fontId="0" fillId="10" borderId="41" xfId="0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5" fillId="11" borderId="3" xfId="0" applyFont="1" applyFill="1" applyBorder="1" applyAlignment="1">
      <alignment horizontal="center"/>
    </xf>
    <xf numFmtId="0" fontId="5" fillId="11" borderId="28" xfId="0" applyFont="1" applyFill="1" applyBorder="1" applyAlignment="1">
      <alignment horizontal="left"/>
    </xf>
    <xf numFmtId="0" fontId="5" fillId="11" borderId="29" xfId="0" applyFont="1" applyFill="1" applyBorder="1" applyAlignment="1">
      <alignment horizontal="center"/>
    </xf>
    <xf numFmtId="0" fontId="5" fillId="7" borderId="52" xfId="0" applyFont="1" applyFill="1" applyBorder="1" applyAlignment="1">
      <alignment horizontal="right"/>
    </xf>
    <xf numFmtId="0" fontId="5" fillId="7" borderId="0" xfId="0" applyFont="1" applyFill="1" applyBorder="1" applyAlignment="1">
      <alignment horizontal="center"/>
    </xf>
    <xf numFmtId="0" fontId="5" fillId="7" borderId="67" xfId="0" applyFont="1" applyFill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0" fillId="18" borderId="41" xfId="0" applyFill="1" applyBorder="1"/>
    <xf numFmtId="0" fontId="25" fillId="7" borderId="9" xfId="4" applyFont="1" applyFill="1" applyBorder="1" applyAlignment="1">
      <alignment horizontal="left"/>
    </xf>
    <xf numFmtId="0" fontId="25" fillId="7" borderId="19" xfId="4" applyFont="1" applyFill="1" applyBorder="1" applyAlignment="1">
      <alignment horizontal="left"/>
    </xf>
    <xf numFmtId="0" fontId="5" fillId="15" borderId="10" xfId="0" applyFont="1" applyFill="1" applyBorder="1" applyAlignment="1">
      <alignment horizontal="left"/>
    </xf>
    <xf numFmtId="0" fontId="0" fillId="15" borderId="68" xfId="0" applyFill="1" applyBorder="1" applyAlignment="1">
      <alignment horizontal="center"/>
    </xf>
    <xf numFmtId="0" fontId="5" fillId="12" borderId="69" xfId="0" applyFont="1" applyFill="1" applyBorder="1" applyAlignment="1">
      <alignment horizontal="center"/>
    </xf>
    <xf numFmtId="0" fontId="5" fillId="12" borderId="33" xfId="0" applyFont="1" applyFill="1" applyBorder="1" applyAlignment="1">
      <alignment horizontal="center"/>
    </xf>
    <xf numFmtId="0" fontId="5" fillId="8" borderId="36" xfId="0" applyFont="1" applyFill="1" applyBorder="1" applyAlignment="1">
      <alignment horizontal="center"/>
    </xf>
    <xf numFmtId="0" fontId="0" fillId="15" borderId="59" xfId="0" applyFont="1" applyFill="1" applyBorder="1" applyAlignment="1">
      <alignment horizontal="center"/>
    </xf>
    <xf numFmtId="0" fontId="5" fillId="15" borderId="41" xfId="0" applyFont="1" applyFill="1" applyBorder="1" applyAlignment="1">
      <alignment horizontal="center"/>
    </xf>
    <xf numFmtId="0" fontId="0" fillId="15" borderId="3" xfId="0" applyFont="1" applyFill="1" applyBorder="1" applyAlignment="1">
      <alignment horizontal="center"/>
    </xf>
    <xf numFmtId="0" fontId="0" fillId="15" borderId="32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22" fillId="12" borderId="25" xfId="0" applyFont="1" applyFill="1" applyBorder="1" applyAlignment="1">
      <alignment horizontal="left"/>
    </xf>
    <xf numFmtId="0" fontId="22" fillId="12" borderId="31" xfId="0" applyFont="1" applyFill="1" applyBorder="1" applyAlignment="1">
      <alignment horizontal="center"/>
    </xf>
    <xf numFmtId="0" fontId="5" fillId="12" borderId="12" xfId="0" applyFont="1" applyFill="1" applyBorder="1" applyAlignment="1">
      <alignment horizontal="left"/>
    </xf>
    <xf numFmtId="0" fontId="22" fillId="12" borderId="61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9" fillId="11" borderId="3" xfId="0" applyFont="1" applyFill="1" applyBorder="1" applyAlignment="1">
      <alignment horizontal="center"/>
    </xf>
    <xf numFmtId="0" fontId="0" fillId="11" borderId="29" xfId="0" applyFont="1" applyFill="1" applyBorder="1" applyAlignment="1">
      <alignment horizontal="center"/>
    </xf>
    <xf numFmtId="0" fontId="0" fillId="8" borderId="13" xfId="0" quotePrefix="1" applyFill="1" applyBorder="1" applyAlignment="1">
      <alignment horizontal="center"/>
    </xf>
    <xf numFmtId="0" fontId="5" fillId="8" borderId="41" xfId="0" applyFont="1" applyFill="1" applyBorder="1" applyAlignment="1">
      <alignment horizontal="left"/>
    </xf>
    <xf numFmtId="0" fontId="5" fillId="8" borderId="41" xfId="0" applyFont="1" applyFill="1" applyBorder="1" applyAlignment="1">
      <alignment horizontal="center"/>
    </xf>
    <xf numFmtId="0" fontId="4" fillId="8" borderId="11" xfId="4" applyFill="1" applyBorder="1" applyAlignment="1">
      <alignment horizontal="center"/>
    </xf>
    <xf numFmtId="0" fontId="5" fillId="12" borderId="60" xfId="0" applyFont="1" applyFill="1" applyBorder="1" applyAlignment="1">
      <alignment horizontal="center"/>
    </xf>
    <xf numFmtId="0" fontId="0" fillId="12" borderId="39" xfId="0" applyFill="1" applyBorder="1" applyAlignment="1">
      <alignment horizontal="center"/>
    </xf>
    <xf numFmtId="0" fontId="4" fillId="12" borderId="18" xfId="4" applyFill="1" applyBorder="1" applyAlignment="1">
      <alignment horizontal="center"/>
    </xf>
    <xf numFmtId="0" fontId="4" fillId="5" borderId="75" xfId="4" applyBorder="1" applyAlignment="1">
      <alignment horizontal="center"/>
    </xf>
    <xf numFmtId="0" fontId="4" fillId="12" borderId="28" xfId="4" applyFill="1" applyBorder="1" applyAlignment="1">
      <alignment horizontal="center"/>
    </xf>
    <xf numFmtId="0" fontId="0" fillId="12" borderId="63" xfId="0" applyFill="1" applyBorder="1" applyAlignment="1">
      <alignment horizontal="center"/>
    </xf>
    <xf numFmtId="0" fontId="5" fillId="12" borderId="34" xfId="0" applyFont="1" applyFill="1" applyBorder="1" applyAlignment="1">
      <alignment horizontal="center"/>
    </xf>
    <xf numFmtId="0" fontId="5" fillId="9" borderId="24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left"/>
    </xf>
    <xf numFmtId="0" fontId="0" fillId="9" borderId="8" xfId="0" applyFill="1" applyBorder="1" applyAlignment="1">
      <alignment horizontal="center"/>
    </xf>
    <xf numFmtId="0" fontId="5" fillId="9" borderId="36" xfId="0" applyFont="1" applyFill="1" applyBorder="1" applyAlignment="1">
      <alignment horizontal="left"/>
    </xf>
    <xf numFmtId="0" fontId="5" fillId="9" borderId="36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left"/>
    </xf>
    <xf numFmtId="0" fontId="0" fillId="9" borderId="2" xfId="0" quotePrefix="1" applyFill="1" applyBorder="1" applyAlignment="1">
      <alignment horizontal="center"/>
    </xf>
    <xf numFmtId="0" fontId="0" fillId="9" borderId="19" xfId="0" quotePrefix="1" applyFill="1" applyBorder="1" applyAlignment="1">
      <alignment horizontal="center"/>
    </xf>
    <xf numFmtId="0" fontId="5" fillId="9" borderId="34" xfId="0" applyFont="1" applyFill="1" applyBorder="1" applyAlignment="1">
      <alignment horizontal="left"/>
    </xf>
    <xf numFmtId="0" fontId="5" fillId="9" borderId="34" xfId="0" applyFont="1" applyFill="1" applyBorder="1" applyAlignment="1">
      <alignment horizontal="center"/>
    </xf>
    <xf numFmtId="0" fontId="5" fillId="9" borderId="12" xfId="0" applyFont="1" applyFill="1" applyBorder="1" applyAlignment="1">
      <alignment horizontal="left"/>
    </xf>
    <xf numFmtId="0" fontId="0" fillId="9" borderId="13" xfId="0" quotePrefix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5" fillId="9" borderId="60" xfId="0" applyFont="1" applyFill="1" applyBorder="1" applyAlignment="1">
      <alignment horizontal="center"/>
    </xf>
    <xf numFmtId="0" fontId="5" fillId="9" borderId="33" xfId="0" applyFont="1" applyFill="1" applyBorder="1" applyAlignment="1">
      <alignment horizontal="center"/>
    </xf>
    <xf numFmtId="0" fontId="0" fillId="8" borderId="3" xfId="0" quotePrefix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0" borderId="0" xfId="0" quotePrefix="1"/>
    <xf numFmtId="0" fontId="24" fillId="9" borderId="2" xfId="6" quotePrefix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0" fillId="0" borderId="0" xfId="0" applyFill="1" applyBorder="1"/>
    <xf numFmtId="0" fontId="4" fillId="7" borderId="77" xfId="4" applyFill="1" applyBorder="1" applyAlignment="1">
      <alignment horizontal="center"/>
    </xf>
    <xf numFmtId="0" fontId="4" fillId="7" borderId="7" xfId="4" applyFill="1" applyBorder="1" applyAlignment="1">
      <alignment horizontal="center"/>
    </xf>
    <xf numFmtId="0" fontId="17" fillId="7" borderId="29" xfId="0" applyFont="1" applyFill="1" applyBorder="1" applyAlignment="1">
      <alignment horizontal="center"/>
    </xf>
    <xf numFmtId="0" fontId="4" fillId="5" borderId="78" xfId="4" applyBorder="1" applyAlignment="1">
      <alignment horizontal="left"/>
    </xf>
    <xf numFmtId="0" fontId="4" fillId="7" borderId="2" xfId="4" applyFont="1" applyFill="1" applyBorder="1" applyAlignment="1">
      <alignment horizontal="left"/>
    </xf>
    <xf numFmtId="0" fontId="10" fillId="6" borderId="79" xfId="0" applyFont="1" applyFill="1" applyBorder="1" applyAlignment="1">
      <alignment horizontal="center"/>
    </xf>
    <xf numFmtId="0" fontId="10" fillId="6" borderId="80" xfId="0" applyFont="1" applyFill="1" applyBorder="1" applyAlignment="1">
      <alignment horizontal="center"/>
    </xf>
    <xf numFmtId="0" fontId="5" fillId="9" borderId="27" xfId="0" applyFont="1" applyFill="1" applyBorder="1" applyAlignment="1">
      <alignment horizontal="left"/>
    </xf>
    <xf numFmtId="0" fontId="5" fillId="9" borderId="27" xfId="0" applyFont="1" applyFill="1" applyBorder="1" applyAlignment="1">
      <alignment horizontal="center"/>
    </xf>
    <xf numFmtId="0" fontId="5" fillId="9" borderId="35" xfId="0" applyFont="1" applyFill="1" applyBorder="1" applyAlignment="1">
      <alignment horizontal="left"/>
    </xf>
    <xf numFmtId="0" fontId="0" fillId="9" borderId="29" xfId="0" quotePrefix="1" applyFill="1" applyBorder="1" applyAlignment="1">
      <alignment horizontal="center"/>
    </xf>
    <xf numFmtId="0" fontId="17" fillId="20" borderId="0" xfId="0" applyFont="1" applyFill="1"/>
    <xf numFmtId="0" fontId="0" fillId="9" borderId="37" xfId="0" quotePrefix="1" applyFont="1" applyFill="1" applyBorder="1" applyAlignment="1">
      <alignment horizontal="center"/>
    </xf>
    <xf numFmtId="0" fontId="5" fillId="19" borderId="81" xfId="7" applyFont="1" applyBorder="1" applyAlignment="1">
      <alignment horizontal="center"/>
    </xf>
    <xf numFmtId="0" fontId="5" fillId="9" borderId="77" xfId="0" applyFont="1" applyFill="1" applyBorder="1" applyAlignment="1">
      <alignment horizontal="left"/>
    </xf>
    <xf numFmtId="0" fontId="0" fillId="9" borderId="8" xfId="0" quotePrefix="1" applyFill="1" applyBorder="1" applyAlignment="1">
      <alignment horizontal="center"/>
    </xf>
    <xf numFmtId="0" fontId="5" fillId="9" borderId="62" xfId="0" quotePrefix="1" applyFont="1" applyFill="1" applyBorder="1" applyAlignment="1">
      <alignment horizontal="center"/>
    </xf>
    <xf numFmtId="0" fontId="6" fillId="8" borderId="11" xfId="4" applyFont="1" applyFill="1" applyBorder="1" applyAlignment="1">
      <alignment horizontal="center"/>
    </xf>
    <xf numFmtId="0" fontId="17" fillId="7" borderId="15" xfId="4" quotePrefix="1" applyFont="1" applyFill="1" applyBorder="1" applyAlignment="1">
      <alignment horizontal="center"/>
    </xf>
    <xf numFmtId="0" fontId="17" fillId="7" borderId="2" xfId="4" quotePrefix="1" applyFont="1" applyFill="1" applyBorder="1" applyAlignment="1">
      <alignment horizontal="center"/>
    </xf>
    <xf numFmtId="0" fontId="17" fillId="7" borderId="13" xfId="4" quotePrefix="1" applyFont="1" applyFill="1" applyBorder="1" applyAlignment="1">
      <alignment horizontal="center"/>
    </xf>
    <xf numFmtId="0" fontId="5" fillId="7" borderId="29" xfId="0" quotePrefix="1" applyFont="1" applyFill="1" applyBorder="1" applyAlignment="1">
      <alignment horizontal="center"/>
    </xf>
    <xf numFmtId="0" fontId="17" fillId="7" borderId="26" xfId="4" quotePrefix="1" applyFont="1" applyFill="1" applyBorder="1" applyAlignment="1">
      <alignment horizontal="center"/>
    </xf>
    <xf numFmtId="0" fontId="17" fillId="7" borderId="19" xfId="4" quotePrefix="1" applyFont="1" applyFill="1" applyBorder="1" applyAlignment="1">
      <alignment horizontal="center"/>
    </xf>
    <xf numFmtId="0" fontId="17" fillId="7" borderId="14" xfId="4" quotePrefix="1" applyFont="1" applyFill="1" applyBorder="1" applyAlignment="1">
      <alignment horizontal="center"/>
    </xf>
    <xf numFmtId="0" fontId="5" fillId="7" borderId="30" xfId="0" quotePrefix="1" applyFont="1" applyFill="1" applyBorder="1" applyAlignment="1">
      <alignment horizontal="center"/>
    </xf>
    <xf numFmtId="0" fontId="28" fillId="5" borderId="83" xfId="4" applyFont="1" applyBorder="1" applyAlignment="1">
      <alignment horizontal="center"/>
    </xf>
    <xf numFmtId="0" fontId="0" fillId="15" borderId="68" xfId="0" quotePrefix="1" applyFill="1" applyBorder="1" applyAlignment="1">
      <alignment horizontal="center"/>
    </xf>
    <xf numFmtId="0" fontId="5" fillId="8" borderId="20" xfId="0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/>
    </xf>
    <xf numFmtId="0" fontId="0" fillId="7" borderId="42" xfId="0" applyFont="1" applyFill="1" applyBorder="1" applyAlignment="1">
      <alignment horizontal="center" vertical="center"/>
    </xf>
    <xf numFmtId="0" fontId="28" fillId="7" borderId="28" xfId="0" applyFont="1" applyFill="1" applyBorder="1" applyAlignment="1">
      <alignment horizontal="center"/>
    </xf>
    <xf numFmtId="0" fontId="0" fillId="7" borderId="22" xfId="0" applyFont="1" applyFill="1" applyBorder="1" applyAlignment="1">
      <alignment horizontal="center"/>
    </xf>
    <xf numFmtId="0" fontId="0" fillId="8" borderId="20" xfId="0" applyFont="1" applyFill="1" applyBorder="1" applyAlignment="1">
      <alignment horizontal="center"/>
    </xf>
    <xf numFmtId="0" fontId="25" fillId="5" borderId="26" xfId="4" applyFont="1" applyBorder="1" applyAlignment="1">
      <alignment horizontal="left"/>
    </xf>
    <xf numFmtId="0" fontId="17" fillId="8" borderId="16" xfId="4" applyFont="1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12" borderId="60" xfId="0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5" borderId="82" xfId="4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5" fillId="19" borderId="4" xfId="7" applyFont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0" fontId="17" fillId="7" borderId="7" xfId="4" applyFont="1" applyFill="1" applyBorder="1" applyAlignment="1">
      <alignment horizontal="center"/>
    </xf>
    <xf numFmtId="0" fontId="17" fillId="7" borderId="17" xfId="0" applyFont="1" applyFill="1" applyBorder="1" applyAlignment="1">
      <alignment horizontal="center"/>
    </xf>
    <xf numFmtId="0" fontId="17" fillId="7" borderId="2" xfId="0" quotePrefix="1" applyFont="1" applyFill="1" applyBorder="1" applyAlignment="1">
      <alignment horizontal="center"/>
    </xf>
    <xf numFmtId="0" fontId="17" fillId="7" borderId="13" xfId="0" quotePrefix="1" applyFont="1" applyFill="1" applyBorder="1" applyAlignment="1">
      <alignment horizontal="center"/>
    </xf>
    <xf numFmtId="0" fontId="30" fillId="5" borderId="83" xfId="4" quotePrefix="1" applyFont="1" applyBorder="1" applyAlignment="1">
      <alignment horizontal="center"/>
    </xf>
    <xf numFmtId="0" fontId="30" fillId="5" borderId="1" xfId="4" quotePrefix="1" applyFont="1" applyBorder="1" applyAlignment="1">
      <alignment horizontal="center"/>
    </xf>
    <xf numFmtId="0" fontId="5" fillId="12" borderId="24" xfId="0" applyFont="1" applyFill="1" applyBorder="1" applyAlignment="1">
      <alignment horizontal="center"/>
    </xf>
    <xf numFmtId="0" fontId="5" fillId="12" borderId="36" xfId="0" applyFont="1" applyFill="1" applyBorder="1" applyAlignment="1">
      <alignment horizontal="center"/>
    </xf>
    <xf numFmtId="0" fontId="5" fillId="12" borderId="64" xfId="0" applyFont="1" applyFill="1" applyBorder="1" applyAlignment="1">
      <alignment horizontal="center"/>
    </xf>
    <xf numFmtId="0" fontId="5" fillId="9" borderId="64" xfId="0" applyFont="1" applyFill="1" applyBorder="1" applyAlignment="1">
      <alignment horizontal="center"/>
    </xf>
    <xf numFmtId="0" fontId="4" fillId="5" borderId="84" xfId="4" applyBorder="1" applyAlignment="1">
      <alignment horizontal="center"/>
    </xf>
    <xf numFmtId="0" fontId="23" fillId="5" borderId="85" xfId="4" applyFont="1" applyBorder="1" applyAlignment="1">
      <alignment horizontal="center"/>
    </xf>
    <xf numFmtId="0" fontId="4" fillId="5" borderId="2" xfId="4" applyFont="1" applyBorder="1" applyAlignment="1">
      <alignment horizontal="center"/>
    </xf>
    <xf numFmtId="0" fontId="4" fillId="5" borderId="84" xfId="4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7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29" fillId="7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0" fillId="21" borderId="0" xfId="0" applyFill="1" applyAlignment="1">
      <alignment vertical="center"/>
    </xf>
    <xf numFmtId="0" fontId="0" fillId="21" borderId="0" xfId="0" applyFill="1" applyAlignment="1">
      <alignment horizontal="center" vertical="center"/>
    </xf>
    <xf numFmtId="0" fontId="29" fillId="21" borderId="0" xfId="0" applyFont="1" applyFill="1" applyAlignment="1">
      <alignment vertical="center"/>
    </xf>
    <xf numFmtId="0" fontId="0" fillId="0" borderId="0" xfId="0" applyBorder="1"/>
    <xf numFmtId="0" fontId="5" fillId="0" borderId="50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5" fillId="8" borderId="4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0" xfId="0" applyFont="1"/>
    <xf numFmtId="0" fontId="4" fillId="5" borderId="1" xfId="4"/>
    <xf numFmtId="0" fontId="4" fillId="5" borderId="86" xfId="4" applyBorder="1" applyAlignment="1">
      <alignment horizontal="center" vertical="center"/>
    </xf>
    <xf numFmtId="0" fontId="4" fillId="5" borderId="87" xfId="4" applyBorder="1" applyAlignment="1">
      <alignment horizontal="center" vertical="center"/>
    </xf>
    <xf numFmtId="0" fontId="5" fillId="11" borderId="37" xfId="0" applyFont="1" applyFill="1" applyBorder="1" applyAlignment="1">
      <alignment horizontal="center"/>
    </xf>
    <xf numFmtId="0" fontId="18" fillId="16" borderId="57" xfId="5" applyFont="1" applyBorder="1" applyAlignment="1">
      <alignment horizontal="center"/>
    </xf>
    <xf numFmtId="0" fontId="18" fillId="16" borderId="58" xfId="5" applyFont="1" applyBorder="1" applyAlignment="1">
      <alignment horizontal="center"/>
    </xf>
    <xf numFmtId="0" fontId="26" fillId="4" borderId="1" xfId="3" applyFont="1" applyAlignment="1">
      <alignment horizontal="center"/>
    </xf>
    <xf numFmtId="0" fontId="0" fillId="14" borderId="21" xfId="0" applyFill="1" applyBorder="1" applyAlignment="1">
      <alignment horizontal="center" wrapText="1"/>
    </xf>
    <xf numFmtId="0" fontId="0" fillId="14" borderId="48" xfId="0" applyFill="1" applyBorder="1" applyAlignment="1">
      <alignment horizontal="center" wrapText="1"/>
    </xf>
    <xf numFmtId="0" fontId="0" fillId="14" borderId="49" xfId="0" applyFill="1" applyBorder="1" applyAlignment="1">
      <alignment horizontal="center" wrapText="1"/>
    </xf>
    <xf numFmtId="0" fontId="0" fillId="14" borderId="42" xfId="0" applyFill="1" applyBorder="1" applyAlignment="1">
      <alignment horizontal="center" wrapText="1"/>
    </xf>
    <xf numFmtId="0" fontId="6" fillId="7" borderId="31" xfId="2" applyFont="1" applyFill="1" applyBorder="1" applyAlignment="1">
      <alignment horizontal="center" vertical="center"/>
    </xf>
    <xf numFmtId="0" fontId="6" fillId="7" borderId="25" xfId="2" applyFont="1" applyFill="1" applyBorder="1" applyAlignment="1">
      <alignment horizontal="center" vertical="center"/>
    </xf>
    <xf numFmtId="0" fontId="6" fillId="7" borderId="23" xfId="2" applyFont="1" applyFill="1" applyBorder="1" applyAlignment="1">
      <alignment horizontal="center" vertical="center"/>
    </xf>
    <xf numFmtId="0" fontId="6" fillId="7" borderId="28" xfId="2" applyFont="1" applyFill="1" applyBorder="1" applyAlignment="1">
      <alignment horizontal="center" vertical="center"/>
    </xf>
    <xf numFmtId="0" fontId="6" fillId="7" borderId="27" xfId="2" applyFont="1" applyFill="1" applyBorder="1" applyAlignment="1">
      <alignment horizontal="center" vertical="center"/>
    </xf>
    <xf numFmtId="0" fontId="3" fillId="4" borderId="1" xfId="3" applyAlignment="1">
      <alignment horizontal="center" vertical="center"/>
    </xf>
    <xf numFmtId="0" fontId="0" fillId="9" borderId="79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/>
    </xf>
    <xf numFmtId="0" fontId="5" fillId="11" borderId="51" xfId="0" applyFont="1" applyFill="1" applyBorder="1" applyAlignment="1">
      <alignment horizontal="center"/>
    </xf>
    <xf numFmtId="0" fontId="19" fillId="16" borderId="45" xfId="5" applyFont="1" applyAlignment="1">
      <alignment horizontal="center" vertical="center" textRotation="90"/>
    </xf>
    <xf numFmtId="0" fontId="6" fillId="7" borderId="43" xfId="2" applyFont="1" applyFill="1" applyBorder="1" applyAlignment="1">
      <alignment horizontal="center" vertical="center"/>
    </xf>
    <xf numFmtId="0" fontId="6" fillId="7" borderId="22" xfId="2" applyFont="1" applyFill="1" applyBorder="1" applyAlignment="1">
      <alignment horizontal="center" vertical="center"/>
    </xf>
    <xf numFmtId="0" fontId="6" fillId="7" borderId="44" xfId="2" applyFont="1" applyFill="1" applyBorder="1" applyAlignment="1">
      <alignment horizontal="center" vertical="center"/>
    </xf>
    <xf numFmtId="0" fontId="13" fillId="16" borderId="45" xfId="5" applyAlignment="1">
      <alignment horizontal="center"/>
    </xf>
    <xf numFmtId="0" fontId="13" fillId="16" borderId="57" xfId="5" applyBorder="1" applyAlignment="1">
      <alignment horizontal="center"/>
    </xf>
    <xf numFmtId="0" fontId="26" fillId="4" borderId="71" xfId="3" applyFont="1" applyBorder="1" applyAlignment="1">
      <alignment horizontal="center" vertical="center" wrapText="1"/>
    </xf>
    <xf numFmtId="0" fontId="26" fillId="4" borderId="72" xfId="3" applyFont="1" applyBorder="1" applyAlignment="1">
      <alignment horizontal="center" vertical="center" wrapText="1"/>
    </xf>
    <xf numFmtId="0" fontId="26" fillId="4" borderId="73" xfId="3" applyFont="1" applyBorder="1" applyAlignment="1">
      <alignment horizontal="center" vertical="center" wrapText="1"/>
    </xf>
    <xf numFmtId="0" fontId="26" fillId="4" borderId="33" xfId="3" applyFont="1" applyBorder="1" applyAlignment="1">
      <alignment horizontal="center" vertical="center" wrapText="1"/>
    </xf>
    <xf numFmtId="0" fontId="26" fillId="4" borderId="74" xfId="3" applyFont="1" applyBorder="1" applyAlignment="1">
      <alignment horizontal="center" vertical="center" wrapText="1"/>
    </xf>
    <xf numFmtId="0" fontId="26" fillId="4" borderId="54" xfId="3" applyFont="1" applyBorder="1" applyAlignment="1">
      <alignment horizontal="center" vertical="center" wrapText="1"/>
    </xf>
    <xf numFmtId="0" fontId="26" fillId="4" borderId="76" xfId="3" applyFont="1" applyBorder="1" applyAlignment="1">
      <alignment horizontal="center" vertical="center" wrapText="1"/>
    </xf>
    <xf numFmtId="0" fontId="26" fillId="4" borderId="70" xfId="3" applyFont="1" applyBorder="1" applyAlignment="1">
      <alignment horizontal="center" vertical="center" wrapText="1"/>
    </xf>
    <xf numFmtId="0" fontId="0" fillId="6" borderId="10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13" fillId="16" borderId="45" xfId="5" applyAlignment="1">
      <alignment horizontal="center" vertical="center" textRotation="90"/>
    </xf>
    <xf numFmtId="0" fontId="0" fillId="9" borderId="67" xfId="0" applyFill="1" applyBorder="1" applyAlignment="1">
      <alignment horizontal="center" vertical="center" wrapText="1"/>
    </xf>
    <xf numFmtId="0" fontId="5" fillId="11" borderId="32" xfId="0" applyFont="1" applyFill="1" applyBorder="1" applyAlignment="1">
      <alignment horizontal="center"/>
    </xf>
    <xf numFmtId="0" fontId="2" fillId="3" borderId="0" xfId="2" applyAlignment="1">
      <alignment horizontal="center"/>
    </xf>
    <xf numFmtId="0" fontId="0" fillId="0" borderId="50" xfId="0" applyBorder="1"/>
  </cellXfs>
  <cellStyles count="8">
    <cellStyle name="60% - Accent6" xfId="7" builtinId="52"/>
    <cellStyle name="Calculation" xfId="4" builtinId="22"/>
    <cellStyle name="Check Cell" xfId="5" builtinId="23"/>
    <cellStyle name="Explanatory Text" xfId="6" builtinId="53"/>
    <cellStyle name="Good" xfId="1" builtinId="26"/>
    <cellStyle name="Input" xfId="3" builtinId="20"/>
    <cellStyle name="Neutral" xfId="2" builtinId="28"/>
    <cellStyle name="Normal" xfId="0" builtinId="0"/>
  </cellStyles>
  <dxfs count="283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432435</xdr:colOff>
      <xdr:row>11</xdr:row>
      <xdr:rowOff>150494</xdr:rowOff>
    </xdr:from>
    <xdr:to>
      <xdr:col>10</xdr:col>
      <xdr:colOff>603885</xdr:colOff>
      <xdr:row>13</xdr:row>
      <xdr:rowOff>123824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7F583A7D-36AD-4097-A6F9-5CEF12825A42}"/>
            </a:ext>
          </a:extLst>
        </xdr:cNvPr>
        <xdr:cNvSpPr/>
      </xdr:nvSpPr>
      <xdr:spPr>
        <a:xfrm>
          <a:off x="11831955" y="2040254"/>
          <a:ext cx="171450" cy="35433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11</xdr:col>
      <xdr:colOff>447675</xdr:colOff>
      <xdr:row>52</xdr:row>
      <xdr:rowOff>180974</xdr:rowOff>
    </xdr:from>
    <xdr:to>
      <xdr:col>11</xdr:col>
      <xdr:colOff>619125</xdr:colOff>
      <xdr:row>54</xdr:row>
      <xdr:rowOff>154304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D175D55E-5FA8-4F2F-985A-CC2E2A50D8D6}"/>
            </a:ext>
          </a:extLst>
        </xdr:cNvPr>
        <xdr:cNvSpPr/>
      </xdr:nvSpPr>
      <xdr:spPr>
        <a:xfrm>
          <a:off x="11245215" y="9698354"/>
          <a:ext cx="171450" cy="35433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325755</xdr:colOff>
      <xdr:row>24</xdr:row>
      <xdr:rowOff>190500</xdr:rowOff>
    </xdr:from>
    <xdr:to>
      <xdr:col>19</xdr:col>
      <xdr:colOff>53340</xdr:colOff>
      <xdr:row>27</xdr:row>
      <xdr:rowOff>22860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84C46EA-D0CF-40C4-BFD3-D3695A1DDFE1}"/>
            </a:ext>
          </a:extLst>
        </xdr:cNvPr>
        <xdr:cNvSpPr/>
      </xdr:nvSpPr>
      <xdr:spPr>
        <a:xfrm>
          <a:off x="15367635" y="4808220"/>
          <a:ext cx="2165985" cy="419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Planned in M-1. Fixed</a:t>
          </a:r>
          <a:r>
            <a:rPr lang="en-MY" sz="1100" baseline="0"/>
            <a:t> up</a:t>
          </a:r>
          <a:r>
            <a:rPr lang="en-MY" sz="1100"/>
            <a:t> to M+1. </a:t>
          </a:r>
        </a:p>
      </xdr:txBody>
    </xdr:sp>
    <xdr:clientData/>
  </xdr:twoCellAnchor>
  <xdr:twoCellAnchor>
    <xdr:from>
      <xdr:col>14</xdr:col>
      <xdr:colOff>15240</xdr:colOff>
      <xdr:row>25</xdr:row>
      <xdr:rowOff>160020</xdr:rowOff>
    </xdr:from>
    <xdr:to>
      <xdr:col>15</xdr:col>
      <xdr:colOff>325755</xdr:colOff>
      <xdr:row>26</xdr:row>
      <xdr:rowOff>3810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90FA6AB-9674-4B17-AC46-820FC9F514D5}"/>
            </a:ext>
          </a:extLst>
        </xdr:cNvPr>
        <xdr:cNvCxnSpPr>
          <a:stCxn id="4" idx="1"/>
        </xdr:cNvCxnSpPr>
      </xdr:nvCxnSpPr>
      <xdr:spPr>
        <a:xfrm flipH="1" flipV="1">
          <a:off x="14447520" y="4975860"/>
          <a:ext cx="920115" cy="41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14</xdr:row>
      <xdr:rowOff>144780</xdr:rowOff>
    </xdr:from>
    <xdr:to>
      <xdr:col>19</xdr:col>
      <xdr:colOff>152400</xdr:colOff>
      <xdr:row>17</xdr:row>
      <xdr:rowOff>167640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3B18208B-211D-4164-AF5C-73EA78D4418E}"/>
            </a:ext>
          </a:extLst>
        </xdr:cNvPr>
        <xdr:cNvSpPr/>
      </xdr:nvSpPr>
      <xdr:spPr>
        <a:xfrm>
          <a:off x="14584680" y="278892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10</xdr:col>
      <xdr:colOff>807720</xdr:colOff>
      <xdr:row>16</xdr:row>
      <xdr:rowOff>60960</xdr:rowOff>
    </xdr:from>
    <xdr:to>
      <xdr:col>14</xdr:col>
      <xdr:colOff>152400</xdr:colOff>
      <xdr:row>23</xdr:row>
      <xdr:rowOff>30480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96F9D4B-1AF9-4119-B8D9-39F65815CA6F}"/>
            </a:ext>
          </a:extLst>
        </xdr:cNvPr>
        <xdr:cNvCxnSpPr>
          <a:stCxn id="6" idx="1"/>
        </xdr:cNvCxnSpPr>
      </xdr:nvCxnSpPr>
      <xdr:spPr>
        <a:xfrm flipH="1">
          <a:off x="11209020" y="3093720"/>
          <a:ext cx="3375660" cy="1356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182880</xdr:colOff>
      <xdr:row>58</xdr:row>
      <xdr:rowOff>144780</xdr:rowOff>
    </xdr:from>
    <xdr:to>
      <xdr:col>19</xdr:col>
      <xdr:colOff>182880</xdr:colOff>
      <xdr:row>61</xdr:row>
      <xdr:rowOff>160020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32AC7B38-896A-4BE4-83B1-8D4F1B424E86}"/>
            </a:ext>
          </a:extLst>
        </xdr:cNvPr>
        <xdr:cNvSpPr/>
      </xdr:nvSpPr>
      <xdr:spPr>
        <a:xfrm>
          <a:off x="14988540" y="1082040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11</xdr:col>
      <xdr:colOff>762000</xdr:colOff>
      <xdr:row>60</xdr:row>
      <xdr:rowOff>53340</xdr:rowOff>
    </xdr:from>
    <xdr:to>
      <xdr:col>14</xdr:col>
      <xdr:colOff>182880</xdr:colOff>
      <xdr:row>64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41A39B1-EDB0-47D7-BD5D-B58F00C3E841}"/>
            </a:ext>
          </a:extLst>
        </xdr:cNvPr>
        <xdr:cNvCxnSpPr>
          <a:stCxn id="12" idx="1"/>
        </xdr:cNvCxnSpPr>
      </xdr:nvCxnSpPr>
      <xdr:spPr>
        <a:xfrm flipH="1">
          <a:off x="11559540" y="11125200"/>
          <a:ext cx="342900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171450</xdr:colOff>
      <xdr:row>62</xdr:row>
      <xdr:rowOff>102870</xdr:rowOff>
    </xdr:from>
    <xdr:to>
      <xdr:col>19</xdr:col>
      <xdr:colOff>171450</xdr:colOff>
      <xdr:row>65</xdr:row>
      <xdr:rowOff>60960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0606C26-80EE-4BCF-8FA2-DC55B550C11C}"/>
            </a:ext>
          </a:extLst>
        </xdr:cNvPr>
        <xdr:cNvSpPr/>
      </xdr:nvSpPr>
      <xdr:spPr>
        <a:xfrm>
          <a:off x="14977110" y="11570970"/>
          <a:ext cx="3048000" cy="54483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aseline="0"/>
            <a:t>Fix Target Inventory every month.</a:t>
          </a:r>
        </a:p>
      </xdr:txBody>
    </xdr:sp>
    <xdr:clientData/>
  </xdr:twoCellAnchor>
  <xdr:twoCellAnchor>
    <xdr:from>
      <xdr:col>14</xdr:col>
      <xdr:colOff>0</xdr:colOff>
      <xdr:row>63</xdr:row>
      <xdr:rowOff>177165</xdr:rowOff>
    </xdr:from>
    <xdr:to>
      <xdr:col>14</xdr:col>
      <xdr:colOff>171450</xdr:colOff>
      <xdr:row>66</xdr:row>
      <xdr:rowOff>53340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947BC87-0ACB-46F0-A353-387B76047853}"/>
            </a:ext>
          </a:extLst>
        </xdr:cNvPr>
        <xdr:cNvCxnSpPr>
          <a:stCxn id="14" idx="1"/>
        </xdr:cNvCxnSpPr>
      </xdr:nvCxnSpPr>
      <xdr:spPr>
        <a:xfrm flipH="1">
          <a:off x="13929360" y="11843385"/>
          <a:ext cx="1047750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300990</xdr:colOff>
      <xdr:row>66</xdr:row>
      <xdr:rowOff>38100</xdr:rowOff>
    </xdr:from>
    <xdr:to>
      <xdr:col>19</xdr:col>
      <xdr:colOff>300990</xdr:colOff>
      <xdr:row>69</xdr:row>
      <xdr:rowOff>93345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85A5F52B-7E0D-4814-8331-F2CFE0652A7A}"/>
            </a:ext>
          </a:extLst>
        </xdr:cNvPr>
        <xdr:cNvSpPr/>
      </xdr:nvSpPr>
      <xdr:spPr>
        <a:xfrm>
          <a:off x="15106650" y="122758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This is the ideal case if supply and demand are as predicted</a:t>
          </a:r>
          <a:r>
            <a:rPr lang="en-MY" sz="1100" baseline="0"/>
            <a:t> in forecast.</a:t>
          </a:r>
          <a:endParaRPr lang="en-MY" sz="1100"/>
        </a:p>
      </xdr:txBody>
    </xdr:sp>
    <xdr:clientData/>
  </xdr:twoCellAnchor>
  <xdr:twoCellAnchor>
    <xdr:from>
      <xdr:col>14</xdr:col>
      <xdr:colOff>0</xdr:colOff>
      <xdr:row>67</xdr:row>
      <xdr:rowOff>153353</xdr:rowOff>
    </xdr:from>
    <xdr:to>
      <xdr:col>14</xdr:col>
      <xdr:colOff>300990</xdr:colOff>
      <xdr:row>70</xdr:row>
      <xdr:rowOff>53340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6E08A61-F4A5-44B1-B59E-14F422CEF4DA}"/>
            </a:ext>
          </a:extLst>
        </xdr:cNvPr>
        <xdr:cNvCxnSpPr>
          <a:stCxn id="16" idx="1"/>
        </xdr:cNvCxnSpPr>
      </xdr:nvCxnSpPr>
      <xdr:spPr>
        <a:xfrm flipH="1">
          <a:off x="14310360" y="12581573"/>
          <a:ext cx="796290" cy="4562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165732</xdr:colOff>
      <xdr:row>70</xdr:row>
      <xdr:rowOff>129540</xdr:rowOff>
    </xdr:from>
    <xdr:to>
      <xdr:col>23</xdr:col>
      <xdr:colOff>247647</xdr:colOff>
      <xdr:row>74</xdr:row>
      <xdr:rowOff>100965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14356575-AD5B-4509-AFEC-8A28107D41E8}"/>
            </a:ext>
          </a:extLst>
        </xdr:cNvPr>
        <xdr:cNvSpPr/>
      </xdr:nvSpPr>
      <xdr:spPr>
        <a:xfrm>
          <a:off x="14971392" y="13114020"/>
          <a:ext cx="5568315" cy="7486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Fix</a:t>
          </a:r>
          <a:r>
            <a:rPr lang="en-MY" sz="1100" baseline="0"/>
            <a:t> up</a:t>
          </a:r>
          <a:r>
            <a:rPr lang="en-MY" sz="1100"/>
            <a:t> to M+1. If the</a:t>
          </a:r>
          <a:r>
            <a:rPr lang="en-MY" sz="1100" baseline="0"/>
            <a:t> total </a:t>
          </a:r>
          <a:r>
            <a:rPr lang="en-MY" sz="1100"/>
            <a:t>orders are not similar as forecasted, Production Qty can be changed at M+2 and M+3,</a:t>
          </a:r>
          <a:r>
            <a:rPr lang="en-MY" sz="1100" baseline="0"/>
            <a:t> at the middle of M. (*Saw in Prototype system the production amount vary every month but not sure how the numbers are calculated)</a:t>
          </a:r>
          <a:endParaRPr lang="en-MY" sz="1100"/>
        </a:p>
      </xdr:txBody>
    </xdr:sp>
    <xdr:clientData/>
  </xdr:twoCellAnchor>
  <xdr:twoCellAnchor>
    <xdr:from>
      <xdr:col>14</xdr:col>
      <xdr:colOff>0</xdr:colOff>
      <xdr:row>72</xdr:row>
      <xdr:rowOff>100013</xdr:rowOff>
    </xdr:from>
    <xdr:to>
      <xdr:col>14</xdr:col>
      <xdr:colOff>165732</xdr:colOff>
      <xdr:row>74</xdr:row>
      <xdr:rowOff>91440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4CC1C8A4-A4BA-4CC1-A2D8-229D6669A229}"/>
            </a:ext>
          </a:extLst>
        </xdr:cNvPr>
        <xdr:cNvCxnSpPr>
          <a:stCxn id="18" idx="1"/>
        </xdr:cNvCxnSpPr>
      </xdr:nvCxnSpPr>
      <xdr:spPr>
        <a:xfrm flipH="1">
          <a:off x="14104620" y="13488353"/>
          <a:ext cx="866772" cy="3648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735330</xdr:colOff>
      <xdr:row>77</xdr:row>
      <xdr:rowOff>121920</xdr:rowOff>
    </xdr:from>
    <xdr:to>
      <xdr:col>9</xdr:col>
      <xdr:colOff>1390650</xdr:colOff>
      <xdr:row>81</xdr:row>
      <xdr:rowOff>1905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12D24C68-DDD0-4D71-A75C-DB1541AA713B}"/>
            </a:ext>
          </a:extLst>
        </xdr:cNvPr>
        <xdr:cNvSpPr/>
      </xdr:nvSpPr>
      <xdr:spPr>
        <a:xfrm>
          <a:off x="7219950" y="144856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Net Requirements not calculated because they're in the fixed timeframe zone.</a:t>
          </a:r>
        </a:p>
      </xdr:txBody>
    </xdr:sp>
    <xdr:clientData/>
  </xdr:twoCellAnchor>
  <xdr:twoCellAnchor>
    <xdr:from>
      <xdr:col>9</xdr:col>
      <xdr:colOff>1390650</xdr:colOff>
      <xdr:row>73</xdr:row>
      <xdr:rowOff>83820</xdr:rowOff>
    </xdr:from>
    <xdr:to>
      <xdr:col>11</xdr:col>
      <xdr:colOff>342900</xdr:colOff>
      <xdr:row>79</xdr:row>
      <xdr:rowOff>61913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98BF10E-2F91-4249-97AF-2DF0B67E7024}"/>
            </a:ext>
          </a:extLst>
        </xdr:cNvPr>
        <xdr:cNvCxnSpPr>
          <a:stCxn id="20" idx="3"/>
        </xdr:cNvCxnSpPr>
      </xdr:nvCxnSpPr>
      <xdr:spPr>
        <a:xfrm flipV="1">
          <a:off x="10267950" y="13655040"/>
          <a:ext cx="872490" cy="1136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1390650</xdr:colOff>
      <xdr:row>73</xdr:row>
      <xdr:rowOff>114300</xdr:rowOff>
    </xdr:from>
    <xdr:to>
      <xdr:col>12</xdr:col>
      <xdr:colOff>289560</xdr:colOff>
      <xdr:row>79</xdr:row>
      <xdr:rowOff>61913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60CCB0B-3902-4520-97C5-ED8E46D8EE47}"/>
            </a:ext>
          </a:extLst>
        </xdr:cNvPr>
        <xdr:cNvCxnSpPr>
          <a:stCxn id="20" idx="3"/>
        </xdr:cNvCxnSpPr>
      </xdr:nvCxnSpPr>
      <xdr:spPr>
        <a:xfrm flipV="1">
          <a:off x="10267950" y="13685520"/>
          <a:ext cx="1901190" cy="1105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11</xdr:row>
      <xdr:rowOff>180974</xdr:rowOff>
    </xdr:from>
    <xdr:to>
      <xdr:col>10</xdr:col>
      <xdr:colOff>619125</xdr:colOff>
      <xdr:row>13</xdr:row>
      <xdr:rowOff>154304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F6BCF1A7-04DB-49FE-BFB6-E76DF5AC64E4}"/>
            </a:ext>
          </a:extLst>
        </xdr:cNvPr>
        <xdr:cNvSpPr/>
      </xdr:nvSpPr>
      <xdr:spPr>
        <a:xfrm>
          <a:off x="9199245" y="2055494"/>
          <a:ext cx="175260" cy="34671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11</xdr:col>
      <xdr:colOff>447675</xdr:colOff>
      <xdr:row>52</xdr:row>
      <xdr:rowOff>180974</xdr:rowOff>
    </xdr:from>
    <xdr:to>
      <xdr:col>11</xdr:col>
      <xdr:colOff>619125</xdr:colOff>
      <xdr:row>54</xdr:row>
      <xdr:rowOff>154304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ABE498DB-BBBE-418E-A502-199537E267C6}"/>
            </a:ext>
          </a:extLst>
        </xdr:cNvPr>
        <xdr:cNvSpPr/>
      </xdr:nvSpPr>
      <xdr:spPr>
        <a:xfrm>
          <a:off x="9199245" y="7780019"/>
          <a:ext cx="175260" cy="34671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14</xdr:col>
      <xdr:colOff>260157</xdr:colOff>
      <xdr:row>21</xdr:row>
      <xdr:rowOff>184869</xdr:rowOff>
    </xdr:from>
    <xdr:to>
      <xdr:col>17</xdr:col>
      <xdr:colOff>597342</xdr:colOff>
      <xdr:row>24</xdr:row>
      <xdr:rowOff>8946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3360A30-543A-4E0E-A3A8-29A830F66FC3}"/>
            </a:ext>
          </a:extLst>
        </xdr:cNvPr>
        <xdr:cNvSpPr/>
      </xdr:nvSpPr>
      <xdr:spPr>
        <a:xfrm>
          <a:off x="14605635" y="4246660"/>
          <a:ext cx="2165985" cy="420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Planned in M. Fixed</a:t>
          </a:r>
          <a:r>
            <a:rPr lang="en-MY" sz="1100" baseline="0"/>
            <a:t> up</a:t>
          </a:r>
          <a:r>
            <a:rPr lang="en-MY" sz="1100"/>
            <a:t> to M+1. </a:t>
          </a:r>
        </a:p>
      </xdr:txBody>
    </xdr:sp>
    <xdr:clientData/>
  </xdr:twoCellAnchor>
  <xdr:twoCellAnchor>
    <xdr:from>
      <xdr:col>13</xdr:col>
      <xdr:colOff>629479</xdr:colOff>
      <xdr:row>22</xdr:row>
      <xdr:rowOff>196299</xdr:rowOff>
    </xdr:from>
    <xdr:to>
      <xdr:col>14</xdr:col>
      <xdr:colOff>260157</xdr:colOff>
      <xdr:row>24</xdr:row>
      <xdr:rowOff>99391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8CE71CD-BF29-456D-BAA0-F82783F23186}"/>
            </a:ext>
          </a:extLst>
        </xdr:cNvPr>
        <xdr:cNvCxnSpPr>
          <a:stCxn id="4" idx="1"/>
        </xdr:cNvCxnSpPr>
      </xdr:nvCxnSpPr>
      <xdr:spPr>
        <a:xfrm flipH="1">
          <a:off x="14000922" y="4456873"/>
          <a:ext cx="604713" cy="300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149087</xdr:colOff>
      <xdr:row>15</xdr:row>
      <xdr:rowOff>36112</xdr:rowOff>
    </xdr:from>
    <xdr:to>
      <xdr:col>19</xdr:col>
      <xdr:colOff>149087</xdr:colOff>
      <xdr:row>18</xdr:row>
      <xdr:rowOff>51353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EE6A9D5-8B2A-4994-ADEF-935A25AC828C}"/>
            </a:ext>
          </a:extLst>
        </xdr:cNvPr>
        <xdr:cNvSpPr/>
      </xdr:nvSpPr>
      <xdr:spPr>
        <a:xfrm>
          <a:off x="14494565" y="2905208"/>
          <a:ext cx="3048000" cy="611588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10</xdr:col>
      <xdr:colOff>755374</xdr:colOff>
      <xdr:row>16</xdr:row>
      <xdr:rowOff>143124</xdr:rowOff>
    </xdr:from>
    <xdr:to>
      <xdr:col>14</xdr:col>
      <xdr:colOff>149087</xdr:colOff>
      <xdr:row>23</xdr:row>
      <xdr:rowOff>13252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C5A7975-E58E-456F-A8CA-173B050F6D29}"/>
            </a:ext>
          </a:extLst>
        </xdr:cNvPr>
        <xdr:cNvCxnSpPr>
          <a:cxnSpLocks/>
          <a:stCxn id="6" idx="1"/>
        </xdr:cNvCxnSpPr>
      </xdr:nvCxnSpPr>
      <xdr:spPr>
        <a:xfrm flipH="1">
          <a:off x="11151704" y="3211002"/>
          <a:ext cx="3488635" cy="12616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182880</xdr:colOff>
      <xdr:row>58</xdr:row>
      <xdr:rowOff>144780</xdr:rowOff>
    </xdr:from>
    <xdr:to>
      <xdr:col>19</xdr:col>
      <xdr:colOff>182880</xdr:colOff>
      <xdr:row>61</xdr:row>
      <xdr:rowOff>160020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820E67DD-34DA-44CC-8F6C-354D345C8348}"/>
            </a:ext>
          </a:extLst>
        </xdr:cNvPr>
        <xdr:cNvSpPr/>
      </xdr:nvSpPr>
      <xdr:spPr>
        <a:xfrm>
          <a:off x="14988540" y="929640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11</xdr:col>
      <xdr:colOff>762000</xdr:colOff>
      <xdr:row>60</xdr:row>
      <xdr:rowOff>53340</xdr:rowOff>
    </xdr:from>
    <xdr:to>
      <xdr:col>14</xdr:col>
      <xdr:colOff>182880</xdr:colOff>
      <xdr:row>64</xdr:row>
      <xdr:rowOff>38100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1E6C3A9-8D50-407F-B1F0-A2930897BD04}"/>
            </a:ext>
          </a:extLst>
        </xdr:cNvPr>
        <xdr:cNvCxnSpPr>
          <a:stCxn id="23" idx="1"/>
        </xdr:cNvCxnSpPr>
      </xdr:nvCxnSpPr>
      <xdr:spPr>
        <a:xfrm flipH="1">
          <a:off x="11559540" y="9601200"/>
          <a:ext cx="342900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171450</xdr:colOff>
      <xdr:row>62</xdr:row>
      <xdr:rowOff>102870</xdr:rowOff>
    </xdr:from>
    <xdr:to>
      <xdr:col>19</xdr:col>
      <xdr:colOff>171450</xdr:colOff>
      <xdr:row>65</xdr:row>
      <xdr:rowOff>60960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B0BE6F13-B441-4260-8634-68780CC0CCAA}"/>
            </a:ext>
          </a:extLst>
        </xdr:cNvPr>
        <xdr:cNvSpPr/>
      </xdr:nvSpPr>
      <xdr:spPr>
        <a:xfrm>
          <a:off x="14977110" y="10046970"/>
          <a:ext cx="3048000" cy="54483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aseline="0"/>
            <a:t>Fix Target Inventory every month.</a:t>
          </a:r>
        </a:p>
      </xdr:txBody>
    </xdr:sp>
    <xdr:clientData/>
  </xdr:twoCellAnchor>
  <xdr:twoCellAnchor>
    <xdr:from>
      <xdr:col>14</xdr:col>
      <xdr:colOff>0</xdr:colOff>
      <xdr:row>63</xdr:row>
      <xdr:rowOff>177165</xdr:rowOff>
    </xdr:from>
    <xdr:to>
      <xdr:col>14</xdr:col>
      <xdr:colOff>171450</xdr:colOff>
      <xdr:row>66</xdr:row>
      <xdr:rowOff>53340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7899EF49-6AAE-461E-8944-DBCFAC85C170}"/>
            </a:ext>
          </a:extLst>
        </xdr:cNvPr>
        <xdr:cNvCxnSpPr>
          <a:stCxn id="25" idx="1"/>
        </xdr:cNvCxnSpPr>
      </xdr:nvCxnSpPr>
      <xdr:spPr>
        <a:xfrm flipH="1">
          <a:off x="13929360" y="10319385"/>
          <a:ext cx="1047750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300990</xdr:colOff>
      <xdr:row>66</xdr:row>
      <xdr:rowOff>38100</xdr:rowOff>
    </xdr:from>
    <xdr:to>
      <xdr:col>19</xdr:col>
      <xdr:colOff>300990</xdr:colOff>
      <xdr:row>69</xdr:row>
      <xdr:rowOff>93345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3F6F5DCF-5143-4BD2-A697-A307D499B4CA}"/>
            </a:ext>
          </a:extLst>
        </xdr:cNvPr>
        <xdr:cNvSpPr/>
      </xdr:nvSpPr>
      <xdr:spPr>
        <a:xfrm>
          <a:off x="15106650" y="107518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This is the ideal case if supply and demand are as predicted</a:t>
          </a:r>
          <a:r>
            <a:rPr lang="en-MY" sz="1100" baseline="0"/>
            <a:t> in forecast.</a:t>
          </a:r>
          <a:endParaRPr lang="en-MY" sz="1100"/>
        </a:p>
      </xdr:txBody>
    </xdr:sp>
    <xdr:clientData/>
  </xdr:twoCellAnchor>
  <xdr:twoCellAnchor>
    <xdr:from>
      <xdr:col>14</xdr:col>
      <xdr:colOff>0</xdr:colOff>
      <xdr:row>67</xdr:row>
      <xdr:rowOff>153353</xdr:rowOff>
    </xdr:from>
    <xdr:to>
      <xdr:col>14</xdr:col>
      <xdr:colOff>300990</xdr:colOff>
      <xdr:row>70</xdr:row>
      <xdr:rowOff>53340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C30D013A-FD49-4C13-909C-903551895D27}"/>
            </a:ext>
          </a:extLst>
        </xdr:cNvPr>
        <xdr:cNvCxnSpPr>
          <a:stCxn id="29" idx="1"/>
        </xdr:cNvCxnSpPr>
      </xdr:nvCxnSpPr>
      <xdr:spPr>
        <a:xfrm flipH="1">
          <a:off x="14310360" y="11057573"/>
          <a:ext cx="796290" cy="4562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165732</xdr:colOff>
      <xdr:row>70</xdr:row>
      <xdr:rowOff>129540</xdr:rowOff>
    </xdr:from>
    <xdr:to>
      <xdr:col>23</xdr:col>
      <xdr:colOff>247647</xdr:colOff>
      <xdr:row>74</xdr:row>
      <xdr:rowOff>100965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07B6C7FE-4D0D-410C-8936-7BEC0DAF16E1}"/>
            </a:ext>
          </a:extLst>
        </xdr:cNvPr>
        <xdr:cNvSpPr/>
      </xdr:nvSpPr>
      <xdr:spPr>
        <a:xfrm>
          <a:off x="14971392" y="11590020"/>
          <a:ext cx="5568315" cy="7486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Fix</a:t>
          </a:r>
          <a:r>
            <a:rPr lang="en-MY" sz="1100" baseline="0"/>
            <a:t> up</a:t>
          </a:r>
          <a:r>
            <a:rPr lang="en-MY" sz="1100"/>
            <a:t> to M+1. If the</a:t>
          </a:r>
          <a:r>
            <a:rPr lang="en-MY" sz="1100" baseline="0"/>
            <a:t> total </a:t>
          </a:r>
          <a:r>
            <a:rPr lang="en-MY" sz="1100"/>
            <a:t>orders are not similar as forecasted, Production Qty can be changed at M+2 and M+3,</a:t>
          </a:r>
          <a:r>
            <a:rPr lang="en-MY" sz="1100" baseline="0"/>
            <a:t> at the middle of M. (*Saw in Prototype system the production amount vary every month but not sure how the numbers are calculated)</a:t>
          </a:r>
          <a:endParaRPr lang="en-MY" sz="1100"/>
        </a:p>
      </xdr:txBody>
    </xdr:sp>
    <xdr:clientData/>
  </xdr:twoCellAnchor>
  <xdr:twoCellAnchor>
    <xdr:from>
      <xdr:col>14</xdr:col>
      <xdr:colOff>0</xdr:colOff>
      <xdr:row>72</xdr:row>
      <xdr:rowOff>100013</xdr:rowOff>
    </xdr:from>
    <xdr:to>
      <xdr:col>14</xdr:col>
      <xdr:colOff>165732</xdr:colOff>
      <xdr:row>74</xdr:row>
      <xdr:rowOff>91440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B1720D0F-1240-46C4-B05D-64458271CDC0}"/>
            </a:ext>
          </a:extLst>
        </xdr:cNvPr>
        <xdr:cNvCxnSpPr>
          <a:stCxn id="35" idx="1"/>
        </xdr:cNvCxnSpPr>
      </xdr:nvCxnSpPr>
      <xdr:spPr>
        <a:xfrm flipH="1">
          <a:off x="14104620" y="11964353"/>
          <a:ext cx="866772" cy="3648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735330</xdr:colOff>
      <xdr:row>77</xdr:row>
      <xdr:rowOff>121920</xdr:rowOff>
    </xdr:from>
    <xdr:to>
      <xdr:col>9</xdr:col>
      <xdr:colOff>1390650</xdr:colOff>
      <xdr:row>81</xdr:row>
      <xdr:rowOff>1905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796F5116-8AE4-4A52-A760-5D91055CB33C}"/>
            </a:ext>
          </a:extLst>
        </xdr:cNvPr>
        <xdr:cNvSpPr/>
      </xdr:nvSpPr>
      <xdr:spPr>
        <a:xfrm>
          <a:off x="7219950" y="129616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Net Requirements not calculated because they're in the fixed timeframe zone.</a:t>
          </a:r>
        </a:p>
      </xdr:txBody>
    </xdr:sp>
    <xdr:clientData/>
  </xdr:twoCellAnchor>
  <xdr:twoCellAnchor>
    <xdr:from>
      <xdr:col>9</xdr:col>
      <xdr:colOff>1390650</xdr:colOff>
      <xdr:row>73</xdr:row>
      <xdr:rowOff>83820</xdr:rowOff>
    </xdr:from>
    <xdr:to>
      <xdr:col>11</xdr:col>
      <xdr:colOff>342900</xdr:colOff>
      <xdr:row>79</xdr:row>
      <xdr:rowOff>61913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D3EF7E-4245-4B88-B3EE-60A78B2A1216}"/>
            </a:ext>
          </a:extLst>
        </xdr:cNvPr>
        <xdr:cNvCxnSpPr>
          <a:stCxn id="40" idx="3"/>
        </xdr:cNvCxnSpPr>
      </xdr:nvCxnSpPr>
      <xdr:spPr>
        <a:xfrm flipV="1">
          <a:off x="10267950" y="12131040"/>
          <a:ext cx="872490" cy="1136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1390650</xdr:colOff>
      <xdr:row>73</xdr:row>
      <xdr:rowOff>114300</xdr:rowOff>
    </xdr:from>
    <xdr:to>
      <xdr:col>12</xdr:col>
      <xdr:colOff>289560</xdr:colOff>
      <xdr:row>79</xdr:row>
      <xdr:rowOff>61913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4B6DA8C7-0E67-4F68-8690-222F638474C9}"/>
            </a:ext>
          </a:extLst>
        </xdr:cNvPr>
        <xdr:cNvCxnSpPr>
          <a:stCxn id="40" idx="3"/>
        </xdr:cNvCxnSpPr>
      </xdr:nvCxnSpPr>
      <xdr:spPr>
        <a:xfrm flipV="1">
          <a:off x="10267950" y="12161520"/>
          <a:ext cx="1901190" cy="1105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ghub_acceval/smarttradzt-python-services/vaccine_supdemand/Vaccine_data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ing plan"/>
      <sheetName val="Indv Hosp fcast_2"/>
      <sheetName val="Indv supp plan"/>
      <sheetName val="Forecast_Jan"/>
      <sheetName val="Forecast_Feb"/>
      <sheetName val="Forecast_Mar"/>
      <sheetName val="SD_Balan_month_m"/>
      <sheetName val="Alloc_plan_hosp"/>
      <sheetName val="exec"/>
      <sheetName val="rank_sept"/>
      <sheetName val="rank_oct"/>
      <sheetName val="rank_nov"/>
      <sheetName val="rank_dec"/>
      <sheetName val="shorttermplan1"/>
      <sheetName val="shorttermplan2"/>
      <sheetName val="Sheet4"/>
      <sheetName val="execution"/>
      <sheetName val="Sel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E2" t="str">
            <v>Selangor</v>
          </cell>
        </row>
        <row r="3">
          <cell r="E3" t="str">
            <v>Sabah</v>
          </cell>
        </row>
        <row r="4">
          <cell r="E4" t="str">
            <v>Johor</v>
          </cell>
        </row>
        <row r="5">
          <cell r="E5" t="str">
            <v>Penang</v>
          </cell>
        </row>
        <row r="6">
          <cell r="E6" t="str">
            <v>Kuala Lumpur</v>
          </cell>
        </row>
        <row r="9">
          <cell r="E9" t="str">
            <v>Kedah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25.594185532405" createdVersion="6" refreshedVersion="6" minRefreshableVersion="3" recordCount="60" xr:uid="{C5214A60-7AE4-4608-8970-DDB11010EE22}">
  <cacheSource type="worksheet">
    <worksheetSource ref="E2:J62" sheet="exec"/>
  </cacheSource>
  <cacheFields count="6">
    <cacheField name="ship_to_country" numFmtId="0">
      <sharedItems count="8">
        <s v="Malaysia"/>
        <s v="Thailand"/>
        <s v="Indonesia"/>
        <s v="China"/>
        <s v="Phillipines"/>
        <s v="Brunei"/>
        <s v="Laos"/>
        <s v="Singapore"/>
      </sharedItems>
    </cacheField>
    <cacheField name="country_rank" numFmtId="0">
      <sharedItems count="8">
        <s v="A1"/>
        <s v="B1"/>
        <s v="C1"/>
        <s v="A2"/>
        <s v="C2"/>
        <s v="B2"/>
        <s v="B3"/>
        <s v="C3"/>
      </sharedItems>
    </cacheField>
    <cacheField name="term_spot" numFmtId="0">
      <sharedItems count="2">
        <s v="Term"/>
        <s v="Spot"/>
      </sharedItems>
    </cacheField>
    <cacheField name="cust_code" numFmtId="0">
      <sharedItems containsMixedTypes="1" containsNumber="1" containsInteger="1" minValue="1" maxValue="34" count="35">
        <n v="1"/>
        <n v="2"/>
        <n v="3"/>
        <n v="4"/>
        <n v="5"/>
        <n v="6"/>
        <s v="others (pool)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</sharedItems>
    </cacheField>
    <cacheField name="customer_rank" numFmtId="0">
      <sharedItems count="4">
        <s v="A"/>
        <s v="B"/>
        <s v="C"/>
        <s v="P"/>
      </sharedItems>
    </cacheField>
    <cacheField name="Forecast" numFmtId="0">
      <sharedItems containsSemiMixedTypes="0" containsString="0" containsNumber="1" containsInteger="1" minValue="0" maxValue="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  <x v="0"/>
    <n v="400"/>
  </r>
  <r>
    <x v="0"/>
    <x v="0"/>
    <x v="1"/>
    <x v="1"/>
    <x v="0"/>
    <n v="20"/>
  </r>
  <r>
    <x v="0"/>
    <x v="0"/>
    <x v="1"/>
    <x v="2"/>
    <x v="1"/>
    <n v="10"/>
  </r>
  <r>
    <x v="0"/>
    <x v="0"/>
    <x v="0"/>
    <x v="3"/>
    <x v="1"/>
    <n v="200"/>
  </r>
  <r>
    <x v="0"/>
    <x v="0"/>
    <x v="1"/>
    <x v="4"/>
    <x v="1"/>
    <n v="20"/>
  </r>
  <r>
    <x v="0"/>
    <x v="0"/>
    <x v="1"/>
    <x v="5"/>
    <x v="2"/>
    <n v="25"/>
  </r>
  <r>
    <x v="0"/>
    <x v="0"/>
    <x v="1"/>
    <x v="6"/>
    <x v="3"/>
    <n v="20"/>
  </r>
  <r>
    <x v="0"/>
    <x v="0"/>
    <x v="1"/>
    <x v="7"/>
    <x v="0"/>
    <n v="10"/>
  </r>
  <r>
    <x v="0"/>
    <x v="0"/>
    <x v="1"/>
    <x v="8"/>
    <x v="1"/>
    <n v="20"/>
  </r>
  <r>
    <x v="0"/>
    <x v="0"/>
    <x v="1"/>
    <x v="9"/>
    <x v="2"/>
    <n v="0"/>
  </r>
  <r>
    <x v="0"/>
    <x v="0"/>
    <x v="0"/>
    <x v="10"/>
    <x v="1"/>
    <n v="300"/>
  </r>
  <r>
    <x v="0"/>
    <x v="0"/>
    <x v="1"/>
    <x v="11"/>
    <x v="2"/>
    <n v="10"/>
  </r>
  <r>
    <x v="0"/>
    <x v="0"/>
    <x v="1"/>
    <x v="12"/>
    <x v="2"/>
    <n v="0"/>
  </r>
  <r>
    <x v="1"/>
    <x v="1"/>
    <x v="0"/>
    <x v="13"/>
    <x v="1"/>
    <n v="200"/>
  </r>
  <r>
    <x v="1"/>
    <x v="1"/>
    <x v="1"/>
    <x v="14"/>
    <x v="1"/>
    <n v="20"/>
  </r>
  <r>
    <x v="1"/>
    <x v="1"/>
    <x v="1"/>
    <x v="15"/>
    <x v="1"/>
    <n v="0"/>
  </r>
  <r>
    <x v="1"/>
    <x v="1"/>
    <x v="1"/>
    <x v="16"/>
    <x v="2"/>
    <n v="20"/>
  </r>
  <r>
    <x v="1"/>
    <x v="1"/>
    <x v="1"/>
    <x v="17"/>
    <x v="0"/>
    <n v="20"/>
  </r>
  <r>
    <x v="1"/>
    <x v="1"/>
    <x v="1"/>
    <x v="18"/>
    <x v="2"/>
    <n v="0"/>
  </r>
  <r>
    <x v="1"/>
    <x v="1"/>
    <x v="1"/>
    <x v="6"/>
    <x v="3"/>
    <n v="50"/>
  </r>
  <r>
    <x v="2"/>
    <x v="2"/>
    <x v="0"/>
    <x v="19"/>
    <x v="0"/>
    <n v="100"/>
  </r>
  <r>
    <x v="2"/>
    <x v="2"/>
    <x v="1"/>
    <x v="20"/>
    <x v="2"/>
    <n v="10"/>
  </r>
  <r>
    <x v="2"/>
    <x v="2"/>
    <x v="1"/>
    <x v="21"/>
    <x v="2"/>
    <n v="10"/>
  </r>
  <r>
    <x v="2"/>
    <x v="2"/>
    <x v="1"/>
    <x v="6"/>
    <x v="3"/>
    <n v="10"/>
  </r>
  <r>
    <x v="3"/>
    <x v="3"/>
    <x v="0"/>
    <x v="22"/>
    <x v="1"/>
    <n v="400"/>
  </r>
  <r>
    <x v="3"/>
    <x v="3"/>
    <x v="0"/>
    <x v="23"/>
    <x v="0"/>
    <n v="400"/>
  </r>
  <r>
    <x v="3"/>
    <x v="3"/>
    <x v="1"/>
    <x v="24"/>
    <x v="1"/>
    <n v="20"/>
  </r>
  <r>
    <x v="3"/>
    <x v="3"/>
    <x v="1"/>
    <x v="25"/>
    <x v="2"/>
    <n v="20"/>
  </r>
  <r>
    <x v="3"/>
    <x v="3"/>
    <x v="1"/>
    <x v="26"/>
    <x v="2"/>
    <n v="0"/>
  </r>
  <r>
    <x v="3"/>
    <x v="3"/>
    <x v="1"/>
    <x v="6"/>
    <x v="3"/>
    <n v="50"/>
  </r>
  <r>
    <x v="4"/>
    <x v="4"/>
    <x v="0"/>
    <x v="0"/>
    <x v="0"/>
    <n v="400"/>
  </r>
  <r>
    <x v="4"/>
    <x v="4"/>
    <x v="1"/>
    <x v="1"/>
    <x v="1"/>
    <n v="10"/>
  </r>
  <r>
    <x v="4"/>
    <x v="4"/>
    <x v="1"/>
    <x v="3"/>
    <x v="1"/>
    <n v="10"/>
  </r>
  <r>
    <x v="4"/>
    <x v="4"/>
    <x v="0"/>
    <x v="5"/>
    <x v="1"/>
    <n v="300"/>
  </r>
  <r>
    <x v="4"/>
    <x v="4"/>
    <x v="1"/>
    <x v="8"/>
    <x v="1"/>
    <n v="10"/>
  </r>
  <r>
    <x v="4"/>
    <x v="4"/>
    <x v="1"/>
    <x v="9"/>
    <x v="2"/>
    <n v="10"/>
  </r>
  <r>
    <x v="4"/>
    <x v="4"/>
    <x v="1"/>
    <x v="6"/>
    <x v="3"/>
    <n v="20"/>
  </r>
  <r>
    <x v="4"/>
    <x v="4"/>
    <x v="0"/>
    <x v="10"/>
    <x v="0"/>
    <n v="200"/>
  </r>
  <r>
    <x v="4"/>
    <x v="4"/>
    <x v="1"/>
    <x v="11"/>
    <x v="1"/>
    <n v="20"/>
  </r>
  <r>
    <x v="4"/>
    <x v="4"/>
    <x v="1"/>
    <x v="12"/>
    <x v="2"/>
    <n v="0"/>
  </r>
  <r>
    <x v="4"/>
    <x v="4"/>
    <x v="0"/>
    <x v="27"/>
    <x v="1"/>
    <n v="200"/>
  </r>
  <r>
    <x v="4"/>
    <x v="4"/>
    <x v="1"/>
    <x v="28"/>
    <x v="2"/>
    <n v="20"/>
  </r>
  <r>
    <x v="4"/>
    <x v="4"/>
    <x v="1"/>
    <x v="29"/>
    <x v="2"/>
    <n v="10"/>
  </r>
  <r>
    <x v="5"/>
    <x v="5"/>
    <x v="0"/>
    <x v="13"/>
    <x v="1"/>
    <n v="150"/>
  </r>
  <r>
    <x v="5"/>
    <x v="5"/>
    <x v="1"/>
    <x v="15"/>
    <x v="1"/>
    <n v="20"/>
  </r>
  <r>
    <x v="5"/>
    <x v="5"/>
    <x v="1"/>
    <x v="16"/>
    <x v="1"/>
    <n v="0"/>
  </r>
  <r>
    <x v="5"/>
    <x v="5"/>
    <x v="1"/>
    <x v="18"/>
    <x v="2"/>
    <n v="150"/>
  </r>
  <r>
    <x v="5"/>
    <x v="5"/>
    <x v="1"/>
    <x v="30"/>
    <x v="0"/>
    <n v="20"/>
  </r>
  <r>
    <x v="5"/>
    <x v="5"/>
    <x v="1"/>
    <x v="31"/>
    <x v="2"/>
    <n v="0"/>
  </r>
  <r>
    <x v="5"/>
    <x v="5"/>
    <x v="1"/>
    <x v="6"/>
    <x v="3"/>
    <n v="0"/>
  </r>
  <r>
    <x v="6"/>
    <x v="6"/>
    <x v="0"/>
    <x v="19"/>
    <x v="0"/>
    <n v="200"/>
  </r>
  <r>
    <x v="6"/>
    <x v="6"/>
    <x v="1"/>
    <x v="21"/>
    <x v="1"/>
    <n v="20"/>
  </r>
  <r>
    <x v="6"/>
    <x v="6"/>
    <x v="1"/>
    <x v="32"/>
    <x v="2"/>
    <n v="20"/>
  </r>
  <r>
    <x v="6"/>
    <x v="6"/>
    <x v="1"/>
    <x v="6"/>
    <x v="3"/>
    <n v="10"/>
  </r>
  <r>
    <x v="7"/>
    <x v="7"/>
    <x v="0"/>
    <x v="22"/>
    <x v="1"/>
    <n v="300"/>
  </r>
  <r>
    <x v="7"/>
    <x v="7"/>
    <x v="0"/>
    <x v="24"/>
    <x v="0"/>
    <n v="300"/>
  </r>
  <r>
    <x v="7"/>
    <x v="7"/>
    <x v="1"/>
    <x v="25"/>
    <x v="1"/>
    <n v="20"/>
  </r>
  <r>
    <x v="7"/>
    <x v="7"/>
    <x v="1"/>
    <x v="33"/>
    <x v="2"/>
    <n v="20"/>
  </r>
  <r>
    <x v="7"/>
    <x v="7"/>
    <x v="1"/>
    <x v="34"/>
    <x v="2"/>
    <n v="20"/>
  </r>
  <r>
    <x v="7"/>
    <x v="7"/>
    <x v="1"/>
    <x v="6"/>
    <x v="3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ECCA9-356C-4FF1-8BD5-D950D31C5068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6" firstHeaderRow="1" firstDataRow="1" firstDataCol="1"/>
  <pivotFields count="6">
    <pivotField showAll="0">
      <items count="9">
        <item x="5"/>
        <item x="3"/>
        <item x="2"/>
        <item x="6"/>
        <item x="0"/>
        <item x="4"/>
        <item x="7"/>
        <item x="1"/>
        <item t="default"/>
      </items>
    </pivotField>
    <pivotField axis="axisRow" showAll="0">
      <items count="9">
        <item x="0"/>
        <item x="3"/>
        <item x="1"/>
        <item x="5"/>
        <item x="6"/>
        <item x="2"/>
        <item x="4"/>
        <item x="7"/>
        <item t="default"/>
      </items>
    </pivotField>
    <pivotField axis="axisRow" showAll="0">
      <items count="3">
        <item x="1"/>
        <item h="1" sd="0" x="0"/>
        <item t="default"/>
      </items>
    </pivotField>
    <pivotField showAll="0">
      <items count="36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3">
    <field x="1"/>
    <field x="2"/>
    <field x="4"/>
  </rowFields>
  <rowItems count="43">
    <i>
      <x/>
    </i>
    <i r="1">
      <x/>
    </i>
    <i r="2">
      <x/>
    </i>
    <i r="2">
      <x v="1"/>
    </i>
    <i r="2">
      <x v="2"/>
    </i>
    <i r="2">
      <x v="3"/>
    </i>
    <i>
      <x v="1"/>
    </i>
    <i r="1">
      <x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>
      <x v="3"/>
    </i>
    <i r="1">
      <x/>
    </i>
    <i r="2">
      <x/>
    </i>
    <i r="2">
      <x v="1"/>
    </i>
    <i r="2">
      <x v="2"/>
    </i>
    <i r="2">
      <x v="3"/>
    </i>
    <i>
      <x v="4"/>
    </i>
    <i r="1">
      <x/>
    </i>
    <i r="2">
      <x v="1"/>
    </i>
    <i r="2">
      <x v="2"/>
    </i>
    <i r="2">
      <x v="3"/>
    </i>
    <i>
      <x v="5"/>
    </i>
    <i r="1">
      <x/>
    </i>
    <i r="2">
      <x v="2"/>
    </i>
    <i r="2">
      <x v="3"/>
    </i>
    <i>
      <x v="6"/>
    </i>
    <i r="1">
      <x/>
    </i>
    <i r="2">
      <x v="1"/>
    </i>
    <i r="2">
      <x v="2"/>
    </i>
    <i r="2">
      <x v="3"/>
    </i>
    <i>
      <x v="7"/>
    </i>
    <i r="1">
      <x/>
    </i>
    <i r="2">
      <x v="1"/>
    </i>
    <i r="2">
      <x v="2"/>
    </i>
    <i r="2">
      <x v="3"/>
    </i>
    <i t="grand">
      <x/>
    </i>
  </rowItems>
  <colItems count="1">
    <i/>
  </colItems>
  <dataFields count="1">
    <dataField name="Sum of Foreca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FCC0-D2B9-46C8-9F2E-A737902539B0}">
  <dimension ref="C2:P86"/>
  <sheetViews>
    <sheetView tabSelected="1" topLeftCell="B1" zoomScale="115" zoomScaleNormal="115" workbookViewId="0">
      <selection activeCell="M52" sqref="M52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17" t="s">
        <v>7</v>
      </c>
      <c r="D2" s="17" t="s">
        <v>21</v>
      </c>
      <c r="E2" s="17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128</v>
      </c>
      <c r="K2" s="17" t="s">
        <v>28</v>
      </c>
    </row>
    <row r="3" spans="3:16" x14ac:dyDescent="0.3">
      <c r="C3" s="21" t="s">
        <v>154</v>
      </c>
      <c r="D3" s="21" t="s">
        <v>23</v>
      </c>
      <c r="E3" s="22" t="s">
        <v>8</v>
      </c>
      <c r="F3" s="22" t="str">
        <f>IF($E3=Selection!$F$2,"A",IF(OR($E3=Selection!$F$3,$E3=Selection!$F$5),"B","C"))</f>
        <v>A</v>
      </c>
      <c r="G3" s="22" t="s">
        <v>13</v>
      </c>
      <c r="H3" s="22">
        <v>1</v>
      </c>
      <c r="I3" s="22" t="s">
        <v>14</v>
      </c>
      <c r="J3" s="23">
        <v>400</v>
      </c>
    </row>
    <row r="4" spans="3:16" x14ac:dyDescent="0.3">
      <c r="C4" s="25" t="s">
        <v>154</v>
      </c>
      <c r="D4" s="25" t="s">
        <v>23</v>
      </c>
      <c r="E4" s="26" t="s">
        <v>8</v>
      </c>
      <c r="F4" s="26" t="str">
        <f>IF($E4=Selection!$F$2,"A",IF(OR($E4=Selection!$F$3,$E4=Selection!$F$5),"B","C"))</f>
        <v>A</v>
      </c>
      <c r="G4" s="26" t="s">
        <v>13</v>
      </c>
      <c r="H4" s="26">
        <v>2</v>
      </c>
      <c r="I4" s="26" t="s">
        <v>14</v>
      </c>
      <c r="J4" s="27">
        <v>30</v>
      </c>
    </row>
    <row r="5" spans="3:16" x14ac:dyDescent="0.3">
      <c r="C5" s="25" t="s">
        <v>154</v>
      </c>
      <c r="D5" s="25" t="s">
        <v>23</v>
      </c>
      <c r="E5" s="26" t="s">
        <v>8</v>
      </c>
      <c r="F5" s="26" t="str">
        <f>IF($E5=Selection!$F$2,"A",IF(OR($E5=Selection!$F$3,$E5=Selection!$F$5),"B","C"))</f>
        <v>A</v>
      </c>
      <c r="G5" s="26" t="s">
        <v>13</v>
      </c>
      <c r="H5" s="26">
        <v>3</v>
      </c>
      <c r="I5" s="26" t="s">
        <v>15</v>
      </c>
      <c r="J5" s="27">
        <v>10</v>
      </c>
    </row>
    <row r="6" spans="3:16" x14ac:dyDescent="0.3">
      <c r="C6" s="25" t="s">
        <v>154</v>
      </c>
      <c r="D6" s="25" t="s">
        <v>23</v>
      </c>
      <c r="E6" s="26" t="s">
        <v>8</v>
      </c>
      <c r="F6" s="26" t="str">
        <f>IF($E6=Selection!$F$2,"A",IF(OR($E6=Selection!$F$3,$E6=Selection!$F$5),"B","C"))</f>
        <v>A</v>
      </c>
      <c r="G6" s="26" t="s">
        <v>12</v>
      </c>
      <c r="H6" s="26">
        <v>4</v>
      </c>
      <c r="I6" s="26" t="s">
        <v>15</v>
      </c>
      <c r="J6" s="27">
        <v>200</v>
      </c>
      <c r="N6" t="s">
        <v>46</v>
      </c>
      <c r="O6" t="s">
        <v>128</v>
      </c>
      <c r="P6" t="s">
        <v>165</v>
      </c>
    </row>
    <row r="7" spans="3:16" x14ac:dyDescent="0.3">
      <c r="C7" s="25" t="s">
        <v>154</v>
      </c>
      <c r="D7" s="25" t="s">
        <v>23</v>
      </c>
      <c r="E7" s="26" t="s">
        <v>8</v>
      </c>
      <c r="F7" s="26" t="str">
        <f>IF($E7=Selection!$F$2,"A",IF(OR($E7=Selection!$F$3,$E7=Selection!$F$5),"B","C"))</f>
        <v>A</v>
      </c>
      <c r="G7" s="26" t="s">
        <v>13</v>
      </c>
      <c r="H7" s="26">
        <v>5</v>
      </c>
      <c r="I7" s="26" t="s">
        <v>15</v>
      </c>
      <c r="J7" s="27">
        <v>20</v>
      </c>
      <c r="N7" t="s">
        <v>8</v>
      </c>
      <c r="O7">
        <f>SUM(J3:J15)</f>
        <v>1055</v>
      </c>
      <c r="P7">
        <v>1055</v>
      </c>
    </row>
    <row r="8" spans="3:16" x14ac:dyDescent="0.3">
      <c r="C8" s="25" t="s">
        <v>154</v>
      </c>
      <c r="D8" s="25" t="s">
        <v>23</v>
      </c>
      <c r="E8" s="26" t="s">
        <v>8</v>
      </c>
      <c r="F8" s="26" t="str">
        <f>IF($E8=Selection!$F$2,"A",IF(OR($E8=Selection!$F$3,$E8=Selection!$F$5),"B","C"))</f>
        <v>A</v>
      </c>
      <c r="G8" s="26" t="s">
        <v>13</v>
      </c>
      <c r="H8" s="26">
        <v>6</v>
      </c>
      <c r="I8" s="26" t="s">
        <v>16</v>
      </c>
      <c r="J8" s="27">
        <v>25</v>
      </c>
      <c r="N8" t="s">
        <v>9</v>
      </c>
      <c r="O8">
        <f>SUM(J16:J22)</f>
        <v>320</v>
      </c>
      <c r="P8">
        <v>320</v>
      </c>
    </row>
    <row r="9" spans="3:16" x14ac:dyDescent="0.3">
      <c r="C9" s="25" t="s">
        <v>154</v>
      </c>
      <c r="D9" s="25" t="s">
        <v>23</v>
      </c>
      <c r="E9" s="26" t="s">
        <v>8</v>
      </c>
      <c r="F9" s="26" t="str">
        <f>IF($E9=Selection!$F$2,"A",IF(OR($E9=Selection!$F$3,$E9=Selection!$F$5),"B","C"))</f>
        <v>A</v>
      </c>
      <c r="G9" s="26" t="s">
        <v>13</v>
      </c>
      <c r="H9" s="26" t="s">
        <v>29</v>
      </c>
      <c r="I9" s="26" t="s">
        <v>25</v>
      </c>
      <c r="J9" s="27">
        <v>20</v>
      </c>
      <c r="N9" t="s">
        <v>30</v>
      </c>
      <c r="O9">
        <f>SUM(J23:J26)</f>
        <v>130</v>
      </c>
      <c r="P9">
        <v>130</v>
      </c>
    </row>
    <row r="10" spans="3:16" x14ac:dyDescent="0.3">
      <c r="C10" s="25" t="s">
        <v>154</v>
      </c>
      <c r="D10" s="25" t="s">
        <v>23</v>
      </c>
      <c r="E10" s="26" t="s">
        <v>8</v>
      </c>
      <c r="F10" s="26" t="str">
        <f>IF($E10=Selection!$F$2,"A",IF(OR($E10=Selection!$F$3,$E10=Selection!$F$5),"B","C"))</f>
        <v>A</v>
      </c>
      <c r="G10" s="26" t="s">
        <v>13</v>
      </c>
      <c r="H10" s="26">
        <v>7</v>
      </c>
      <c r="I10" s="26" t="s">
        <v>14</v>
      </c>
      <c r="J10" s="27">
        <v>10</v>
      </c>
      <c r="N10" t="s">
        <v>11</v>
      </c>
      <c r="O10">
        <f>SUM(J27:J32)</f>
        <v>890</v>
      </c>
      <c r="P10">
        <v>890</v>
      </c>
    </row>
    <row r="11" spans="3:16" x14ac:dyDescent="0.3">
      <c r="C11" s="25" t="s">
        <v>154</v>
      </c>
      <c r="D11" s="25" t="s">
        <v>23</v>
      </c>
      <c r="E11" s="26" t="s">
        <v>8</v>
      </c>
      <c r="F11" s="26" t="str">
        <f>IF($E11=Selection!$F$2,"A",IF(OR($E11=Selection!$F$3,$E11=Selection!$F$5),"B","C"))</f>
        <v>A</v>
      </c>
      <c r="G11" s="26" t="s">
        <v>13</v>
      </c>
      <c r="H11" s="26">
        <v>8</v>
      </c>
      <c r="I11" s="26" t="s">
        <v>15</v>
      </c>
      <c r="J11" s="27">
        <v>20</v>
      </c>
      <c r="O11">
        <f>SUM(O7:O10)</f>
        <v>2395</v>
      </c>
      <c r="P11">
        <f>SUM(P7:P10)</f>
        <v>2395</v>
      </c>
    </row>
    <row r="12" spans="3:16" x14ac:dyDescent="0.3">
      <c r="C12" s="25" t="s">
        <v>154</v>
      </c>
      <c r="D12" s="25" t="s">
        <v>23</v>
      </c>
      <c r="E12" s="26" t="s">
        <v>8</v>
      </c>
      <c r="F12" s="26" t="str">
        <f>IF($E12=Selection!$F$2,"A",IF(OR($E12=Selection!$F$3,$E12=Selection!$F$5),"B","C"))</f>
        <v>A</v>
      </c>
      <c r="G12" s="26" t="s">
        <v>13</v>
      </c>
      <c r="H12" s="26">
        <v>9</v>
      </c>
      <c r="I12" s="26" t="s">
        <v>16</v>
      </c>
      <c r="J12" s="27">
        <v>10</v>
      </c>
    </row>
    <row r="13" spans="3:16" x14ac:dyDescent="0.3">
      <c r="C13" s="25" t="s">
        <v>154</v>
      </c>
      <c r="D13" s="25" t="s">
        <v>23</v>
      </c>
      <c r="E13" s="26" t="s">
        <v>8</v>
      </c>
      <c r="F13" s="26" t="str">
        <f>IF($E13=Selection!$F$2,"A",IF(OR($E13=Selection!$F$3,$E13=Selection!$F$5),"B","C"))</f>
        <v>A</v>
      </c>
      <c r="G13" s="26" t="s">
        <v>12</v>
      </c>
      <c r="H13" s="26">
        <v>10</v>
      </c>
      <c r="I13" s="26" t="s">
        <v>15</v>
      </c>
      <c r="J13" s="27">
        <v>300</v>
      </c>
    </row>
    <row r="14" spans="3:16" x14ac:dyDescent="0.3">
      <c r="C14" s="25" t="s">
        <v>154</v>
      </c>
      <c r="D14" s="25" t="s">
        <v>23</v>
      </c>
      <c r="E14" s="26" t="s">
        <v>8</v>
      </c>
      <c r="F14" s="26" t="str">
        <f>IF($E14=Selection!$F$2,"A",IF(OR($E14=Selection!$F$3,$E14=Selection!$F$5),"B","C"))</f>
        <v>A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6" x14ac:dyDescent="0.3">
      <c r="C15" s="25" t="s">
        <v>154</v>
      </c>
      <c r="D15" s="25" t="s">
        <v>23</v>
      </c>
      <c r="E15" s="26" t="s">
        <v>8</v>
      </c>
      <c r="F15" s="26" t="str">
        <f>IF($E15=Selection!$F$2,"A",IF(OR($E15=Selection!$F$3,$E15=Selection!$F$5),"B","C"))</f>
        <v>A</v>
      </c>
      <c r="G15" s="26" t="s">
        <v>13</v>
      </c>
      <c r="H15" s="26">
        <v>12</v>
      </c>
      <c r="I15" s="26" t="s">
        <v>16</v>
      </c>
      <c r="J15" s="27">
        <v>0</v>
      </c>
    </row>
    <row r="16" spans="3:16" x14ac:dyDescent="0.3">
      <c r="C16" s="25" t="s">
        <v>154</v>
      </c>
      <c r="D16" s="25" t="s">
        <v>23</v>
      </c>
      <c r="E16" s="26" t="s">
        <v>9</v>
      </c>
      <c r="F16" s="26" t="str">
        <f>IF($E16=Selection!$F$2,"A",IF(OR($E16=Selection!$F$3,$E16=Selection!$F$5),"B","C"))</f>
        <v>B</v>
      </c>
      <c r="G16" s="26" t="s">
        <v>12</v>
      </c>
      <c r="H16" s="26">
        <v>13</v>
      </c>
      <c r="I16" s="26" t="s">
        <v>15</v>
      </c>
      <c r="J16" s="27">
        <v>200</v>
      </c>
    </row>
    <row r="17" spans="3:10" x14ac:dyDescent="0.3">
      <c r="C17" s="25" t="s">
        <v>154</v>
      </c>
      <c r="D17" s="25" t="s">
        <v>23</v>
      </c>
      <c r="E17" s="26" t="s">
        <v>9</v>
      </c>
      <c r="F17" s="26" t="str">
        <f>IF($E17=Selection!$F$2,"A",IF(OR($E17=Selection!$F$3,$E17=Selection!$F$5),"B","C"))</f>
        <v>B</v>
      </c>
      <c r="G17" s="26" t="s">
        <v>13</v>
      </c>
      <c r="H17" s="26">
        <v>14</v>
      </c>
      <c r="I17" s="26" t="s">
        <v>15</v>
      </c>
      <c r="J17" s="27">
        <v>20</v>
      </c>
    </row>
    <row r="18" spans="3:10" x14ac:dyDescent="0.3">
      <c r="C18" s="25" t="s">
        <v>154</v>
      </c>
      <c r="D18" s="25" t="s">
        <v>23</v>
      </c>
      <c r="E18" s="26" t="s">
        <v>9</v>
      </c>
      <c r="F18" s="26" t="str">
        <f>IF($E18=Selection!$F$2,"A",IF(OR($E18=Selection!$F$3,$E18=Selection!$F$5),"B","C"))</f>
        <v>B</v>
      </c>
      <c r="G18" s="26" t="s">
        <v>13</v>
      </c>
      <c r="H18" s="26">
        <v>15</v>
      </c>
      <c r="I18" s="26" t="s">
        <v>15</v>
      </c>
      <c r="J18" s="27">
        <v>0</v>
      </c>
    </row>
    <row r="19" spans="3:10" x14ac:dyDescent="0.3">
      <c r="C19" s="25" t="s">
        <v>154</v>
      </c>
      <c r="D19" s="25" t="s">
        <v>23</v>
      </c>
      <c r="E19" s="26" t="s">
        <v>9</v>
      </c>
      <c r="F19" s="26" t="str">
        <f>IF($E19=Selection!$F$2,"A",IF(OR($E19=Selection!$F$3,$E19=Selection!$F$5),"B","C"))</f>
        <v>B</v>
      </c>
      <c r="G19" s="26" t="s">
        <v>13</v>
      </c>
      <c r="H19" s="26">
        <v>16</v>
      </c>
      <c r="I19" s="26" t="s">
        <v>16</v>
      </c>
      <c r="J19" s="27">
        <v>20</v>
      </c>
    </row>
    <row r="20" spans="3:10" x14ac:dyDescent="0.3">
      <c r="C20" s="25" t="s">
        <v>154</v>
      </c>
      <c r="D20" s="25" t="s">
        <v>23</v>
      </c>
      <c r="E20" s="26" t="s">
        <v>9</v>
      </c>
      <c r="F20" s="26" t="str">
        <f>IF($E20=Selection!$F$2,"A",IF(OR($E20=Selection!$F$3,$E20=Selection!$F$5),"B","C"))</f>
        <v>B</v>
      </c>
      <c r="G20" s="26" t="s">
        <v>13</v>
      </c>
      <c r="H20" s="26">
        <v>17</v>
      </c>
      <c r="I20" s="26" t="s">
        <v>14</v>
      </c>
      <c r="J20" s="27">
        <v>20</v>
      </c>
    </row>
    <row r="21" spans="3:10" x14ac:dyDescent="0.3">
      <c r="C21" s="25" t="s">
        <v>154</v>
      </c>
      <c r="D21" s="25" t="s">
        <v>23</v>
      </c>
      <c r="E21" s="26" t="s">
        <v>9</v>
      </c>
      <c r="F21" s="26" t="str">
        <f>IF($E21=Selection!$F$2,"A",IF(OR($E21=Selection!$F$3,$E21=Selection!$F$5),"B","C"))</f>
        <v>B</v>
      </c>
      <c r="G21" s="26" t="s">
        <v>13</v>
      </c>
      <c r="H21" s="26">
        <v>18</v>
      </c>
      <c r="I21" s="26" t="s">
        <v>16</v>
      </c>
      <c r="J21" s="27">
        <v>10</v>
      </c>
    </row>
    <row r="22" spans="3:10" x14ac:dyDescent="0.3">
      <c r="C22" s="25" t="s">
        <v>154</v>
      </c>
      <c r="D22" s="25" t="s">
        <v>23</v>
      </c>
      <c r="E22" s="26" t="s">
        <v>9</v>
      </c>
      <c r="F22" s="26" t="str">
        <f>IF($E22=Selection!$F$2,"A",IF(OR($E22=Selection!$F$3,$E22=Selection!$F$5),"B","C"))</f>
        <v>B</v>
      </c>
      <c r="G22" s="26" t="s">
        <v>13</v>
      </c>
      <c r="H22" s="26" t="s">
        <v>29</v>
      </c>
      <c r="I22" s="26" t="s">
        <v>25</v>
      </c>
      <c r="J22" s="27">
        <v>50</v>
      </c>
    </row>
    <row r="23" spans="3:10" x14ac:dyDescent="0.3">
      <c r="C23" s="25" t="s">
        <v>154</v>
      </c>
      <c r="D23" s="25" t="s">
        <v>23</v>
      </c>
      <c r="E23" s="26" t="s">
        <v>10</v>
      </c>
      <c r="F23" s="26" t="str">
        <f>IF($E23=Selection!$F$2,"A",IF(OR($E23=Selection!$F$3,$E23=Selection!$F$5),"B","C"))</f>
        <v>C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0" x14ac:dyDescent="0.3">
      <c r="C24" s="25" t="s">
        <v>154</v>
      </c>
      <c r="D24" s="25" t="s">
        <v>23</v>
      </c>
      <c r="E24" s="26" t="s">
        <v>10</v>
      </c>
      <c r="F24" s="26" t="str">
        <f>IF($E24=Selection!$F$2,"A",IF(OR($E24=Selection!$F$3,$E24=Selection!$F$5),"B","C"))</f>
        <v>C</v>
      </c>
      <c r="G24" s="26" t="s">
        <v>13</v>
      </c>
      <c r="H24" s="26">
        <v>20</v>
      </c>
      <c r="I24" s="26" t="s">
        <v>16</v>
      </c>
      <c r="J24" s="27">
        <v>10</v>
      </c>
    </row>
    <row r="25" spans="3:10" x14ac:dyDescent="0.3">
      <c r="C25" s="25" t="s">
        <v>154</v>
      </c>
      <c r="D25" s="25" t="s">
        <v>23</v>
      </c>
      <c r="E25" s="26" t="s">
        <v>10</v>
      </c>
      <c r="F25" s="26" t="str">
        <f>IF($E25=Selection!$F$2,"A",IF(OR($E25=Selection!$F$3,$E25=Selection!$F$5),"B","C"))</f>
        <v>C</v>
      </c>
      <c r="G25" s="26" t="s">
        <v>13</v>
      </c>
      <c r="H25" s="26">
        <v>21</v>
      </c>
      <c r="I25" s="26" t="s">
        <v>16</v>
      </c>
      <c r="J25" s="27">
        <v>10</v>
      </c>
    </row>
    <row r="26" spans="3:10" x14ac:dyDescent="0.3">
      <c r="C26" s="25" t="s">
        <v>154</v>
      </c>
      <c r="D26" s="25" t="s">
        <v>23</v>
      </c>
      <c r="E26" s="26" t="s">
        <v>10</v>
      </c>
      <c r="F26" s="26" t="str">
        <f>IF($E26=Selection!$F$2,"A",IF(OR($E26=Selection!$F$3,$E26=Selection!$F$5),"B","C"))</f>
        <v>C</v>
      </c>
      <c r="G26" s="26" t="s">
        <v>13</v>
      </c>
      <c r="H26" s="26" t="s">
        <v>29</v>
      </c>
      <c r="I26" s="26" t="s">
        <v>25</v>
      </c>
      <c r="J26" s="27">
        <v>10</v>
      </c>
    </row>
    <row r="27" spans="3:10" x14ac:dyDescent="0.3">
      <c r="C27" s="25" t="s">
        <v>154</v>
      </c>
      <c r="D27" s="25" t="s">
        <v>23</v>
      </c>
      <c r="E27" s="26" t="s">
        <v>11</v>
      </c>
      <c r="F27" s="26" t="str">
        <f>IF($E27=Selection!$F$2,"A",IF(OR($E27=Selection!$F$3,$E27=Selection!$F$5),"B","C"))</f>
        <v>B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0" x14ac:dyDescent="0.3">
      <c r="C28" s="25" t="s">
        <v>154</v>
      </c>
      <c r="D28" s="25" t="s">
        <v>23</v>
      </c>
      <c r="E28" s="26" t="s">
        <v>11</v>
      </c>
      <c r="F28" s="26" t="str">
        <f>IF($E28=Selection!$F$2,"A",IF(OR($E28=Selection!$F$3,$E28=Selection!$F$5),"B","C"))</f>
        <v>B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0" x14ac:dyDescent="0.3">
      <c r="C29" s="25" t="s">
        <v>154</v>
      </c>
      <c r="D29" s="25" t="s">
        <v>23</v>
      </c>
      <c r="E29" s="26" t="s">
        <v>11</v>
      </c>
      <c r="F29" s="26" t="str">
        <f>IF($E29=Selection!$F$2,"A",IF(OR($E29=Selection!$F$3,$E29=Selection!$F$5),"B","C"))</f>
        <v>B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0" x14ac:dyDescent="0.3">
      <c r="C30" s="25" t="s">
        <v>154</v>
      </c>
      <c r="D30" s="25" t="s">
        <v>23</v>
      </c>
      <c r="E30" s="26" t="s">
        <v>11</v>
      </c>
      <c r="F30" s="26" t="str">
        <f>IF($E30=Selection!$F$2,"A",IF(OR($E30=Selection!$F$3,$E30=Selection!$F$5),"B","C"))</f>
        <v>B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0" x14ac:dyDescent="0.3">
      <c r="C31" s="25" t="s">
        <v>154</v>
      </c>
      <c r="D31" s="25" t="s">
        <v>23</v>
      </c>
      <c r="E31" s="26" t="s">
        <v>11</v>
      </c>
      <c r="F31" s="26" t="str">
        <f>IF($E31=Selection!$F$2,"A",IF(OR($E31=Selection!$F$3,$E31=Selection!$F$5),"B","C"))</f>
        <v>B</v>
      </c>
      <c r="G31" s="26" t="s">
        <v>13</v>
      </c>
      <c r="H31" s="26">
        <v>26</v>
      </c>
      <c r="I31" s="26" t="s">
        <v>16</v>
      </c>
      <c r="J31" s="27">
        <v>0</v>
      </c>
    </row>
    <row r="32" spans="3:10" x14ac:dyDescent="0.3">
      <c r="C32" s="25" t="s">
        <v>154</v>
      </c>
      <c r="D32" s="29" t="s">
        <v>23</v>
      </c>
      <c r="E32" s="30" t="s">
        <v>11</v>
      </c>
      <c r="F32" s="30" t="str">
        <f>IF($E32=Selection!$F$2,"A",IF(OR($E32=Selection!$F$3,$E32=Selection!$F$5),"B","C"))</f>
        <v>B</v>
      </c>
      <c r="G32" s="30" t="s">
        <v>13</v>
      </c>
      <c r="H32" s="30" t="s">
        <v>29</v>
      </c>
      <c r="I32" s="30" t="s">
        <v>25</v>
      </c>
      <c r="J32" s="31">
        <v>50</v>
      </c>
    </row>
    <row r="33" spans="3:15" x14ac:dyDescent="0.3">
      <c r="C33" s="25" t="s">
        <v>154</v>
      </c>
      <c r="D33" s="21" t="s">
        <v>24</v>
      </c>
      <c r="E33" s="22" t="s">
        <v>8</v>
      </c>
      <c r="F33" s="22" t="str">
        <f>IF($E33=Selection!$F$2,"A",IF(OR($E33=Selection!$F$3,$E33=Selection!$F$5),"B","C"))</f>
        <v>A</v>
      </c>
      <c r="G33" s="22" t="s">
        <v>12</v>
      </c>
      <c r="H33" s="22">
        <v>1</v>
      </c>
      <c r="I33" s="22" t="s">
        <v>14</v>
      </c>
      <c r="J33" s="23">
        <v>400</v>
      </c>
    </row>
    <row r="34" spans="3:15" x14ac:dyDescent="0.3">
      <c r="C34" s="25" t="s">
        <v>154</v>
      </c>
      <c r="D34" s="25" t="s">
        <v>24</v>
      </c>
      <c r="E34" s="26" t="s">
        <v>8</v>
      </c>
      <c r="F34" s="26" t="str">
        <f>IF($E34=Selection!$F$2,"A",IF(OR($E34=Selection!$F$3,$E34=Selection!$F$5),"B","C"))</f>
        <v>A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5" t="s">
        <v>154</v>
      </c>
      <c r="D35" s="25" t="s">
        <v>24</v>
      </c>
      <c r="E35" s="26" t="s">
        <v>8</v>
      </c>
      <c r="F35" s="26" t="str">
        <f>IF($E35=Selection!$F$2,"A",IF(OR($E35=Selection!$F$3,$E35=Selection!$F$5),"B","C"))</f>
        <v>A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5" t="s">
        <v>154</v>
      </c>
      <c r="D36" s="25" t="s">
        <v>24</v>
      </c>
      <c r="E36" s="26" t="s">
        <v>8</v>
      </c>
      <c r="F36" s="26" t="str">
        <f>IF($E36=Selection!$F$2,"A",IF(OR($E36=Selection!$F$3,$E36=Selection!$F$5),"B","C"))</f>
        <v>A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5" t="s">
        <v>154</v>
      </c>
      <c r="D37" s="25" t="s">
        <v>24</v>
      </c>
      <c r="E37" s="26" t="s">
        <v>8</v>
      </c>
      <c r="F37" s="26" t="str">
        <f>IF($E37=Selection!$F$2,"A",IF(OR($E37=Selection!$F$3,$E37=Selection!$F$5),"B","C"))</f>
        <v>A</v>
      </c>
      <c r="G37" s="26" t="s">
        <v>13</v>
      </c>
      <c r="H37" s="26">
        <v>8</v>
      </c>
      <c r="I37" s="26" t="s">
        <v>15</v>
      </c>
      <c r="J37" s="27">
        <v>10</v>
      </c>
      <c r="N37" t="s">
        <v>8</v>
      </c>
      <c r="O37">
        <f>SUM(J33:J45)</f>
        <v>1210</v>
      </c>
    </row>
    <row r="38" spans="3:15" x14ac:dyDescent="0.3">
      <c r="C38" s="25" t="s">
        <v>154</v>
      </c>
      <c r="D38" s="25" t="s">
        <v>24</v>
      </c>
      <c r="E38" s="26" t="s">
        <v>8</v>
      </c>
      <c r="F38" s="26" t="str">
        <f>IF($E38=Selection!$F$2,"A",IF(OR($E38=Selection!$F$3,$E38=Selection!$F$5),"B","C"))</f>
        <v>A</v>
      </c>
      <c r="G38" s="26" t="s">
        <v>13</v>
      </c>
      <c r="H38" s="26">
        <v>9</v>
      </c>
      <c r="I38" s="26" t="s">
        <v>16</v>
      </c>
      <c r="J38" s="27">
        <v>10</v>
      </c>
      <c r="N38" t="s">
        <v>9</v>
      </c>
      <c r="O38">
        <f>SUM(J46:J52)</f>
        <v>340</v>
      </c>
    </row>
    <row r="39" spans="3:15" x14ac:dyDescent="0.3">
      <c r="C39" s="25" t="s">
        <v>154</v>
      </c>
      <c r="D39" s="25" t="s">
        <v>24</v>
      </c>
      <c r="E39" s="26" t="s">
        <v>8</v>
      </c>
      <c r="F39" s="26" t="str">
        <f>IF($E39=Selection!$F$2,"A",IF(OR($E39=Selection!$F$3,$E39=Selection!$F$5),"B","C"))</f>
        <v>A</v>
      </c>
      <c r="G39" s="26" t="s">
        <v>13</v>
      </c>
      <c r="H39" s="26" t="s">
        <v>29</v>
      </c>
      <c r="I39" s="26" t="s">
        <v>25</v>
      </c>
      <c r="J39" s="27">
        <v>20</v>
      </c>
      <c r="N39" t="s">
        <v>30</v>
      </c>
      <c r="O39">
        <f>SUM(J53:J56)</f>
        <v>240</v>
      </c>
    </row>
    <row r="40" spans="3:15" x14ac:dyDescent="0.3">
      <c r="C40" s="25" t="s">
        <v>154</v>
      </c>
      <c r="D40" s="25" t="s">
        <v>24</v>
      </c>
      <c r="E40" s="26" t="s">
        <v>8</v>
      </c>
      <c r="F40" s="26" t="str">
        <f>IF($E40=Selection!$F$2,"A",IF(OR($E40=Selection!$F$3,$E40=Selection!$F$5),"B","C"))</f>
        <v>A</v>
      </c>
      <c r="G40" s="26" t="s">
        <v>12</v>
      </c>
      <c r="H40" s="26">
        <v>10</v>
      </c>
      <c r="I40" s="26" t="s">
        <v>14</v>
      </c>
      <c r="J40" s="27">
        <v>200</v>
      </c>
      <c r="N40" t="s">
        <v>11</v>
      </c>
      <c r="O40">
        <f>SUM(J57:J62)</f>
        <v>640</v>
      </c>
    </row>
    <row r="41" spans="3:15" x14ac:dyDescent="0.3">
      <c r="C41" s="25" t="s">
        <v>154</v>
      </c>
      <c r="D41" s="25" t="s">
        <v>24</v>
      </c>
      <c r="E41" s="26" t="s">
        <v>8</v>
      </c>
      <c r="F41" s="26" t="str">
        <f>IF($E41=Selection!$F$2,"A",IF(OR($E41=Selection!$F$3,$E41=Selection!$F$5),"B","C"))</f>
        <v>A</v>
      </c>
      <c r="G41" s="26" t="s">
        <v>13</v>
      </c>
      <c r="H41" s="26">
        <v>11</v>
      </c>
      <c r="I41" s="26" t="s">
        <v>15</v>
      </c>
      <c r="J41" s="27">
        <v>20</v>
      </c>
      <c r="O41">
        <f>SUM(O37:O40)</f>
        <v>2430</v>
      </c>
    </row>
    <row r="42" spans="3:15" x14ac:dyDescent="0.3">
      <c r="C42" s="25" t="s">
        <v>154</v>
      </c>
      <c r="D42" s="25" t="s">
        <v>24</v>
      </c>
      <c r="E42" s="26" t="s">
        <v>8</v>
      </c>
      <c r="F42" s="26" t="str">
        <f>IF($E42=Selection!$F$2,"A",IF(OR($E42=Selection!$F$3,$E42=Selection!$F$5),"B","C"))</f>
        <v>A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5" t="s">
        <v>154</v>
      </c>
      <c r="D43" s="25" t="s">
        <v>24</v>
      </c>
      <c r="E43" s="26" t="s">
        <v>8</v>
      </c>
      <c r="F43" s="26" t="str">
        <f>IF($E43=Selection!$F$2,"A",IF(OR($E43=Selection!$F$3,$E43=Selection!$F$5),"B","C"))</f>
        <v>A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5" t="s">
        <v>154</v>
      </c>
      <c r="D44" s="25" t="s">
        <v>24</v>
      </c>
      <c r="E44" s="26" t="s">
        <v>8</v>
      </c>
      <c r="F44" s="26" t="str">
        <f>IF($E44=Selection!$F$2,"A",IF(OR($E44=Selection!$F$3,$E44=Selection!$F$5),"B","C"))</f>
        <v>A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5" t="s">
        <v>154</v>
      </c>
      <c r="D45" s="25" t="s">
        <v>24</v>
      </c>
      <c r="E45" s="26" t="s">
        <v>8</v>
      </c>
      <c r="F45" s="26" t="str">
        <f>IF($E45=Selection!$F$2,"A",IF(OR($E45=Selection!$F$3,$E45=Selection!$F$5),"B","C"))</f>
        <v>A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5" t="s">
        <v>154</v>
      </c>
      <c r="D46" s="25" t="s">
        <v>24</v>
      </c>
      <c r="E46" s="26" t="s">
        <v>9</v>
      </c>
      <c r="F46" s="26" t="str">
        <f>IF($E46=Selection!$F$2,"A",IF(OR($E46=Selection!$F$3,$E46=Selection!$F$5),"B","C"))</f>
        <v>B</v>
      </c>
      <c r="G46" s="26" t="s">
        <v>12</v>
      </c>
      <c r="H46" s="26">
        <v>13</v>
      </c>
      <c r="I46" s="26" t="s">
        <v>15</v>
      </c>
      <c r="J46" s="27">
        <v>150</v>
      </c>
    </row>
    <row r="47" spans="3:15" x14ac:dyDescent="0.3">
      <c r="C47" s="25" t="s">
        <v>154</v>
      </c>
      <c r="D47" s="25" t="s">
        <v>24</v>
      </c>
      <c r="E47" s="26" t="s">
        <v>9</v>
      </c>
      <c r="F47" s="26" t="str">
        <f>IF($E47=Selection!$F$2,"A",IF(OR($E47=Selection!$F$3,$E47=Selection!$F$5),"B","C"))</f>
        <v>B</v>
      </c>
      <c r="G47" s="26" t="s">
        <v>13</v>
      </c>
      <c r="H47" s="26">
        <v>15</v>
      </c>
      <c r="I47" s="26" t="s">
        <v>15</v>
      </c>
      <c r="J47" s="27">
        <v>20</v>
      </c>
    </row>
    <row r="48" spans="3:15" x14ac:dyDescent="0.3">
      <c r="C48" s="25" t="s">
        <v>154</v>
      </c>
      <c r="D48" s="25" t="s">
        <v>24</v>
      </c>
      <c r="E48" s="26" t="s">
        <v>9</v>
      </c>
      <c r="F48" s="26" t="str">
        <f>IF($E48=Selection!$F$2,"A",IF(OR($E48=Selection!$F$3,$E48=Selection!$F$5),"B","C"))</f>
        <v>B</v>
      </c>
      <c r="G48" s="26" t="s">
        <v>13</v>
      </c>
      <c r="H48" s="26">
        <v>16</v>
      </c>
      <c r="I48" s="26" t="s">
        <v>15</v>
      </c>
      <c r="J48" s="27">
        <v>0</v>
      </c>
    </row>
    <row r="49" spans="3:10" x14ac:dyDescent="0.3">
      <c r="C49" s="25" t="s">
        <v>154</v>
      </c>
      <c r="D49" s="25" t="s">
        <v>24</v>
      </c>
      <c r="E49" s="26" t="s">
        <v>9</v>
      </c>
      <c r="F49" s="26" t="str">
        <f>IF($E49=Selection!$F$2,"A",IF(OR($E49=Selection!$F$3,$E49=Selection!$F$5),"B","C"))</f>
        <v>B</v>
      </c>
      <c r="G49" s="26" t="s">
        <v>13</v>
      </c>
      <c r="H49" s="26">
        <v>18</v>
      </c>
      <c r="I49" s="26" t="s">
        <v>16</v>
      </c>
      <c r="J49" s="27">
        <v>150</v>
      </c>
    </row>
    <row r="50" spans="3:10" x14ac:dyDescent="0.3">
      <c r="C50" s="25" t="s">
        <v>154</v>
      </c>
      <c r="D50" s="25" t="s">
        <v>24</v>
      </c>
      <c r="E50" s="26" t="s">
        <v>9</v>
      </c>
      <c r="F50" s="26" t="str">
        <f>IF($E50=Selection!$F$2,"A",IF(OR($E50=Selection!$F$3,$E50=Selection!$F$5),"B","C"))</f>
        <v>B</v>
      </c>
      <c r="G50" s="26" t="s">
        <v>13</v>
      </c>
      <c r="H50" s="26">
        <v>30</v>
      </c>
      <c r="I50" s="26" t="s">
        <v>14</v>
      </c>
      <c r="J50" s="27">
        <v>20</v>
      </c>
    </row>
    <row r="51" spans="3:10" x14ac:dyDescent="0.3">
      <c r="C51" s="25" t="s">
        <v>154</v>
      </c>
      <c r="D51" s="25" t="s">
        <v>24</v>
      </c>
      <c r="E51" s="26" t="s">
        <v>9</v>
      </c>
      <c r="F51" s="26" t="str">
        <f>IF($E51=Selection!$F$2,"A",IF(OR($E51=Selection!$F$3,$E51=Selection!$F$5),"B","C"))</f>
        <v>B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0" x14ac:dyDescent="0.3">
      <c r="C52" s="25" t="s">
        <v>154</v>
      </c>
      <c r="D52" s="25" t="s">
        <v>24</v>
      </c>
      <c r="E52" s="26" t="s">
        <v>9</v>
      </c>
      <c r="F52" s="26" t="str">
        <f>IF($E52=Selection!$F$2,"A",IF(OR($E52=Selection!$F$3,$E52=Selection!$F$5),"B","C"))</f>
        <v>B</v>
      </c>
      <c r="G52" s="26" t="s">
        <v>13</v>
      </c>
      <c r="H52" s="26" t="s">
        <v>29</v>
      </c>
      <c r="I52" s="26" t="s">
        <v>25</v>
      </c>
      <c r="J52" s="27">
        <v>0</v>
      </c>
    </row>
    <row r="53" spans="3:10" x14ac:dyDescent="0.3">
      <c r="C53" s="25" t="s">
        <v>154</v>
      </c>
      <c r="D53" s="25" t="s">
        <v>24</v>
      </c>
      <c r="E53" s="26" t="s">
        <v>10</v>
      </c>
      <c r="F53" s="26" t="str">
        <f>IF($E53=Selection!$F$2,"A",IF(OR($E53=Selection!$F$3,$E53=Selection!$F$5),"B","C"))</f>
        <v>C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0" x14ac:dyDescent="0.3">
      <c r="C54" s="25" t="s">
        <v>154</v>
      </c>
      <c r="D54" s="25" t="s">
        <v>24</v>
      </c>
      <c r="E54" s="26" t="s">
        <v>10</v>
      </c>
      <c r="F54" s="26" t="str">
        <f>IF($E54=Selection!$F$2,"A",IF(OR($E54=Selection!$F$3,$E54=Selection!$F$5),"B","C"))</f>
        <v>C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0" x14ac:dyDescent="0.3">
      <c r="C55" s="25" t="s">
        <v>154</v>
      </c>
      <c r="D55" s="25" t="s">
        <v>24</v>
      </c>
      <c r="E55" s="26" t="s">
        <v>10</v>
      </c>
      <c r="F55" s="26" t="str">
        <f>IF($E55=Selection!$F$2,"A",IF(OR($E55=Selection!$F$3,$E55=Selection!$F$5),"B","C"))</f>
        <v>C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0" x14ac:dyDescent="0.3">
      <c r="C56" s="25" t="s">
        <v>154</v>
      </c>
      <c r="D56" s="25" t="s">
        <v>24</v>
      </c>
      <c r="E56" s="26" t="s">
        <v>10</v>
      </c>
      <c r="F56" s="26" t="str">
        <f>IF($E56=Selection!$F$2,"A",IF(OR($E56=Selection!$F$3,$E56=Selection!$F$5),"B","C"))</f>
        <v>C</v>
      </c>
      <c r="G56" s="26" t="s">
        <v>13</v>
      </c>
      <c r="H56" s="26" t="s">
        <v>29</v>
      </c>
      <c r="I56" s="26" t="s">
        <v>25</v>
      </c>
      <c r="J56" s="27">
        <v>0</v>
      </c>
    </row>
    <row r="57" spans="3:10" x14ac:dyDescent="0.3">
      <c r="C57" s="25" t="s">
        <v>154</v>
      </c>
      <c r="D57" s="25" t="s">
        <v>24</v>
      </c>
      <c r="E57" s="26" t="s">
        <v>11</v>
      </c>
      <c r="F57" s="26" t="str">
        <f>IF($E57=Selection!$F$2,"A",IF(OR($E57=Selection!$F$3,$E57=Selection!$F$5),"B","C"))</f>
        <v>B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0" x14ac:dyDescent="0.3">
      <c r="C58" s="25" t="s">
        <v>154</v>
      </c>
      <c r="D58" s="25" t="s">
        <v>24</v>
      </c>
      <c r="E58" s="26" t="s">
        <v>11</v>
      </c>
      <c r="F58" s="26" t="str">
        <f>IF($E58=Selection!$F$2,"A",IF(OR($E58=Selection!$F$3,$E58=Selection!$F$5),"B","C"))</f>
        <v>B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0" x14ac:dyDescent="0.3">
      <c r="C59" s="25" t="s">
        <v>154</v>
      </c>
      <c r="D59" s="25" t="s">
        <v>24</v>
      </c>
      <c r="E59" s="26" t="s">
        <v>11</v>
      </c>
      <c r="F59" s="26" t="str">
        <f>IF($E59=Selection!$F$2,"A",IF(OR($E59=Selection!$F$3,$E59=Selection!$F$5),"B","C"))</f>
        <v>B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0" x14ac:dyDescent="0.3">
      <c r="C60" s="25" t="s">
        <v>154</v>
      </c>
      <c r="D60" s="25" t="s">
        <v>24</v>
      </c>
      <c r="E60" s="26" t="s">
        <v>11</v>
      </c>
      <c r="F60" s="26" t="str">
        <f>IF($E60=Selection!$F$2,"A",IF(OR($E60=Selection!$F$3,$E60=Selection!$F$5),"B","C"))</f>
        <v>B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0" x14ac:dyDescent="0.3">
      <c r="C61" s="25" t="s">
        <v>154</v>
      </c>
      <c r="D61" s="25" t="s">
        <v>24</v>
      </c>
      <c r="E61" s="26" t="s">
        <v>11</v>
      </c>
      <c r="F61" s="26" t="str">
        <f>IF($E61=Selection!$F$2,"A",IF(OR($E61=Selection!$F$3,$E61=Selection!$F$5),"B","C"))</f>
        <v>B</v>
      </c>
      <c r="G61" s="26" t="s">
        <v>13</v>
      </c>
      <c r="H61" s="26">
        <v>34</v>
      </c>
      <c r="I61" s="26" t="s">
        <v>16</v>
      </c>
      <c r="J61" s="27">
        <v>0</v>
      </c>
    </row>
    <row r="62" spans="3:10" x14ac:dyDescent="0.3">
      <c r="C62" s="25" t="s">
        <v>154</v>
      </c>
      <c r="D62" s="29" t="s">
        <v>24</v>
      </c>
      <c r="E62" s="30" t="s">
        <v>11</v>
      </c>
      <c r="F62" s="30" t="str">
        <f>IF($E62=Selection!$F$2,"A",IF(OR($E62=Selection!$F$3,$E62=Selection!$F$5),"B","C"))</f>
        <v>B</v>
      </c>
      <c r="G62" s="30" t="s">
        <v>13</v>
      </c>
      <c r="H62" s="30" t="s">
        <v>29</v>
      </c>
      <c r="I62" s="30" t="s">
        <v>25</v>
      </c>
      <c r="J62" s="31">
        <v>0</v>
      </c>
    </row>
    <row r="63" spans="3:10" x14ac:dyDescent="0.3">
      <c r="C63" s="18"/>
      <c r="D63" s="18"/>
    </row>
    <row r="64" spans="3:10" x14ac:dyDescent="0.3">
      <c r="C64" s="18"/>
      <c r="D64" s="18"/>
    </row>
    <row r="65" spans="3:4" x14ac:dyDescent="0.3">
      <c r="C65" s="18"/>
      <c r="D65" s="18"/>
    </row>
    <row r="66" spans="3:4" x14ac:dyDescent="0.3">
      <c r="C66" s="18"/>
      <c r="D66" s="18"/>
    </row>
    <row r="67" spans="3:4" x14ac:dyDescent="0.3">
      <c r="C67" s="18"/>
      <c r="D67" s="18"/>
    </row>
    <row r="68" spans="3:4" x14ac:dyDescent="0.3">
      <c r="C68" s="18"/>
      <c r="D68" s="18"/>
    </row>
    <row r="69" spans="3:4" x14ac:dyDescent="0.3">
      <c r="C69" s="18"/>
      <c r="D69" s="18"/>
    </row>
    <row r="70" spans="3:4" x14ac:dyDescent="0.3">
      <c r="C70" s="18"/>
      <c r="D70" s="18"/>
    </row>
    <row r="71" spans="3:4" x14ac:dyDescent="0.3">
      <c r="C71" s="18"/>
      <c r="D71" s="18"/>
    </row>
    <row r="72" spans="3:4" x14ac:dyDescent="0.3">
      <c r="C72" s="18"/>
      <c r="D72" s="18"/>
    </row>
    <row r="73" spans="3:4" x14ac:dyDescent="0.3">
      <c r="C73" s="18"/>
      <c r="D73" s="18"/>
    </row>
    <row r="74" spans="3:4" x14ac:dyDescent="0.3">
      <c r="C74" s="18"/>
      <c r="D74" s="18"/>
    </row>
    <row r="75" spans="3:4" x14ac:dyDescent="0.3">
      <c r="C75" s="18"/>
      <c r="D75" s="18"/>
    </row>
    <row r="76" spans="3:4" x14ac:dyDescent="0.3">
      <c r="C76" s="18"/>
      <c r="D76" s="18"/>
    </row>
    <row r="77" spans="3:4" x14ac:dyDescent="0.3">
      <c r="C77" s="18"/>
      <c r="D77" s="18"/>
    </row>
    <row r="78" spans="3:4" x14ac:dyDescent="0.3">
      <c r="C78" s="18"/>
      <c r="D78" s="18"/>
    </row>
    <row r="79" spans="3:4" x14ac:dyDescent="0.3">
      <c r="C79" s="18"/>
      <c r="D79" s="18"/>
    </row>
    <row r="80" spans="3:4" x14ac:dyDescent="0.3">
      <c r="C80" s="18"/>
      <c r="D80" s="18"/>
    </row>
    <row r="81" spans="3:4" x14ac:dyDescent="0.3">
      <c r="C81" s="18"/>
      <c r="D81" s="18"/>
    </row>
    <row r="82" spans="3:4" x14ac:dyDescent="0.3">
      <c r="C82" s="18"/>
      <c r="D82" s="18"/>
    </row>
    <row r="83" spans="3:4" x14ac:dyDescent="0.3">
      <c r="C83" s="18"/>
      <c r="D83" s="18"/>
    </row>
    <row r="84" spans="3:4" x14ac:dyDescent="0.3">
      <c r="C84" s="18"/>
      <c r="D84" s="18"/>
    </row>
    <row r="85" spans="3:4" x14ac:dyDescent="0.3">
      <c r="C85" s="18"/>
      <c r="D85" s="18"/>
    </row>
    <row r="86" spans="3:4" x14ac:dyDescent="0.3">
      <c r="C86" s="18"/>
      <c r="D86" s="18"/>
    </row>
  </sheetData>
  <phoneticPr fontId="14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{EA0185F0-2E58-4D8E-8217-BF171D22922B}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{05EDE40D-39CA-4374-9B5D-01255D86D3E8}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0185F0-2E58-4D8E-8217-BF171D2292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05EDE40D-39CA-4374-9B5D-01255D86D3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340CAF7A-B971-4A00-BC3D-27A09A103FDD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105C020B-6E6F-4188-B5C8-55F6DD9A67F7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D6A14AF1-1173-4ECF-B4E3-25FACC219C4B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6BD04FB1-9589-4238-95FA-C6AA36773610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452D271E-C6D6-46B8-B6F1-8183A6003C44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3DA6600B-3E5F-4503-8DDE-8518532745AB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CAC4A39E-5517-427F-A9F4-F477CA8152A0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848D6818-F568-4C1C-9DFA-AC64B837305C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F63C7FC4-1B06-4C54-89A6-632B9BAD82E6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68F44C59-713F-4948-81E4-1B301F20301D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CBB3C14E-796E-43EA-B20A-12B37A85E3E2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58BD36FB-832C-49C7-854C-157CF8D81B0F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42108CB5-7594-4EE7-B2D3-4F3BB634E6D5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161513BC-4C91-4C4F-875B-B05DED7A0C02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1BF5FE39-D52C-4D94-9CE4-E6A3DDFA6525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1E4935D4-B341-4041-8A9A-FC901F4A32D0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48F3D660-6647-4CD9-854E-16E9D0F10215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F4389114-3F60-4F6B-9348-C8AC8E38F76A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DEE474AC-7E7F-4871-948C-C3387AD7966D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184FC8D2-AC33-4957-8249-29993D1D4F3F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7E744F42-A0A8-4059-987D-E45B4E3C8B3D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74FFC568-B3D4-42F8-BDE0-E3F0D871C777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26176861-05A9-485B-AC04-F7D337AD1632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E7477573-71BC-4A64-83AC-6A3F5EA9D89C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E3C65A95-A52E-4BDD-83B1-7DAD55AF2DFD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A6EF568C-9265-46CD-BC57-C60ECF7503FA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32B40AE1-DE91-4EAD-AA65-3507C7366E4E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73DC7FB2-00D3-4091-A41C-9FE2A382DB7F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019C289C-FF64-4381-91BF-6EC481BD1576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4FE7639D-B2C3-42B5-8ED7-39AEBF888AD5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D1DB4CC7-B2EF-4235-834B-94D267368D37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C036D57E-EE9B-4446-8EDD-64C2F5D7134F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AE397FC9-DEEB-4371-B0A7-F974B36024E6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EF9B10B3-B4A7-4BA6-B1F7-9A79EC7FB9F5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A57920B8-405A-4D35-BB41-3CF29579E89C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908C941B-32A3-45D9-8583-48D31017E0C4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7509BAD6-AEC3-4CE1-B091-F508A8D1AAE1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939FA75A-9144-446E-A597-D327BAE0F8C7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CA9E23B4-E442-4176-B24F-D9B3EEB5DECC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80743849-D28F-4694-8D0D-6F79C02B8334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C2E5FA14-F9F6-4678-BA89-045990364937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0" operator="containsText" id="{22F0491C-A9DE-4202-A1B2-CABF8BFCF003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E0A5D5C7-DE88-4DBC-B64F-62F41B6DDA06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90E322D5-86AE-4D8B-9C4C-7A10621A855C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F30B71D1-5A97-40FD-85B1-63BAD9B4E5B1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37C6A8C1-28CC-49CF-AA5D-77EB399D0211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BEFE064A-CCA2-46CA-9C31-E9054A66BD0C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3C73D997-BC89-4837-9344-6FE79E341E76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1EDBF2CF-CC5C-4CA8-8612-EC79E95981A3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8E48DE74-5BB4-4F53-B3BA-AC1EC8545FA0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FF5EBB96-A4DA-4C23-A743-DB140FE88926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DF299CD6-4622-4145-B29C-54CE02571615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DA67CCDE-2F3D-4C94-827F-92B4C10B39BF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B69EB4AF-3A52-4718-B365-565412BA7C3F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8EF596B9-0A21-40BA-AC39-4B57C2174F2A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5B8633B8-5F40-42F1-B300-650CD8E886B7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2D8313E-6C0D-4EB9-9DEF-16534959F3F2}">
          <x14:formula1>
            <xm:f>Selection!$M$2:$M$5</xm:f>
          </x14:formula1>
          <xm:sqref>I3:I63</xm:sqref>
        </x14:dataValidation>
        <x14:dataValidation type="list" allowBlank="1" showInputMessage="1" showErrorMessage="1" xr:uid="{56A8F418-CD19-4FE0-9F9D-1EF33157576A}">
          <x14:formula1>
            <xm:f>Selection!$K$2:$K$3</xm:f>
          </x14:formula1>
          <xm:sqref>G3:G74</xm:sqref>
        </x14:dataValidation>
        <x14:dataValidation type="list" allowBlank="1" showInputMessage="1" showErrorMessage="1" xr:uid="{2B19B9B9-020F-4B22-B9E9-9D86B545C215}">
          <x14:formula1>
            <xm:f>Selection!$O$2:$O$3</xm:f>
          </x14:formula1>
          <xm:sqref>D3:D86</xm:sqref>
        </x14:dataValidation>
        <x14:dataValidation type="list" allowBlank="1" showInputMessage="1" showErrorMessage="1" xr:uid="{8386D47C-F568-4675-AEB4-149FDE7E37D5}">
          <x14:formula1>
            <xm:f>Selection!$F$2:$F$5</xm:f>
          </x14:formula1>
          <xm:sqref>E3:E74</xm:sqref>
        </x14:dataValidation>
        <x14:dataValidation type="list" allowBlank="1" showInputMessage="1" showErrorMessage="1" xr:uid="{291380E3-9F91-4320-9E99-CF8B8CD674DF}">
          <x14:formula1>
            <xm:f>Selection!$I$3:$I$11</xm:f>
          </x14:formula1>
          <xm:sqref>C63:C86</xm:sqref>
        </x14:dataValidation>
        <x14:dataValidation type="list" allowBlank="1" showInputMessage="1" showErrorMessage="1" xr:uid="{C9081EAB-03B2-46C4-A336-E513685C2C91}">
          <x14:formula1>
            <xm:f>Selection!$I$2:$I$11</xm:f>
          </x14:formula1>
          <xm:sqref>C3:C62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6C357-BAA3-4354-85D8-5D7F1E8D89A8}">
  <dimension ref="B2:H51"/>
  <sheetViews>
    <sheetView workbookViewId="0">
      <selection activeCell="G10" sqref="G10"/>
    </sheetView>
  </sheetViews>
  <sheetFormatPr defaultRowHeight="14.4" x14ac:dyDescent="0.3"/>
  <cols>
    <col min="2" max="2" width="9.88671875" bestFit="1" customWidth="1"/>
    <col min="3" max="3" width="18.6640625" style="210" customWidth="1"/>
    <col min="4" max="5" width="19" style="210" customWidth="1"/>
    <col min="6" max="6" width="14.6640625" style="211" bestFit="1" customWidth="1"/>
    <col min="7" max="7" width="14.6640625" style="211" customWidth="1"/>
    <col min="8" max="8" width="15.6640625" style="210" customWidth="1"/>
  </cols>
  <sheetData>
    <row r="2" spans="2:8" x14ac:dyDescent="0.3">
      <c r="B2" s="60" t="s">
        <v>183</v>
      </c>
    </row>
    <row r="4" spans="2:8" x14ac:dyDescent="0.3">
      <c r="C4" s="212" t="s">
        <v>46</v>
      </c>
      <c r="D4" s="212" t="s">
        <v>207</v>
      </c>
      <c r="E4" s="212" t="s">
        <v>209</v>
      </c>
      <c r="F4" s="213" t="s">
        <v>208</v>
      </c>
      <c r="G4" s="213" t="s">
        <v>247</v>
      </c>
      <c r="H4" s="212" t="s">
        <v>178</v>
      </c>
    </row>
    <row r="5" spans="2:8" x14ac:dyDescent="0.3">
      <c r="C5" s="218" t="s">
        <v>8</v>
      </c>
      <c r="D5" s="218" t="s">
        <v>189</v>
      </c>
      <c r="E5" s="218" t="s">
        <v>242</v>
      </c>
      <c r="F5" s="219" t="s">
        <v>14</v>
      </c>
      <c r="G5" s="22" t="s">
        <v>12</v>
      </c>
      <c r="H5" s="219"/>
    </row>
    <row r="6" spans="2:8" x14ac:dyDescent="0.3">
      <c r="C6" s="218"/>
      <c r="D6" s="218"/>
      <c r="E6" s="218" t="s">
        <v>243</v>
      </c>
      <c r="F6" s="219" t="s">
        <v>15</v>
      </c>
      <c r="G6" s="22" t="s">
        <v>13</v>
      </c>
      <c r="H6" s="219"/>
    </row>
    <row r="7" spans="2:8" x14ac:dyDescent="0.3">
      <c r="C7" s="218"/>
      <c r="D7" s="218"/>
      <c r="E7" s="218" t="s">
        <v>244</v>
      </c>
      <c r="F7" s="219" t="s">
        <v>16</v>
      </c>
      <c r="G7" s="22" t="s">
        <v>13</v>
      </c>
      <c r="H7" s="219"/>
    </row>
    <row r="8" spans="2:8" x14ac:dyDescent="0.3">
      <c r="C8" s="218"/>
      <c r="D8" s="218"/>
      <c r="E8" s="218" t="s">
        <v>245</v>
      </c>
      <c r="F8" s="219" t="s">
        <v>240</v>
      </c>
      <c r="G8" s="22" t="s">
        <v>13</v>
      </c>
      <c r="H8" s="219"/>
    </row>
    <row r="9" spans="2:8" x14ac:dyDescent="0.3">
      <c r="C9" s="218"/>
      <c r="D9" s="218"/>
      <c r="E9" s="218" t="s">
        <v>248</v>
      </c>
      <c r="F9" s="219" t="s">
        <v>14</v>
      </c>
      <c r="G9" s="22" t="s">
        <v>13</v>
      </c>
      <c r="H9" s="219"/>
    </row>
    <row r="10" spans="2:8" x14ac:dyDescent="0.3">
      <c r="C10" s="218"/>
      <c r="D10" s="218"/>
      <c r="E10" s="218" t="s">
        <v>249</v>
      </c>
      <c r="F10" s="219" t="s">
        <v>15</v>
      </c>
      <c r="G10" s="22" t="s">
        <v>13</v>
      </c>
      <c r="H10" s="219"/>
    </row>
    <row r="11" spans="2:8" x14ac:dyDescent="0.3">
      <c r="C11" s="218"/>
      <c r="D11" s="218"/>
      <c r="E11" s="218" t="s">
        <v>250</v>
      </c>
      <c r="F11" s="219" t="s">
        <v>16</v>
      </c>
      <c r="G11" s="22" t="s">
        <v>13</v>
      </c>
      <c r="H11" s="219"/>
    </row>
    <row r="12" spans="2:8" x14ac:dyDescent="0.3">
      <c r="C12" s="218"/>
      <c r="D12" s="218"/>
      <c r="E12" s="218" t="s">
        <v>251</v>
      </c>
      <c r="F12" s="219" t="s">
        <v>240</v>
      </c>
      <c r="G12" s="22" t="s">
        <v>13</v>
      </c>
      <c r="H12" s="219"/>
    </row>
    <row r="13" spans="2:8" x14ac:dyDescent="0.3">
      <c r="C13" s="218"/>
      <c r="D13" s="218"/>
      <c r="E13" s="220" t="s">
        <v>246</v>
      </c>
      <c r="F13" s="219" t="s">
        <v>241</v>
      </c>
      <c r="G13" s="22" t="s">
        <v>13</v>
      </c>
      <c r="H13" s="219">
        <v>0</v>
      </c>
    </row>
    <row r="14" spans="2:8" x14ac:dyDescent="0.3">
      <c r="C14" s="221" t="s">
        <v>9</v>
      </c>
      <c r="D14" s="221" t="s">
        <v>189</v>
      </c>
      <c r="E14" s="221" t="s">
        <v>225</v>
      </c>
      <c r="F14" s="222" t="s">
        <v>14</v>
      </c>
      <c r="G14" s="222"/>
      <c r="H14" s="222"/>
    </row>
    <row r="15" spans="2:8" x14ac:dyDescent="0.3">
      <c r="C15" s="221"/>
      <c r="D15" s="221"/>
      <c r="E15" s="221" t="s">
        <v>226</v>
      </c>
      <c r="F15" s="222" t="s">
        <v>15</v>
      </c>
      <c r="G15" s="222"/>
      <c r="H15" s="222"/>
    </row>
    <row r="16" spans="2:8" x14ac:dyDescent="0.3">
      <c r="C16" s="221"/>
      <c r="D16" s="221"/>
      <c r="E16" s="221" t="s">
        <v>227</v>
      </c>
      <c r="F16" s="222" t="s">
        <v>16</v>
      </c>
      <c r="G16" s="222"/>
      <c r="H16" s="222"/>
    </row>
    <row r="17" spans="3:8" x14ac:dyDescent="0.3">
      <c r="C17" s="221"/>
      <c r="D17" s="221"/>
      <c r="E17" s="221" t="s">
        <v>228</v>
      </c>
      <c r="F17" s="222" t="s">
        <v>240</v>
      </c>
      <c r="G17" s="222"/>
      <c r="H17" s="222"/>
    </row>
    <row r="18" spans="3:8" x14ac:dyDescent="0.3">
      <c r="C18" s="221"/>
      <c r="D18" s="221"/>
      <c r="E18" s="221" t="s">
        <v>252</v>
      </c>
      <c r="F18" s="222" t="s">
        <v>14</v>
      </c>
      <c r="G18" s="222"/>
      <c r="H18" s="222"/>
    </row>
    <row r="19" spans="3:8" x14ac:dyDescent="0.3">
      <c r="C19" s="221"/>
      <c r="D19" s="221"/>
      <c r="E19" s="221" t="s">
        <v>253</v>
      </c>
      <c r="F19" s="222" t="s">
        <v>15</v>
      </c>
      <c r="G19" s="222"/>
      <c r="H19" s="222"/>
    </row>
    <row r="20" spans="3:8" x14ac:dyDescent="0.3">
      <c r="C20" s="221"/>
      <c r="D20" s="221"/>
      <c r="E20" s="221" t="s">
        <v>254</v>
      </c>
      <c r="F20" s="222" t="s">
        <v>16</v>
      </c>
      <c r="G20" s="222"/>
      <c r="H20" s="222"/>
    </row>
    <row r="21" spans="3:8" x14ac:dyDescent="0.3">
      <c r="C21" s="221"/>
      <c r="D21" s="221"/>
      <c r="E21" s="221" t="s">
        <v>255</v>
      </c>
      <c r="F21" s="222" t="s">
        <v>240</v>
      </c>
      <c r="G21" s="222"/>
      <c r="H21" s="222"/>
    </row>
    <row r="22" spans="3:8" x14ac:dyDescent="0.3">
      <c r="C22" s="221"/>
      <c r="D22" s="221"/>
      <c r="E22" s="223" t="s">
        <v>211</v>
      </c>
      <c r="F22" s="222" t="s">
        <v>241</v>
      </c>
      <c r="G22" s="222"/>
      <c r="H22" s="222">
        <v>0</v>
      </c>
    </row>
    <row r="23" spans="3:8" x14ac:dyDescent="0.3">
      <c r="C23" s="210" t="s">
        <v>10</v>
      </c>
      <c r="D23" s="210" t="s">
        <v>189</v>
      </c>
      <c r="E23" s="210" t="s">
        <v>221</v>
      </c>
      <c r="F23" s="211" t="s">
        <v>14</v>
      </c>
      <c r="H23" s="211"/>
    </row>
    <row r="24" spans="3:8" x14ac:dyDescent="0.3">
      <c r="E24" s="210" t="s">
        <v>222</v>
      </c>
      <c r="F24" s="211" t="s">
        <v>15</v>
      </c>
      <c r="H24" s="211"/>
    </row>
    <row r="25" spans="3:8" x14ac:dyDescent="0.3">
      <c r="E25" s="210" t="s">
        <v>223</v>
      </c>
      <c r="F25" s="211" t="s">
        <v>16</v>
      </c>
      <c r="H25" s="211"/>
    </row>
    <row r="26" spans="3:8" x14ac:dyDescent="0.3">
      <c r="E26" s="210" t="s">
        <v>224</v>
      </c>
      <c r="F26" s="211" t="s">
        <v>240</v>
      </c>
      <c r="H26" s="211"/>
    </row>
    <row r="27" spans="3:8" x14ac:dyDescent="0.3">
      <c r="E27" s="217" t="s">
        <v>210</v>
      </c>
      <c r="F27" s="211" t="s">
        <v>241</v>
      </c>
      <c r="H27" s="211">
        <v>0</v>
      </c>
    </row>
    <row r="28" spans="3:8" x14ac:dyDescent="0.3">
      <c r="C28" s="214" t="s">
        <v>11</v>
      </c>
      <c r="D28" s="214" t="s">
        <v>194</v>
      </c>
      <c r="E28" s="214" t="s">
        <v>217</v>
      </c>
      <c r="F28" s="215" t="s">
        <v>14</v>
      </c>
      <c r="G28" s="215"/>
      <c r="H28" s="215"/>
    </row>
    <row r="29" spans="3:8" x14ac:dyDescent="0.3">
      <c r="C29" s="214"/>
      <c r="D29" s="214"/>
      <c r="E29" s="214" t="s">
        <v>218</v>
      </c>
      <c r="F29" s="215" t="s">
        <v>15</v>
      </c>
      <c r="G29" s="215"/>
      <c r="H29" s="215"/>
    </row>
    <row r="30" spans="3:8" x14ac:dyDescent="0.3">
      <c r="C30" s="214"/>
      <c r="D30" s="214"/>
      <c r="E30" s="214" t="s">
        <v>219</v>
      </c>
      <c r="F30" s="215" t="s">
        <v>16</v>
      </c>
      <c r="G30" s="215"/>
      <c r="H30" s="215"/>
    </row>
    <row r="31" spans="3:8" x14ac:dyDescent="0.3">
      <c r="C31" s="214"/>
      <c r="D31" s="214"/>
      <c r="E31" s="214" t="s">
        <v>220</v>
      </c>
      <c r="F31" s="215" t="s">
        <v>240</v>
      </c>
      <c r="G31" s="215"/>
      <c r="H31" s="215"/>
    </row>
    <row r="32" spans="3:8" x14ac:dyDescent="0.3">
      <c r="C32" s="214"/>
      <c r="D32" s="214"/>
      <c r="E32" s="216" t="s">
        <v>212</v>
      </c>
      <c r="F32" s="215" t="s">
        <v>241</v>
      </c>
      <c r="G32" s="215"/>
      <c r="H32" s="215">
        <v>0</v>
      </c>
    </row>
    <row r="33" spans="3:8" x14ac:dyDescent="0.3">
      <c r="C33" s="210" t="s">
        <v>184</v>
      </c>
      <c r="D33" s="210" t="s">
        <v>195</v>
      </c>
      <c r="E33" s="210" t="s">
        <v>229</v>
      </c>
      <c r="F33" s="211" t="s">
        <v>14</v>
      </c>
      <c r="H33" s="211"/>
    </row>
    <row r="34" spans="3:8" x14ac:dyDescent="0.3">
      <c r="E34" s="210" t="s">
        <v>230</v>
      </c>
      <c r="F34" s="211" t="s">
        <v>15</v>
      </c>
      <c r="H34" s="211"/>
    </row>
    <row r="35" spans="3:8" x14ac:dyDescent="0.3">
      <c r="E35" s="210" t="s">
        <v>213</v>
      </c>
      <c r="F35" s="211" t="s">
        <v>241</v>
      </c>
      <c r="H35" s="211"/>
    </row>
    <row r="36" spans="3:8" x14ac:dyDescent="0.3">
      <c r="C36" s="214" t="s">
        <v>185</v>
      </c>
      <c r="D36" s="214" t="s">
        <v>196</v>
      </c>
      <c r="E36" s="214" t="s">
        <v>214</v>
      </c>
      <c r="F36" s="215" t="s">
        <v>14</v>
      </c>
      <c r="G36" s="215"/>
      <c r="H36" s="215"/>
    </row>
    <row r="37" spans="3:8" x14ac:dyDescent="0.3">
      <c r="C37" s="214"/>
      <c r="D37" s="214"/>
      <c r="E37" s="214" t="s">
        <v>215</v>
      </c>
      <c r="F37" s="215" t="s">
        <v>15</v>
      </c>
      <c r="G37" s="215"/>
      <c r="H37" s="215"/>
    </row>
    <row r="38" spans="3:8" x14ac:dyDescent="0.3">
      <c r="C38" s="214"/>
      <c r="D38" s="214"/>
      <c r="E38" s="216" t="s">
        <v>216</v>
      </c>
      <c r="F38" s="215" t="s">
        <v>241</v>
      </c>
      <c r="G38" s="215"/>
      <c r="H38" s="215">
        <v>0</v>
      </c>
    </row>
    <row r="39" spans="3:8" x14ac:dyDescent="0.3">
      <c r="C39" s="210" t="s">
        <v>186</v>
      </c>
      <c r="D39" s="210" t="s">
        <v>199</v>
      </c>
      <c r="E39" s="210" t="s">
        <v>231</v>
      </c>
      <c r="F39" s="211" t="s">
        <v>14</v>
      </c>
      <c r="H39" s="211"/>
    </row>
    <row r="40" spans="3:8" x14ac:dyDescent="0.3">
      <c r="E40" s="210" t="s">
        <v>232</v>
      </c>
      <c r="F40" s="211" t="s">
        <v>15</v>
      </c>
      <c r="H40" s="211"/>
    </row>
    <row r="41" spans="3:8" x14ac:dyDescent="0.3">
      <c r="E41" s="210" t="s">
        <v>233</v>
      </c>
      <c r="F41" s="211" t="s">
        <v>241</v>
      </c>
      <c r="H41" s="211"/>
    </row>
    <row r="42" spans="3:8" x14ac:dyDescent="0.3">
      <c r="C42" s="214" t="s">
        <v>187</v>
      </c>
      <c r="D42" s="214" t="s">
        <v>200</v>
      </c>
      <c r="E42" s="214" t="s">
        <v>234</v>
      </c>
      <c r="F42" s="215" t="s">
        <v>14</v>
      </c>
      <c r="G42" s="215"/>
      <c r="H42" s="215"/>
    </row>
    <row r="43" spans="3:8" x14ac:dyDescent="0.3">
      <c r="C43" s="214"/>
      <c r="D43" s="214"/>
      <c r="E43" s="214" t="s">
        <v>235</v>
      </c>
      <c r="F43" s="215" t="s">
        <v>15</v>
      </c>
      <c r="G43" s="215"/>
      <c r="H43" s="215"/>
    </row>
    <row r="44" spans="3:8" x14ac:dyDescent="0.3">
      <c r="C44" s="214"/>
      <c r="D44" s="214"/>
      <c r="E44" s="216" t="s">
        <v>236</v>
      </c>
      <c r="F44" s="215" t="s">
        <v>241</v>
      </c>
      <c r="G44" s="215"/>
      <c r="H44" s="215">
        <v>0</v>
      </c>
    </row>
    <row r="45" spans="3:8" x14ac:dyDescent="0.3">
      <c r="C45" s="210" t="s">
        <v>188</v>
      </c>
      <c r="D45" s="210" t="s">
        <v>204</v>
      </c>
      <c r="E45" s="210" t="s">
        <v>237</v>
      </c>
      <c r="F45" s="211" t="s">
        <v>14</v>
      </c>
      <c r="H45" s="211"/>
    </row>
    <row r="46" spans="3:8" x14ac:dyDescent="0.3">
      <c r="E46" s="210" t="s">
        <v>238</v>
      </c>
      <c r="F46" s="211" t="s">
        <v>15</v>
      </c>
      <c r="H46" s="211"/>
    </row>
    <row r="47" spans="3:8" x14ac:dyDescent="0.3">
      <c r="E47" s="217" t="s">
        <v>239</v>
      </c>
      <c r="F47" s="211" t="s">
        <v>241</v>
      </c>
      <c r="H47" s="211">
        <v>0</v>
      </c>
    </row>
    <row r="48" spans="3:8" x14ac:dyDescent="0.3">
      <c r="H48" s="211"/>
    </row>
    <row r="49" spans="8:8" x14ac:dyDescent="0.3">
      <c r="H49" s="211"/>
    </row>
    <row r="50" spans="8:8" x14ac:dyDescent="0.3">
      <c r="H50" s="211"/>
    </row>
    <row r="51" spans="8:8" x14ac:dyDescent="0.3">
      <c r="H51" s="211"/>
    </row>
  </sheetData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F44BBFB-D043-4C5C-8341-878BCBF554EE}">
            <xm:f>NOT(ISERROR(SEARCH(Selection!$K$3,G5)))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" operator="containsText" id="{0F3232DA-4CFC-41F1-AE07-A4C72A58D55C}">
            <xm:f>NOT(ISERROR(SEARCH(Selection!$K$2,G5)))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" operator="containsText" id="{82B6645D-69ED-4A34-86AD-97D4BC2DF65C}">
            <xm:f>NOT(ISERROR(SEARCH(Selection!$K$2,G5)))</xm:f>
            <xm:f>Selection!$K$2</xm:f>
            <x14:dxf/>
          </x14:cfRule>
          <xm:sqref>G5:G13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A7647E8-EA88-4A90-803E-D09AF03EB3CF}">
          <x14:formula1>
            <xm:f>Selection!$M$9:$M$27</xm:f>
          </x14:formula1>
          <xm:sqref>D5:D48</xm:sqref>
        </x14:dataValidation>
        <x14:dataValidation type="list" allowBlank="1" showInputMessage="1" showErrorMessage="1" xr:uid="{2E45F707-5D76-4A7B-92AB-305777499A89}">
          <x14:formula1>
            <xm:f>Selection!$K$2:$K$3</xm:f>
          </x14:formula1>
          <xm:sqref>G5:G13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809B-A99B-4A75-BBB5-8AF73C253AC5}">
  <dimension ref="A1:T27"/>
  <sheetViews>
    <sheetView topLeftCell="K1" workbookViewId="0">
      <selection activeCell="P16" sqref="P16"/>
    </sheetView>
  </sheetViews>
  <sheetFormatPr defaultRowHeight="14.4" x14ac:dyDescent="0.3"/>
  <cols>
    <col min="2" max="2" width="9.77734375" customWidth="1"/>
  </cols>
  <sheetData>
    <row r="1" spans="1:20" x14ac:dyDescent="0.3">
      <c r="M1" s="19"/>
    </row>
    <row r="2" spans="1:20" x14ac:dyDescent="0.3">
      <c r="A2" t="s">
        <v>3</v>
      </c>
      <c r="D2" t="s">
        <v>2</v>
      </c>
      <c r="F2" t="s">
        <v>8</v>
      </c>
      <c r="H2" s="16">
        <v>44075</v>
      </c>
      <c r="I2" t="str">
        <f>TEXT(H2,"mmm-yy")</f>
        <v>Sep-20</v>
      </c>
      <c r="K2" t="s">
        <v>12</v>
      </c>
      <c r="M2" s="19" t="s">
        <v>14</v>
      </c>
      <c r="O2" t="s">
        <v>23</v>
      </c>
      <c r="Q2" t="s">
        <v>31</v>
      </c>
      <c r="T2" t="s">
        <v>40</v>
      </c>
    </row>
    <row r="3" spans="1:20" x14ac:dyDescent="0.3">
      <c r="A3" t="s">
        <v>5</v>
      </c>
      <c r="D3" t="s">
        <v>4</v>
      </c>
      <c r="F3" t="s">
        <v>9</v>
      </c>
      <c r="H3" s="16">
        <v>44105</v>
      </c>
      <c r="I3" t="str">
        <f>TEXT(H3,"mmm-yy")</f>
        <v>Oct-20</v>
      </c>
      <c r="K3" t="s">
        <v>13</v>
      </c>
      <c r="M3" s="19" t="s">
        <v>15</v>
      </c>
      <c r="O3" t="s">
        <v>24</v>
      </c>
      <c r="Q3" t="s">
        <v>32</v>
      </c>
      <c r="T3" t="s">
        <v>41</v>
      </c>
    </row>
    <row r="4" spans="1:20" x14ac:dyDescent="0.3">
      <c r="F4" t="s">
        <v>10</v>
      </c>
      <c r="H4" s="16">
        <v>44136</v>
      </c>
      <c r="I4" t="str">
        <f t="shared" ref="I4:I11" si="0">TEXT(H4,"mmm-yy")</f>
        <v>Nov-20</v>
      </c>
      <c r="M4" s="19" t="s">
        <v>16</v>
      </c>
    </row>
    <row r="5" spans="1:20" x14ac:dyDescent="0.3">
      <c r="F5" t="s">
        <v>11</v>
      </c>
      <c r="H5" s="16">
        <v>44166</v>
      </c>
      <c r="I5" t="str">
        <f t="shared" si="0"/>
        <v>Dec-20</v>
      </c>
      <c r="M5" s="19" t="s">
        <v>241</v>
      </c>
    </row>
    <row r="6" spans="1:20" x14ac:dyDescent="0.3">
      <c r="F6" t="s">
        <v>186</v>
      </c>
      <c r="H6" s="16">
        <v>44197</v>
      </c>
      <c r="I6" t="str">
        <f t="shared" si="0"/>
        <v>Jan-21</v>
      </c>
      <c r="M6" s="19"/>
    </row>
    <row r="7" spans="1:20" x14ac:dyDescent="0.3">
      <c r="F7" t="s">
        <v>184</v>
      </c>
      <c r="H7" s="16">
        <v>44228</v>
      </c>
      <c r="I7" t="str">
        <f t="shared" si="0"/>
        <v>Feb-21</v>
      </c>
    </row>
    <row r="8" spans="1:20" x14ac:dyDescent="0.3">
      <c r="F8" t="s">
        <v>188</v>
      </c>
      <c r="H8" s="16">
        <v>44256</v>
      </c>
      <c r="I8" t="str">
        <f t="shared" si="0"/>
        <v>Mar-21</v>
      </c>
    </row>
    <row r="9" spans="1:20" x14ac:dyDescent="0.3">
      <c r="F9" t="s">
        <v>185</v>
      </c>
      <c r="H9" s="16">
        <v>44287</v>
      </c>
      <c r="I9" t="str">
        <f t="shared" si="0"/>
        <v>Apr-21</v>
      </c>
      <c r="M9" t="s">
        <v>189</v>
      </c>
      <c r="P9" t="s">
        <v>179</v>
      </c>
    </row>
    <row r="10" spans="1:20" x14ac:dyDescent="0.3">
      <c r="H10" s="16">
        <v>44317</v>
      </c>
      <c r="I10" t="str">
        <f t="shared" si="0"/>
        <v>May-21</v>
      </c>
      <c r="M10" t="s">
        <v>190</v>
      </c>
      <c r="P10" t="s">
        <v>180</v>
      </c>
    </row>
    <row r="11" spans="1:20" x14ac:dyDescent="0.3">
      <c r="H11" s="16">
        <v>44348</v>
      </c>
      <c r="I11" t="str">
        <f t="shared" si="0"/>
        <v>Jun-21</v>
      </c>
      <c r="M11" t="s">
        <v>191</v>
      </c>
      <c r="P11" t="s">
        <v>181</v>
      </c>
    </row>
    <row r="12" spans="1:20" x14ac:dyDescent="0.3">
      <c r="M12" t="s">
        <v>192</v>
      </c>
      <c r="P12" t="s">
        <v>182</v>
      </c>
    </row>
    <row r="13" spans="1:20" x14ac:dyDescent="0.3">
      <c r="A13" s="60" t="s">
        <v>58</v>
      </c>
      <c r="M13" t="s">
        <v>193</v>
      </c>
    </row>
    <row r="14" spans="1:20" x14ac:dyDescent="0.3">
      <c r="A14">
        <v>1</v>
      </c>
      <c r="B14" t="s">
        <v>59</v>
      </c>
      <c r="M14" t="s">
        <v>194</v>
      </c>
    </row>
    <row r="15" spans="1:20" x14ac:dyDescent="0.3">
      <c r="A15">
        <v>2</v>
      </c>
      <c r="B15" t="s">
        <v>60</v>
      </c>
      <c r="M15" t="s">
        <v>195</v>
      </c>
      <c r="P15" t="s">
        <v>257</v>
      </c>
    </row>
    <row r="16" spans="1:20" x14ac:dyDescent="0.3">
      <c r="A16">
        <v>3</v>
      </c>
      <c r="B16" t="s">
        <v>61</v>
      </c>
      <c r="M16" t="s">
        <v>196</v>
      </c>
      <c r="P16" t="s">
        <v>265</v>
      </c>
    </row>
    <row r="17" spans="1:13" x14ac:dyDescent="0.3">
      <c r="A17">
        <v>4</v>
      </c>
      <c r="B17" t="s">
        <v>62</v>
      </c>
      <c r="M17" t="s">
        <v>197</v>
      </c>
    </row>
    <row r="18" spans="1:13" x14ac:dyDescent="0.3">
      <c r="A18">
        <v>5</v>
      </c>
      <c r="B18" t="s">
        <v>63</v>
      </c>
      <c r="M18" t="s">
        <v>198</v>
      </c>
    </row>
    <row r="19" spans="1:13" x14ac:dyDescent="0.3">
      <c r="A19">
        <v>6</v>
      </c>
      <c r="B19" t="s">
        <v>67</v>
      </c>
      <c r="M19" t="s">
        <v>199</v>
      </c>
    </row>
    <row r="20" spans="1:13" x14ac:dyDescent="0.3">
      <c r="A20">
        <v>7</v>
      </c>
      <c r="B20" t="s">
        <v>66</v>
      </c>
      <c r="M20" t="s">
        <v>200</v>
      </c>
    </row>
    <row r="21" spans="1:13" x14ac:dyDescent="0.3">
      <c r="A21">
        <v>8</v>
      </c>
      <c r="B21" t="s">
        <v>64</v>
      </c>
      <c r="M21" t="s">
        <v>201</v>
      </c>
    </row>
    <row r="22" spans="1:13" x14ac:dyDescent="0.3">
      <c r="A22">
        <v>9</v>
      </c>
      <c r="B22" t="s">
        <v>65</v>
      </c>
      <c r="M22" t="s">
        <v>202</v>
      </c>
    </row>
    <row r="23" spans="1:13" x14ac:dyDescent="0.3">
      <c r="A23">
        <v>10</v>
      </c>
      <c r="B23" t="s">
        <v>68</v>
      </c>
      <c r="M23" t="s">
        <v>203</v>
      </c>
    </row>
    <row r="24" spans="1:13" x14ac:dyDescent="0.3">
      <c r="A24">
        <v>11</v>
      </c>
      <c r="B24" t="s">
        <v>69</v>
      </c>
      <c r="M24" t="s">
        <v>204</v>
      </c>
    </row>
    <row r="25" spans="1:13" x14ac:dyDescent="0.3">
      <c r="A25">
        <v>12</v>
      </c>
      <c r="M25" t="s">
        <v>205</v>
      </c>
    </row>
    <row r="26" spans="1:13" x14ac:dyDescent="0.3">
      <c r="M26" t="s">
        <v>206</v>
      </c>
    </row>
    <row r="27" spans="1:13" x14ac:dyDescent="0.3">
      <c r="M27" t="s">
        <v>256</v>
      </c>
    </row>
  </sheetData>
  <phoneticPr fontId="14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249D6EBD-2810-4CD3-BC2A-5CF8B3A9A7A3}">
            <xm:f>NOT(ISERROR(SEARCH($M$3,H27)))</xm:f>
            <xm:f>$M$3</xm:f>
            <x14:dxf>
              <fill>
                <patternFill>
                  <bgColor theme="8" tint="0.59996337778862885"/>
                </patternFill>
              </fill>
            </x14:dxf>
          </x14:cfRule>
          <xm:sqref>H27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62F5F-0CA8-46B4-A3F3-D2A7A3B7D14D}">
  <dimension ref="C2:P86"/>
  <sheetViews>
    <sheetView topLeftCell="E31" zoomScale="115" zoomScaleNormal="115" workbookViewId="0">
      <selection activeCell="M13" sqref="M13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17" t="s">
        <v>7</v>
      </c>
      <c r="D2" s="17" t="s">
        <v>21</v>
      </c>
      <c r="E2" s="17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128</v>
      </c>
      <c r="K2" s="17" t="s">
        <v>28</v>
      </c>
    </row>
    <row r="3" spans="3:16" x14ac:dyDescent="0.3">
      <c r="C3" s="20" t="s">
        <v>17</v>
      </c>
      <c r="D3" s="21" t="s">
        <v>23</v>
      </c>
      <c r="E3" s="22" t="s">
        <v>8</v>
      </c>
      <c r="F3" s="22" t="str">
        <f>IF($E3=Selection!$F$2,"A",IF(OR($E3=Selection!$F$3,$E3=Selection!$F$5),"B","C"))</f>
        <v>A</v>
      </c>
      <c r="G3" s="22" t="s">
        <v>13</v>
      </c>
      <c r="H3" s="22">
        <v>1</v>
      </c>
      <c r="I3" s="22" t="s">
        <v>14</v>
      </c>
      <c r="J3" s="23">
        <v>400</v>
      </c>
    </row>
    <row r="4" spans="3:16" x14ac:dyDescent="0.3">
      <c r="C4" s="24" t="s">
        <v>17</v>
      </c>
      <c r="D4" s="25" t="s">
        <v>23</v>
      </c>
      <c r="E4" s="26" t="s">
        <v>8</v>
      </c>
      <c r="F4" s="26" t="str">
        <f>IF($E4=Selection!$F$2,"A",IF(OR($E4=Selection!$F$3,$E4=Selection!$F$5),"B","C"))</f>
        <v>A</v>
      </c>
      <c r="G4" s="26" t="s">
        <v>13</v>
      </c>
      <c r="H4" s="26">
        <v>2</v>
      </c>
      <c r="I4" s="26" t="s">
        <v>14</v>
      </c>
      <c r="J4" s="27">
        <v>20</v>
      </c>
    </row>
    <row r="5" spans="3:16" x14ac:dyDescent="0.3">
      <c r="C5" s="24" t="s">
        <v>17</v>
      </c>
      <c r="D5" s="25" t="s">
        <v>23</v>
      </c>
      <c r="E5" s="26" t="s">
        <v>8</v>
      </c>
      <c r="F5" s="26" t="str">
        <f>IF($E5=Selection!$F$2,"A",IF(OR($E5=Selection!$F$3,$E5=Selection!$F$5),"B","C"))</f>
        <v>A</v>
      </c>
      <c r="G5" s="26" t="s">
        <v>13</v>
      </c>
      <c r="H5" s="26">
        <v>3</v>
      </c>
      <c r="I5" s="26" t="s">
        <v>15</v>
      </c>
      <c r="J5" s="27">
        <v>10</v>
      </c>
    </row>
    <row r="6" spans="3:16" x14ac:dyDescent="0.3">
      <c r="C6" s="24" t="s">
        <v>17</v>
      </c>
      <c r="D6" s="25" t="s">
        <v>23</v>
      </c>
      <c r="E6" s="26" t="s">
        <v>8</v>
      </c>
      <c r="F6" s="26" t="str">
        <f>IF($E6=Selection!$F$2,"A",IF(OR($E6=Selection!$F$3,$E6=Selection!$F$5),"B","C"))</f>
        <v>A</v>
      </c>
      <c r="G6" s="26" t="s">
        <v>12</v>
      </c>
      <c r="H6" s="26">
        <v>4</v>
      </c>
      <c r="I6" s="26" t="s">
        <v>15</v>
      </c>
      <c r="J6" s="27">
        <v>200</v>
      </c>
      <c r="N6" t="s">
        <v>46</v>
      </c>
      <c r="O6" t="s">
        <v>128</v>
      </c>
      <c r="P6" t="s">
        <v>165</v>
      </c>
    </row>
    <row r="7" spans="3:16" x14ac:dyDescent="0.3">
      <c r="C7" s="24" t="s">
        <v>17</v>
      </c>
      <c r="D7" s="25" t="s">
        <v>23</v>
      </c>
      <c r="E7" s="26" t="s">
        <v>8</v>
      </c>
      <c r="F7" s="26" t="str">
        <f>IF($E7=Selection!$F$2,"A",IF(OR($E7=Selection!$F$3,$E7=Selection!$F$5),"B","C"))</f>
        <v>A</v>
      </c>
      <c r="G7" s="26" t="s">
        <v>13</v>
      </c>
      <c r="H7" s="26">
        <v>5</v>
      </c>
      <c r="I7" s="26" t="s">
        <v>15</v>
      </c>
      <c r="J7" s="27">
        <v>20</v>
      </c>
      <c r="N7" t="s">
        <v>8</v>
      </c>
      <c r="O7">
        <v>1100</v>
      </c>
      <c r="P7">
        <v>0</v>
      </c>
    </row>
    <row r="8" spans="3:16" x14ac:dyDescent="0.3">
      <c r="C8" s="24" t="s">
        <v>17</v>
      </c>
      <c r="D8" s="25" t="s">
        <v>23</v>
      </c>
      <c r="E8" s="26" t="s">
        <v>8</v>
      </c>
      <c r="F8" s="26" t="str">
        <f>IF($E8=Selection!$F$2,"A",IF(OR($E8=Selection!$F$3,$E8=Selection!$F$5),"B","C"))</f>
        <v>A</v>
      </c>
      <c r="G8" s="26" t="s">
        <v>13</v>
      </c>
      <c r="H8" s="26">
        <v>6</v>
      </c>
      <c r="I8" s="26" t="s">
        <v>16</v>
      </c>
      <c r="J8" s="27">
        <v>25</v>
      </c>
      <c r="N8" t="s">
        <v>9</v>
      </c>
      <c r="O8">
        <f>SUM(J16:J22)</f>
        <v>310</v>
      </c>
      <c r="P8">
        <v>0</v>
      </c>
    </row>
    <row r="9" spans="3:16" x14ac:dyDescent="0.3">
      <c r="C9" s="24" t="s">
        <v>17</v>
      </c>
      <c r="D9" s="25" t="s">
        <v>23</v>
      </c>
      <c r="E9" s="26" t="s">
        <v>8</v>
      </c>
      <c r="F9" s="26" t="str">
        <f>IF($E9=Selection!$F$2,"A",IF(OR($E9=Selection!$F$3,$E9=Selection!$F$5),"B","C"))</f>
        <v>A</v>
      </c>
      <c r="G9" s="26" t="s">
        <v>13</v>
      </c>
      <c r="H9" s="26" t="s">
        <v>29</v>
      </c>
      <c r="I9" s="26" t="s">
        <v>25</v>
      </c>
      <c r="J9" s="27">
        <v>20</v>
      </c>
      <c r="N9" t="s">
        <v>30</v>
      </c>
      <c r="O9">
        <f>SUM(J23:J26)</f>
        <v>130</v>
      </c>
      <c r="P9">
        <v>0</v>
      </c>
    </row>
    <row r="10" spans="3:16" x14ac:dyDescent="0.3">
      <c r="C10" s="24" t="s">
        <v>17</v>
      </c>
      <c r="D10" s="25" t="s">
        <v>23</v>
      </c>
      <c r="E10" s="26" t="s">
        <v>8</v>
      </c>
      <c r="F10" s="26" t="str">
        <f>IF($E10=Selection!$F$2,"A",IF(OR($E10=Selection!$F$3,$E10=Selection!$F$5),"B","C"))</f>
        <v>A</v>
      </c>
      <c r="G10" s="26" t="s">
        <v>13</v>
      </c>
      <c r="H10" s="26">
        <v>7</v>
      </c>
      <c r="I10" s="26" t="s">
        <v>14</v>
      </c>
      <c r="J10" s="27">
        <v>10</v>
      </c>
      <c r="N10" t="s">
        <v>11</v>
      </c>
      <c r="O10">
        <f>SUM(J27:J32)</f>
        <v>890</v>
      </c>
      <c r="P10">
        <v>0</v>
      </c>
    </row>
    <row r="11" spans="3:16" x14ac:dyDescent="0.3">
      <c r="C11" s="24" t="s">
        <v>17</v>
      </c>
      <c r="D11" s="25" t="s">
        <v>23</v>
      </c>
      <c r="E11" s="26" t="s">
        <v>8</v>
      </c>
      <c r="F11" s="26" t="str">
        <f>IF($E11=Selection!$F$2,"A",IF(OR($E11=Selection!$F$3,$E11=Selection!$F$5),"B","C"))</f>
        <v>A</v>
      </c>
      <c r="G11" s="26" t="s">
        <v>13</v>
      </c>
      <c r="H11" s="26">
        <v>8</v>
      </c>
      <c r="I11" s="26" t="s">
        <v>15</v>
      </c>
      <c r="J11" s="27">
        <v>20</v>
      </c>
      <c r="O11">
        <f>SUM(O7:O10)</f>
        <v>2430</v>
      </c>
      <c r="P11">
        <f>SUM(P7:P10)</f>
        <v>0</v>
      </c>
    </row>
    <row r="12" spans="3:16" x14ac:dyDescent="0.3">
      <c r="C12" s="24" t="s">
        <v>17</v>
      </c>
      <c r="D12" s="25" t="s">
        <v>23</v>
      </c>
      <c r="E12" s="26" t="s">
        <v>8</v>
      </c>
      <c r="F12" s="26" t="str">
        <f>IF($E12=Selection!$F$2,"A",IF(OR($E12=Selection!$F$3,$E12=Selection!$F$5),"B","C"))</f>
        <v>A</v>
      </c>
      <c r="G12" s="26" t="s">
        <v>13</v>
      </c>
      <c r="H12" s="26">
        <v>9</v>
      </c>
      <c r="I12" s="26" t="s">
        <v>16</v>
      </c>
      <c r="J12" s="27">
        <v>0</v>
      </c>
    </row>
    <row r="13" spans="3:16" x14ac:dyDescent="0.3">
      <c r="C13" s="24" t="s">
        <v>17</v>
      </c>
      <c r="D13" s="25" t="s">
        <v>23</v>
      </c>
      <c r="E13" s="26" t="s">
        <v>8</v>
      </c>
      <c r="F13" s="26" t="str">
        <f>IF($E13=Selection!$F$2,"A",IF(OR($E13=Selection!$F$3,$E13=Selection!$F$5),"B","C"))</f>
        <v>A</v>
      </c>
      <c r="G13" s="26" t="s">
        <v>12</v>
      </c>
      <c r="H13" s="26">
        <v>10</v>
      </c>
      <c r="I13" s="26" t="s">
        <v>15</v>
      </c>
      <c r="J13" s="27">
        <v>300</v>
      </c>
    </row>
    <row r="14" spans="3:16" x14ac:dyDescent="0.3">
      <c r="C14" s="24" t="s">
        <v>17</v>
      </c>
      <c r="D14" s="25" t="s">
        <v>23</v>
      </c>
      <c r="E14" s="26" t="s">
        <v>8</v>
      </c>
      <c r="F14" s="26" t="str">
        <f>IF($E14=Selection!$F$2,"A",IF(OR($E14=Selection!$F$3,$E14=Selection!$F$5),"B","C"))</f>
        <v>A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6" x14ac:dyDescent="0.3">
      <c r="C15" s="24" t="s">
        <v>17</v>
      </c>
      <c r="D15" s="25" t="s">
        <v>23</v>
      </c>
      <c r="E15" s="26" t="s">
        <v>8</v>
      </c>
      <c r="F15" s="26" t="str">
        <f>IF($E15=Selection!$F$2,"A",IF(OR($E15=Selection!$F$3,$E15=Selection!$F$5),"B","C"))</f>
        <v>A</v>
      </c>
      <c r="G15" s="26" t="s">
        <v>13</v>
      </c>
      <c r="H15" s="26">
        <v>12</v>
      </c>
      <c r="I15" s="26" t="s">
        <v>16</v>
      </c>
      <c r="J15" s="27">
        <v>0</v>
      </c>
    </row>
    <row r="16" spans="3:16" x14ac:dyDescent="0.3">
      <c r="C16" s="24" t="s">
        <v>17</v>
      </c>
      <c r="D16" s="25" t="s">
        <v>23</v>
      </c>
      <c r="E16" s="26" t="s">
        <v>9</v>
      </c>
      <c r="F16" s="26" t="str">
        <f>IF($E16=Selection!$F$2,"A",IF(OR($E16=Selection!$F$3,$E16=Selection!$F$5),"B","C"))</f>
        <v>B</v>
      </c>
      <c r="G16" s="26" t="s">
        <v>12</v>
      </c>
      <c r="H16" s="26">
        <v>13</v>
      </c>
      <c r="I16" s="26" t="s">
        <v>15</v>
      </c>
      <c r="J16" s="27">
        <v>200</v>
      </c>
    </row>
    <row r="17" spans="3:10" x14ac:dyDescent="0.3">
      <c r="C17" s="24" t="s">
        <v>17</v>
      </c>
      <c r="D17" s="25" t="s">
        <v>23</v>
      </c>
      <c r="E17" s="26" t="s">
        <v>9</v>
      </c>
      <c r="F17" s="26" t="str">
        <f>IF($E17=Selection!$F$2,"A",IF(OR($E17=Selection!$F$3,$E17=Selection!$F$5),"B","C"))</f>
        <v>B</v>
      </c>
      <c r="G17" s="26" t="s">
        <v>13</v>
      </c>
      <c r="H17" s="26">
        <v>14</v>
      </c>
      <c r="I17" s="26" t="s">
        <v>15</v>
      </c>
      <c r="J17" s="27">
        <v>20</v>
      </c>
    </row>
    <row r="18" spans="3:10" x14ac:dyDescent="0.3">
      <c r="C18" s="24" t="s">
        <v>17</v>
      </c>
      <c r="D18" s="25" t="s">
        <v>23</v>
      </c>
      <c r="E18" s="26" t="s">
        <v>9</v>
      </c>
      <c r="F18" s="26" t="str">
        <f>IF($E18=Selection!$F$2,"A",IF(OR($E18=Selection!$F$3,$E18=Selection!$F$5),"B","C"))</f>
        <v>B</v>
      </c>
      <c r="G18" s="26" t="s">
        <v>13</v>
      </c>
      <c r="H18" s="26">
        <v>15</v>
      </c>
      <c r="I18" s="26" t="s">
        <v>15</v>
      </c>
      <c r="J18" s="27">
        <v>0</v>
      </c>
    </row>
    <row r="19" spans="3:10" x14ac:dyDescent="0.3">
      <c r="C19" s="24" t="s">
        <v>17</v>
      </c>
      <c r="D19" s="25" t="s">
        <v>23</v>
      </c>
      <c r="E19" s="26" t="s">
        <v>9</v>
      </c>
      <c r="F19" s="26" t="str">
        <f>IF($E19=Selection!$F$2,"A",IF(OR($E19=Selection!$F$3,$E19=Selection!$F$5),"B","C"))</f>
        <v>B</v>
      </c>
      <c r="G19" s="26" t="s">
        <v>13</v>
      </c>
      <c r="H19" s="26">
        <v>16</v>
      </c>
      <c r="I19" s="26" t="s">
        <v>16</v>
      </c>
      <c r="J19" s="27">
        <v>20</v>
      </c>
    </row>
    <row r="20" spans="3:10" x14ac:dyDescent="0.3">
      <c r="C20" s="24" t="s">
        <v>17</v>
      </c>
      <c r="D20" s="25" t="s">
        <v>23</v>
      </c>
      <c r="E20" s="26" t="s">
        <v>9</v>
      </c>
      <c r="F20" s="26" t="str">
        <f>IF($E20=Selection!$F$2,"A",IF(OR($E20=Selection!$F$3,$E20=Selection!$F$5),"B","C"))</f>
        <v>B</v>
      </c>
      <c r="G20" s="26" t="s">
        <v>13</v>
      </c>
      <c r="H20" s="26">
        <v>17</v>
      </c>
      <c r="I20" s="26" t="s">
        <v>14</v>
      </c>
      <c r="J20" s="27">
        <v>20</v>
      </c>
    </row>
    <row r="21" spans="3:10" x14ac:dyDescent="0.3">
      <c r="C21" s="24" t="s">
        <v>17</v>
      </c>
      <c r="D21" s="25" t="s">
        <v>23</v>
      </c>
      <c r="E21" s="26" t="s">
        <v>9</v>
      </c>
      <c r="F21" s="26" t="str">
        <f>IF($E21=Selection!$F$2,"A",IF(OR($E21=Selection!$F$3,$E21=Selection!$F$5),"B","C"))</f>
        <v>B</v>
      </c>
      <c r="G21" s="26" t="s">
        <v>13</v>
      </c>
      <c r="H21" s="26">
        <v>18</v>
      </c>
      <c r="I21" s="26" t="s">
        <v>16</v>
      </c>
      <c r="J21" s="27">
        <v>0</v>
      </c>
    </row>
    <row r="22" spans="3:10" x14ac:dyDescent="0.3">
      <c r="C22" s="24" t="s">
        <v>17</v>
      </c>
      <c r="D22" s="25" t="s">
        <v>23</v>
      </c>
      <c r="E22" s="26" t="s">
        <v>9</v>
      </c>
      <c r="F22" s="26" t="str">
        <f>IF($E22=Selection!$F$2,"A",IF(OR($E22=Selection!$F$3,$E22=Selection!$F$5),"B","C"))</f>
        <v>B</v>
      </c>
      <c r="G22" s="26" t="s">
        <v>13</v>
      </c>
      <c r="H22" s="26" t="s">
        <v>29</v>
      </c>
      <c r="I22" s="26" t="s">
        <v>25</v>
      </c>
      <c r="J22" s="27">
        <v>50</v>
      </c>
    </row>
    <row r="23" spans="3:10" x14ac:dyDescent="0.3">
      <c r="C23" s="24" t="s">
        <v>17</v>
      </c>
      <c r="D23" s="25" t="s">
        <v>23</v>
      </c>
      <c r="E23" s="26" t="s">
        <v>10</v>
      </c>
      <c r="F23" s="26" t="str">
        <f>IF($E23=Selection!$F$2,"A",IF(OR($E23=Selection!$F$3,$E23=Selection!$F$5),"B","C"))</f>
        <v>C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0" x14ac:dyDescent="0.3">
      <c r="C24" s="24" t="s">
        <v>17</v>
      </c>
      <c r="D24" s="25" t="s">
        <v>23</v>
      </c>
      <c r="E24" s="26" t="s">
        <v>10</v>
      </c>
      <c r="F24" s="26" t="str">
        <f>IF($E24=Selection!$F$2,"A",IF(OR($E24=Selection!$F$3,$E24=Selection!$F$5),"B","C"))</f>
        <v>C</v>
      </c>
      <c r="G24" s="26" t="s">
        <v>13</v>
      </c>
      <c r="H24" s="26">
        <v>20</v>
      </c>
      <c r="I24" s="26" t="s">
        <v>16</v>
      </c>
      <c r="J24" s="27">
        <v>10</v>
      </c>
    </row>
    <row r="25" spans="3:10" x14ac:dyDescent="0.3">
      <c r="C25" s="24" t="s">
        <v>17</v>
      </c>
      <c r="D25" s="25" t="s">
        <v>23</v>
      </c>
      <c r="E25" s="26" t="s">
        <v>10</v>
      </c>
      <c r="F25" s="26" t="str">
        <f>IF($E25=Selection!$F$2,"A",IF(OR($E25=Selection!$F$3,$E25=Selection!$F$5),"B","C"))</f>
        <v>C</v>
      </c>
      <c r="G25" s="26" t="s">
        <v>13</v>
      </c>
      <c r="H25" s="26">
        <v>21</v>
      </c>
      <c r="I25" s="26" t="s">
        <v>16</v>
      </c>
      <c r="J25" s="27">
        <v>10</v>
      </c>
    </row>
    <row r="26" spans="3:10" x14ac:dyDescent="0.3">
      <c r="C26" s="24" t="s">
        <v>17</v>
      </c>
      <c r="D26" s="25" t="s">
        <v>23</v>
      </c>
      <c r="E26" s="26" t="s">
        <v>10</v>
      </c>
      <c r="F26" s="26" t="str">
        <f>IF($E26=Selection!$F$2,"A",IF(OR($E26=Selection!$F$3,$E26=Selection!$F$5),"B","C"))</f>
        <v>C</v>
      </c>
      <c r="G26" s="26" t="s">
        <v>13</v>
      </c>
      <c r="H26" s="26" t="s">
        <v>29</v>
      </c>
      <c r="I26" s="26" t="s">
        <v>25</v>
      </c>
      <c r="J26" s="27">
        <v>10</v>
      </c>
    </row>
    <row r="27" spans="3:10" x14ac:dyDescent="0.3">
      <c r="C27" s="24" t="s">
        <v>17</v>
      </c>
      <c r="D27" s="25" t="s">
        <v>23</v>
      </c>
      <c r="E27" s="26" t="s">
        <v>11</v>
      </c>
      <c r="F27" s="26" t="str">
        <f>IF($E27=Selection!$F$2,"A",IF(OR($E27=Selection!$F$3,$E27=Selection!$F$5),"B","C"))</f>
        <v>B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0" x14ac:dyDescent="0.3">
      <c r="C28" s="24" t="s">
        <v>17</v>
      </c>
      <c r="D28" s="25" t="s">
        <v>23</v>
      </c>
      <c r="E28" s="26" t="s">
        <v>11</v>
      </c>
      <c r="F28" s="26" t="str">
        <f>IF($E28=Selection!$F$2,"A",IF(OR($E28=Selection!$F$3,$E28=Selection!$F$5),"B","C"))</f>
        <v>B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0" x14ac:dyDescent="0.3">
      <c r="C29" s="24" t="s">
        <v>17</v>
      </c>
      <c r="D29" s="25" t="s">
        <v>23</v>
      </c>
      <c r="E29" s="26" t="s">
        <v>11</v>
      </c>
      <c r="F29" s="26" t="str">
        <f>IF($E29=Selection!$F$2,"A",IF(OR($E29=Selection!$F$3,$E29=Selection!$F$5),"B","C"))</f>
        <v>B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0" x14ac:dyDescent="0.3">
      <c r="C30" s="24" t="s">
        <v>17</v>
      </c>
      <c r="D30" s="25" t="s">
        <v>23</v>
      </c>
      <c r="E30" s="26" t="s">
        <v>11</v>
      </c>
      <c r="F30" s="26" t="str">
        <f>IF($E30=Selection!$F$2,"A",IF(OR($E30=Selection!$F$3,$E30=Selection!$F$5),"B","C"))</f>
        <v>B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0" x14ac:dyDescent="0.3">
      <c r="C31" s="24" t="s">
        <v>17</v>
      </c>
      <c r="D31" s="25" t="s">
        <v>23</v>
      </c>
      <c r="E31" s="26" t="s">
        <v>11</v>
      </c>
      <c r="F31" s="26" t="str">
        <f>IF($E31=Selection!$F$2,"A",IF(OR($E31=Selection!$F$3,$E31=Selection!$F$5),"B","C"))</f>
        <v>B</v>
      </c>
      <c r="G31" s="26" t="s">
        <v>13</v>
      </c>
      <c r="H31" s="26">
        <v>26</v>
      </c>
      <c r="I31" s="26" t="s">
        <v>16</v>
      </c>
      <c r="J31" s="27">
        <v>0</v>
      </c>
    </row>
    <row r="32" spans="3:10" x14ac:dyDescent="0.3">
      <c r="C32" s="28" t="s">
        <v>17</v>
      </c>
      <c r="D32" s="29" t="s">
        <v>23</v>
      </c>
      <c r="E32" s="30" t="s">
        <v>11</v>
      </c>
      <c r="F32" s="30" t="str">
        <f>IF($E32=Selection!$F$2,"A",IF(OR($E32=Selection!$F$3,$E32=Selection!$F$5),"B","C"))</f>
        <v>B</v>
      </c>
      <c r="G32" s="30" t="s">
        <v>13</v>
      </c>
      <c r="H32" s="30" t="s">
        <v>29</v>
      </c>
      <c r="I32" s="30" t="s">
        <v>25</v>
      </c>
      <c r="J32" s="31">
        <v>50</v>
      </c>
    </row>
    <row r="33" spans="3:15" x14ac:dyDescent="0.3">
      <c r="C33" s="20" t="s">
        <v>17</v>
      </c>
      <c r="D33" s="21" t="s">
        <v>24</v>
      </c>
      <c r="E33" s="22" t="s">
        <v>8</v>
      </c>
      <c r="F33" s="22" t="str">
        <f>IF($E33=Selection!$F$2,"A",IF(OR($E33=Selection!$F$3,$E33=Selection!$F$5),"B","C"))</f>
        <v>A</v>
      </c>
      <c r="G33" s="22" t="s">
        <v>12</v>
      </c>
      <c r="H33" s="22">
        <v>1</v>
      </c>
      <c r="I33" s="22" t="s">
        <v>14</v>
      </c>
      <c r="J33" s="23">
        <v>400</v>
      </c>
    </row>
    <row r="34" spans="3:15" x14ac:dyDescent="0.3">
      <c r="C34" s="24" t="s">
        <v>17</v>
      </c>
      <c r="D34" s="25" t="s">
        <v>24</v>
      </c>
      <c r="E34" s="26" t="s">
        <v>8</v>
      </c>
      <c r="F34" s="26" t="str">
        <f>IF($E34=Selection!$F$2,"A",IF(OR($E34=Selection!$F$3,$E34=Selection!$F$5),"B","C"))</f>
        <v>A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4" t="s">
        <v>17</v>
      </c>
      <c r="D35" s="25" t="s">
        <v>24</v>
      </c>
      <c r="E35" s="26" t="s">
        <v>8</v>
      </c>
      <c r="F35" s="26" t="str">
        <f>IF($E35=Selection!$F$2,"A",IF(OR($E35=Selection!$F$3,$E35=Selection!$F$5),"B","C"))</f>
        <v>A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4" t="s">
        <v>17</v>
      </c>
      <c r="D36" s="25" t="s">
        <v>24</v>
      </c>
      <c r="E36" s="26" t="s">
        <v>8</v>
      </c>
      <c r="F36" s="26" t="str">
        <f>IF($E36=Selection!$F$2,"A",IF(OR($E36=Selection!$F$3,$E36=Selection!$F$5),"B","C"))</f>
        <v>A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4" t="s">
        <v>17</v>
      </c>
      <c r="D37" s="25" t="s">
        <v>24</v>
      </c>
      <c r="E37" s="26" t="s">
        <v>8</v>
      </c>
      <c r="F37" s="26" t="str">
        <f>IF($E37=Selection!$F$2,"A",IF(OR($E37=Selection!$F$3,$E37=Selection!$F$5),"B","C"))</f>
        <v>A</v>
      </c>
      <c r="G37" s="26" t="s">
        <v>13</v>
      </c>
      <c r="H37" s="26">
        <v>8</v>
      </c>
      <c r="I37" s="26" t="s">
        <v>15</v>
      </c>
      <c r="J37" s="27">
        <v>10</v>
      </c>
      <c r="N37" t="s">
        <v>8</v>
      </c>
      <c r="O37">
        <f>SUM(J33:J45)</f>
        <v>1210</v>
      </c>
    </row>
    <row r="38" spans="3:15" x14ac:dyDescent="0.3">
      <c r="C38" s="24" t="s">
        <v>17</v>
      </c>
      <c r="D38" s="25" t="s">
        <v>24</v>
      </c>
      <c r="E38" s="26" t="s">
        <v>8</v>
      </c>
      <c r="F38" s="26" t="str">
        <f>IF($E38=Selection!$F$2,"A",IF(OR($E38=Selection!$F$3,$E38=Selection!$F$5),"B","C"))</f>
        <v>A</v>
      </c>
      <c r="G38" s="26" t="s">
        <v>13</v>
      </c>
      <c r="H38" s="26">
        <v>9</v>
      </c>
      <c r="I38" s="26" t="s">
        <v>16</v>
      </c>
      <c r="J38" s="27">
        <v>10</v>
      </c>
      <c r="N38" t="s">
        <v>9</v>
      </c>
      <c r="O38">
        <f>SUM(J46:J52)</f>
        <v>340</v>
      </c>
    </row>
    <row r="39" spans="3:15" x14ac:dyDescent="0.3">
      <c r="C39" s="24" t="s">
        <v>17</v>
      </c>
      <c r="D39" s="25" t="s">
        <v>24</v>
      </c>
      <c r="E39" s="26" t="s">
        <v>8</v>
      </c>
      <c r="F39" s="26" t="str">
        <f>IF($E39=Selection!$F$2,"A",IF(OR($E39=Selection!$F$3,$E39=Selection!$F$5),"B","C"))</f>
        <v>A</v>
      </c>
      <c r="G39" s="26" t="s">
        <v>13</v>
      </c>
      <c r="H39" s="26" t="s">
        <v>29</v>
      </c>
      <c r="I39" s="26" t="s">
        <v>25</v>
      </c>
      <c r="J39" s="27">
        <v>20</v>
      </c>
      <c r="N39" t="s">
        <v>30</v>
      </c>
      <c r="O39">
        <f>SUM(J53:J56)</f>
        <v>240</v>
      </c>
    </row>
    <row r="40" spans="3:15" x14ac:dyDescent="0.3">
      <c r="C40" s="24" t="s">
        <v>17</v>
      </c>
      <c r="D40" s="25" t="s">
        <v>24</v>
      </c>
      <c r="E40" s="26" t="s">
        <v>8</v>
      </c>
      <c r="F40" s="26" t="str">
        <f>IF($E40=Selection!$F$2,"A",IF(OR($E40=Selection!$F$3,$E40=Selection!$F$5),"B","C"))</f>
        <v>A</v>
      </c>
      <c r="G40" s="26" t="s">
        <v>12</v>
      </c>
      <c r="H40" s="26">
        <v>10</v>
      </c>
      <c r="I40" s="26" t="s">
        <v>14</v>
      </c>
      <c r="J40" s="27">
        <v>200</v>
      </c>
      <c r="N40" t="s">
        <v>11</v>
      </c>
      <c r="O40">
        <f>SUM(J57:J62)</f>
        <v>640</v>
      </c>
    </row>
    <row r="41" spans="3:15" x14ac:dyDescent="0.3">
      <c r="C41" s="24" t="s">
        <v>17</v>
      </c>
      <c r="D41" s="25" t="s">
        <v>24</v>
      </c>
      <c r="E41" s="26" t="s">
        <v>8</v>
      </c>
      <c r="F41" s="26" t="str">
        <f>IF($E41=Selection!$F$2,"A",IF(OR($E41=Selection!$F$3,$E41=Selection!$F$5),"B","C"))</f>
        <v>A</v>
      </c>
      <c r="G41" s="26" t="s">
        <v>13</v>
      </c>
      <c r="H41" s="26">
        <v>11</v>
      </c>
      <c r="I41" s="26" t="s">
        <v>15</v>
      </c>
      <c r="J41" s="27">
        <v>20</v>
      </c>
      <c r="O41">
        <f>SUM(O37:O40)</f>
        <v>2430</v>
      </c>
    </row>
    <row r="42" spans="3:15" x14ac:dyDescent="0.3">
      <c r="C42" s="24" t="s">
        <v>17</v>
      </c>
      <c r="D42" s="25" t="s">
        <v>24</v>
      </c>
      <c r="E42" s="26" t="s">
        <v>8</v>
      </c>
      <c r="F42" s="26" t="str">
        <f>IF($E42=Selection!$F$2,"A",IF(OR($E42=Selection!$F$3,$E42=Selection!$F$5),"B","C"))</f>
        <v>A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4" t="s">
        <v>17</v>
      </c>
      <c r="D43" s="25" t="s">
        <v>24</v>
      </c>
      <c r="E43" s="26" t="s">
        <v>8</v>
      </c>
      <c r="F43" s="26" t="str">
        <f>IF($E43=Selection!$F$2,"A",IF(OR($E43=Selection!$F$3,$E43=Selection!$F$5),"B","C"))</f>
        <v>A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4" t="s">
        <v>17</v>
      </c>
      <c r="D44" s="25" t="s">
        <v>24</v>
      </c>
      <c r="E44" s="26" t="s">
        <v>8</v>
      </c>
      <c r="F44" s="26" t="str">
        <f>IF($E44=Selection!$F$2,"A",IF(OR($E44=Selection!$F$3,$E44=Selection!$F$5),"B","C"))</f>
        <v>A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4" t="s">
        <v>17</v>
      </c>
      <c r="D45" s="25" t="s">
        <v>24</v>
      </c>
      <c r="E45" s="26" t="s">
        <v>8</v>
      </c>
      <c r="F45" s="26" t="str">
        <f>IF($E45=Selection!$F$2,"A",IF(OR($E45=Selection!$F$3,$E45=Selection!$F$5),"B","C"))</f>
        <v>A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4" t="s">
        <v>17</v>
      </c>
      <c r="D46" s="25" t="s">
        <v>24</v>
      </c>
      <c r="E46" s="26" t="s">
        <v>9</v>
      </c>
      <c r="F46" s="26" t="str">
        <f>IF($E46=Selection!$F$2,"A",IF(OR($E46=Selection!$F$3,$E46=Selection!$F$5),"B","C"))</f>
        <v>B</v>
      </c>
      <c r="G46" s="26" t="s">
        <v>12</v>
      </c>
      <c r="H46" s="26">
        <v>13</v>
      </c>
      <c r="I46" s="26" t="s">
        <v>15</v>
      </c>
      <c r="J46" s="27">
        <v>150</v>
      </c>
    </row>
    <row r="47" spans="3:15" x14ac:dyDescent="0.3">
      <c r="C47" s="24" t="s">
        <v>17</v>
      </c>
      <c r="D47" s="25" t="s">
        <v>24</v>
      </c>
      <c r="E47" s="26" t="s">
        <v>9</v>
      </c>
      <c r="F47" s="26" t="str">
        <f>IF($E47=Selection!$F$2,"A",IF(OR($E47=Selection!$F$3,$E47=Selection!$F$5),"B","C"))</f>
        <v>B</v>
      </c>
      <c r="G47" s="26" t="s">
        <v>13</v>
      </c>
      <c r="H47" s="26">
        <v>15</v>
      </c>
      <c r="I47" s="26" t="s">
        <v>15</v>
      </c>
      <c r="J47" s="27">
        <v>20</v>
      </c>
    </row>
    <row r="48" spans="3:15" x14ac:dyDescent="0.3">
      <c r="C48" s="24" t="s">
        <v>17</v>
      </c>
      <c r="D48" s="25" t="s">
        <v>24</v>
      </c>
      <c r="E48" s="26" t="s">
        <v>9</v>
      </c>
      <c r="F48" s="26" t="str">
        <f>IF($E48=Selection!$F$2,"A",IF(OR($E48=Selection!$F$3,$E48=Selection!$F$5),"B","C"))</f>
        <v>B</v>
      </c>
      <c r="G48" s="26" t="s">
        <v>13</v>
      </c>
      <c r="H48" s="26">
        <v>16</v>
      </c>
      <c r="I48" s="26" t="s">
        <v>15</v>
      </c>
      <c r="J48" s="27">
        <v>0</v>
      </c>
    </row>
    <row r="49" spans="3:10" x14ac:dyDescent="0.3">
      <c r="C49" s="24" t="s">
        <v>17</v>
      </c>
      <c r="D49" s="25" t="s">
        <v>24</v>
      </c>
      <c r="E49" s="26" t="s">
        <v>9</v>
      </c>
      <c r="F49" s="26" t="str">
        <f>IF($E49=Selection!$F$2,"A",IF(OR($E49=Selection!$F$3,$E49=Selection!$F$5),"B","C"))</f>
        <v>B</v>
      </c>
      <c r="G49" s="26" t="s">
        <v>13</v>
      </c>
      <c r="H49" s="26">
        <v>18</v>
      </c>
      <c r="I49" s="26" t="s">
        <v>16</v>
      </c>
      <c r="J49" s="27">
        <v>150</v>
      </c>
    </row>
    <row r="50" spans="3:10" x14ac:dyDescent="0.3">
      <c r="C50" s="24" t="s">
        <v>17</v>
      </c>
      <c r="D50" s="25" t="s">
        <v>24</v>
      </c>
      <c r="E50" s="26" t="s">
        <v>9</v>
      </c>
      <c r="F50" s="26" t="str">
        <f>IF($E50=Selection!$F$2,"A",IF(OR($E50=Selection!$F$3,$E50=Selection!$F$5),"B","C"))</f>
        <v>B</v>
      </c>
      <c r="G50" s="26" t="s">
        <v>13</v>
      </c>
      <c r="H50" s="26">
        <v>30</v>
      </c>
      <c r="I50" s="26" t="s">
        <v>14</v>
      </c>
      <c r="J50" s="27">
        <v>20</v>
      </c>
    </row>
    <row r="51" spans="3:10" x14ac:dyDescent="0.3">
      <c r="C51" s="24" t="s">
        <v>17</v>
      </c>
      <c r="D51" s="25" t="s">
        <v>24</v>
      </c>
      <c r="E51" s="26" t="s">
        <v>9</v>
      </c>
      <c r="F51" s="26" t="str">
        <f>IF($E51=Selection!$F$2,"A",IF(OR($E51=Selection!$F$3,$E51=Selection!$F$5),"B","C"))</f>
        <v>B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0" x14ac:dyDescent="0.3">
      <c r="C52" s="24" t="s">
        <v>17</v>
      </c>
      <c r="D52" s="25" t="s">
        <v>24</v>
      </c>
      <c r="E52" s="26" t="s">
        <v>9</v>
      </c>
      <c r="F52" s="26" t="str">
        <f>IF($E52=Selection!$F$2,"A",IF(OR($E52=Selection!$F$3,$E52=Selection!$F$5),"B","C"))</f>
        <v>B</v>
      </c>
      <c r="G52" s="26" t="s">
        <v>13</v>
      </c>
      <c r="H52" s="26" t="s">
        <v>29</v>
      </c>
      <c r="I52" s="26" t="s">
        <v>25</v>
      </c>
      <c r="J52" s="27">
        <v>0</v>
      </c>
    </row>
    <row r="53" spans="3:10" x14ac:dyDescent="0.3">
      <c r="C53" s="24" t="s">
        <v>17</v>
      </c>
      <c r="D53" s="25" t="s">
        <v>24</v>
      </c>
      <c r="E53" s="26" t="s">
        <v>10</v>
      </c>
      <c r="F53" s="26" t="str">
        <f>IF($E53=Selection!$F$2,"A",IF(OR($E53=Selection!$F$3,$E53=Selection!$F$5),"B","C"))</f>
        <v>C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0" x14ac:dyDescent="0.3">
      <c r="C54" s="24" t="s">
        <v>17</v>
      </c>
      <c r="D54" s="25" t="s">
        <v>24</v>
      </c>
      <c r="E54" s="26" t="s">
        <v>10</v>
      </c>
      <c r="F54" s="26" t="str">
        <f>IF($E54=Selection!$F$2,"A",IF(OR($E54=Selection!$F$3,$E54=Selection!$F$5),"B","C"))</f>
        <v>C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0" x14ac:dyDescent="0.3">
      <c r="C55" s="24" t="s">
        <v>17</v>
      </c>
      <c r="D55" s="25" t="s">
        <v>24</v>
      </c>
      <c r="E55" s="26" t="s">
        <v>10</v>
      </c>
      <c r="F55" s="26" t="str">
        <f>IF($E55=Selection!$F$2,"A",IF(OR($E55=Selection!$F$3,$E55=Selection!$F$5),"B","C"))</f>
        <v>C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0" x14ac:dyDescent="0.3">
      <c r="C56" s="24" t="s">
        <v>17</v>
      </c>
      <c r="D56" s="25" t="s">
        <v>24</v>
      </c>
      <c r="E56" s="26" t="s">
        <v>10</v>
      </c>
      <c r="F56" s="26" t="str">
        <f>IF($E56=Selection!$F$2,"A",IF(OR($E56=Selection!$F$3,$E56=Selection!$F$5),"B","C"))</f>
        <v>C</v>
      </c>
      <c r="G56" s="26" t="s">
        <v>13</v>
      </c>
      <c r="H56" s="26" t="s">
        <v>29</v>
      </c>
      <c r="I56" s="26" t="s">
        <v>25</v>
      </c>
      <c r="J56" s="27">
        <v>0</v>
      </c>
    </row>
    <row r="57" spans="3:10" x14ac:dyDescent="0.3">
      <c r="C57" s="24" t="s">
        <v>17</v>
      </c>
      <c r="D57" s="25" t="s">
        <v>24</v>
      </c>
      <c r="E57" s="26" t="s">
        <v>11</v>
      </c>
      <c r="F57" s="26" t="str">
        <f>IF($E57=Selection!$F$2,"A",IF(OR($E57=Selection!$F$3,$E57=Selection!$F$5),"B","C"))</f>
        <v>B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0" x14ac:dyDescent="0.3">
      <c r="C58" s="24" t="s">
        <v>17</v>
      </c>
      <c r="D58" s="25" t="s">
        <v>24</v>
      </c>
      <c r="E58" s="26" t="s">
        <v>11</v>
      </c>
      <c r="F58" s="26" t="str">
        <f>IF($E58=Selection!$F$2,"A",IF(OR($E58=Selection!$F$3,$E58=Selection!$F$5),"B","C"))</f>
        <v>B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0" x14ac:dyDescent="0.3">
      <c r="C59" s="24" t="s">
        <v>17</v>
      </c>
      <c r="D59" s="25" t="s">
        <v>24</v>
      </c>
      <c r="E59" s="26" t="s">
        <v>11</v>
      </c>
      <c r="F59" s="26" t="str">
        <f>IF($E59=Selection!$F$2,"A",IF(OR($E59=Selection!$F$3,$E59=Selection!$F$5),"B","C"))</f>
        <v>B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0" x14ac:dyDescent="0.3">
      <c r="C60" s="24" t="s">
        <v>17</v>
      </c>
      <c r="D60" s="25" t="s">
        <v>24</v>
      </c>
      <c r="E60" s="26" t="s">
        <v>11</v>
      </c>
      <c r="F60" s="26" t="str">
        <f>IF($E60=Selection!$F$2,"A",IF(OR($E60=Selection!$F$3,$E60=Selection!$F$5),"B","C"))</f>
        <v>B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0" x14ac:dyDescent="0.3">
      <c r="C61" s="24" t="s">
        <v>17</v>
      </c>
      <c r="D61" s="25" t="s">
        <v>24</v>
      </c>
      <c r="E61" s="26" t="s">
        <v>11</v>
      </c>
      <c r="F61" s="26" t="str">
        <f>IF($E61=Selection!$F$2,"A",IF(OR($E61=Selection!$F$3,$E61=Selection!$F$5),"B","C"))</f>
        <v>B</v>
      </c>
      <c r="G61" s="26" t="s">
        <v>13</v>
      </c>
      <c r="H61" s="26">
        <v>34</v>
      </c>
      <c r="I61" s="26" t="s">
        <v>16</v>
      </c>
      <c r="J61" s="27">
        <v>0</v>
      </c>
    </row>
    <row r="62" spans="3:10" x14ac:dyDescent="0.3">
      <c r="C62" s="28" t="s">
        <v>17</v>
      </c>
      <c r="D62" s="29" t="s">
        <v>24</v>
      </c>
      <c r="E62" s="30" t="s">
        <v>11</v>
      </c>
      <c r="F62" s="30" t="str">
        <f>IF($E62=Selection!$F$2,"A",IF(OR($E62=Selection!$F$3,$E62=Selection!$F$5),"B","C"))</f>
        <v>B</v>
      </c>
      <c r="G62" s="30" t="s">
        <v>13</v>
      </c>
      <c r="H62" s="30" t="s">
        <v>29</v>
      </c>
      <c r="I62" s="30" t="s">
        <v>25</v>
      </c>
      <c r="J62" s="31">
        <v>0</v>
      </c>
    </row>
    <row r="63" spans="3:10" x14ac:dyDescent="0.3">
      <c r="C63" s="18"/>
      <c r="D63" s="18"/>
    </row>
    <row r="64" spans="3:10" x14ac:dyDescent="0.3">
      <c r="C64" s="18"/>
      <c r="D64" s="18"/>
    </row>
    <row r="65" spans="3:4" x14ac:dyDescent="0.3">
      <c r="C65" s="18"/>
      <c r="D65" s="18"/>
    </row>
    <row r="66" spans="3:4" x14ac:dyDescent="0.3">
      <c r="C66" s="18"/>
      <c r="D66" s="18"/>
    </row>
    <row r="67" spans="3:4" x14ac:dyDescent="0.3">
      <c r="C67" s="18"/>
      <c r="D67" s="18"/>
    </row>
    <row r="68" spans="3:4" x14ac:dyDescent="0.3">
      <c r="C68" s="18"/>
      <c r="D68" s="18"/>
    </row>
    <row r="69" spans="3:4" x14ac:dyDescent="0.3">
      <c r="C69" s="18"/>
      <c r="D69" s="18"/>
    </row>
    <row r="70" spans="3:4" x14ac:dyDescent="0.3">
      <c r="C70" s="18"/>
      <c r="D70" s="18"/>
    </row>
    <row r="71" spans="3:4" x14ac:dyDescent="0.3">
      <c r="C71" s="18"/>
      <c r="D71" s="18"/>
    </row>
    <row r="72" spans="3:4" x14ac:dyDescent="0.3">
      <c r="C72" s="18"/>
      <c r="D72" s="18"/>
    </row>
    <row r="73" spans="3:4" x14ac:dyDescent="0.3">
      <c r="C73" s="18"/>
      <c r="D73" s="18"/>
    </row>
    <row r="74" spans="3:4" x14ac:dyDescent="0.3">
      <c r="C74" s="18"/>
      <c r="D74" s="18"/>
    </row>
    <row r="75" spans="3:4" x14ac:dyDescent="0.3">
      <c r="C75" s="18"/>
      <c r="D75" s="18"/>
    </row>
    <row r="76" spans="3:4" x14ac:dyDescent="0.3">
      <c r="C76" s="18"/>
      <c r="D76" s="18"/>
    </row>
    <row r="77" spans="3:4" x14ac:dyDescent="0.3">
      <c r="C77" s="18"/>
      <c r="D77" s="18"/>
    </row>
    <row r="78" spans="3:4" x14ac:dyDescent="0.3">
      <c r="C78" s="18"/>
      <c r="D78" s="18"/>
    </row>
    <row r="79" spans="3:4" x14ac:dyDescent="0.3">
      <c r="C79" s="18"/>
      <c r="D79" s="18"/>
    </row>
    <row r="80" spans="3:4" x14ac:dyDescent="0.3">
      <c r="C80" s="18"/>
      <c r="D80" s="18"/>
    </row>
    <row r="81" spans="3:4" x14ac:dyDescent="0.3">
      <c r="C81" s="18"/>
      <c r="D81" s="18"/>
    </row>
    <row r="82" spans="3:4" x14ac:dyDescent="0.3">
      <c r="C82" s="18"/>
      <c r="D82" s="18"/>
    </row>
    <row r="83" spans="3:4" x14ac:dyDescent="0.3">
      <c r="C83" s="18"/>
      <c r="D83" s="18"/>
    </row>
    <row r="84" spans="3:4" x14ac:dyDescent="0.3">
      <c r="C84" s="18"/>
      <c r="D84" s="18"/>
    </row>
    <row r="85" spans="3:4" x14ac:dyDescent="0.3">
      <c r="C85" s="18"/>
      <c r="D85" s="18"/>
    </row>
    <row r="86" spans="3:4" x14ac:dyDescent="0.3">
      <c r="C86" s="18"/>
      <c r="D86" s="18"/>
    </row>
  </sheetData>
  <phoneticPr fontId="14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{693B4A0A-45B8-4D44-BFE5-112A65217E0F}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{CD024BAE-8964-473E-A87F-AB23FA960380}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3B4A0A-45B8-4D44-BFE5-112A65217E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CD024BAE-8964-473E-A87F-AB23FA9603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73BC81C8-F5A4-4612-875E-A42501ED9FD1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3F523780-B87A-4C63-80BC-3099125D91AF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2D1C31F8-8927-4183-A0FC-062450D74FDB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27F07AD8-00D5-46B6-A7F2-7E1ED86DA607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21FE3903-5630-4212-8534-F8D11452D490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0F280784-8641-4DF3-A2E3-D42B2360AFDA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9D675B0D-9641-46A7-9C12-CFCF344586D5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0A15A37C-7F79-474D-8CC2-C0260F5D87B0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EFD43665-719F-401E-8EBB-B4C0434ADCB1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65BBDDAC-9102-4B4D-81ED-292DBDC0B25B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95040076-5FAF-4B13-A7CA-22FE2151BAE4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1941CA78-DE09-4975-9AF3-5896D7FC1E8E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3640E697-F537-4488-86A3-75786B1725C5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AE27455B-7026-408C-A39D-40D7162E709B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7C9DF7C6-D57D-4C95-9D4E-1EE9D21446AB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7085C5EE-2157-439E-9FE8-4EFCEF22CB83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F953DD97-5FBC-477C-9C4A-2418676980F6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DCB3B6FA-E48F-4030-9353-140C917C96BE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CD73460F-C9CD-4F53-9969-C9ADB091EE09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E5D2C803-ECE7-4989-88E4-1EE24A8FC5F6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2632743E-40CC-4687-BB1A-AF67C6B138C5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200E3D52-711A-4414-98B2-3239B70A7E4A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6C645587-CEDD-4BC8-BE4B-8D3E9A0F63DD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E20A083A-50CD-4A7D-AFFF-196607E2FF96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50D0C5A1-C61A-456E-8ADF-A84260C12652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7E41CF62-35D8-4483-BDE5-D91E2F568EB3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7A3F3824-489D-47BD-BAB6-B64FD92ACAE7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DB7AE7A1-4DC6-4957-A14E-36F6FC23C3C1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F41BFF1F-8864-460F-BB91-B699105CB027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88FF18BD-555C-448B-AF36-3AEE18C969CA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35A54B59-AD82-4F6E-B516-15E22B8724FB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4A9E7AC7-88FC-4C12-A6CB-84724B8FC437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51C54881-6410-4A4D-90CB-549ABE0AB69D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23FC6282-15B8-412A-9DF7-D0BFC7306177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8F663363-25C3-4966-BA50-F86662FA77EC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632DB726-EC69-42D7-AAE2-CFD885FE510E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A40611C3-FA1E-4433-8661-C29C5C9F5F63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07A27D0E-032B-4D6D-B641-1743CD388B99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4691A99A-33C3-40F4-A5C6-DAAC8256F843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DF01DC9B-1378-4555-B677-482992278E38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A10B53EE-E3D7-4C26-8DC7-FD760B029042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4" operator="containsText" id="{4C10EAD2-A4C0-4E46-AB61-3EE76DE69AE9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5" operator="containsText" id="{943C4713-9C44-44BA-802D-5A8D2D3A409D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6" operator="containsText" id="{6870B4F3-B6CE-4555-8B2F-1D0A667DE0A8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2C3F2D45-2A81-4395-A892-FD3D5E6BCF6D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40EA46C5-880F-413C-9C70-8FDD2FFDE354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3D1407EB-10B5-4DF5-BE63-9C81AA665A7D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2B3323A1-AE6E-4B7D-A95D-FAA1B86816F4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8C2E6D96-0844-43BE-B4A4-FDE29631F489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377F51A2-9CA2-4DE6-BB6D-8144C15DEC8E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A26FA598-395F-4E14-9593-8EF3CA2657FC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F260CBC3-A72C-41F9-B304-B0AA91C4D97A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390CC6AC-5757-4D0B-BF45-C404E1D716EE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B104B04B-68BC-4899-A425-86FA0265DF3B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F10403AA-CEC0-4E0B-A47A-9AAB509777F3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A14D5DDA-716A-42DC-8211-C37E161DD6CF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A4D81B-D75D-40BA-B60F-E5F7E1EAA442}">
          <x14:formula1>
            <xm:f>Selection!$F$2:$F$5</xm:f>
          </x14:formula1>
          <xm:sqref>E3:E74</xm:sqref>
        </x14:dataValidation>
        <x14:dataValidation type="list" allowBlank="1" showInputMessage="1" showErrorMessage="1" xr:uid="{02E9E9F6-7CE8-425F-9AC4-A955ED11BB76}">
          <x14:formula1>
            <xm:f>Selection!$O$2:$O$3</xm:f>
          </x14:formula1>
          <xm:sqref>D3:D86</xm:sqref>
        </x14:dataValidation>
        <x14:dataValidation type="list" allowBlank="1" showInputMessage="1" showErrorMessage="1" xr:uid="{5C2EFC2B-88A5-455B-A79C-01EC02A0819E}">
          <x14:formula1>
            <xm:f>Selection!$K$2:$K$3</xm:f>
          </x14:formula1>
          <xm:sqref>G3:G74</xm:sqref>
        </x14:dataValidation>
        <x14:dataValidation type="list" allowBlank="1" showInputMessage="1" showErrorMessage="1" xr:uid="{FDC85F33-34E5-4188-B635-D06014B674A2}">
          <x14:formula1>
            <xm:f>Selection!$M$2:$M$5</xm:f>
          </x14:formula1>
          <xm:sqref>I3:I63</xm:sqref>
        </x14:dataValidation>
        <x14:dataValidation type="list" allowBlank="1" showInputMessage="1" showErrorMessage="1" xr:uid="{3F269F04-7808-4E61-9FC1-FB7CE107EE15}">
          <x14:formula1>
            <xm:f>Selection!$I$3:$I$11</xm:f>
          </x14:formula1>
          <xm:sqref>C3:C86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DA01-636E-4AC7-B427-E57EEEAD57FD}">
  <dimension ref="C2:P86"/>
  <sheetViews>
    <sheetView topLeftCell="C1" workbookViewId="0">
      <selection activeCell="R21" sqref="R21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17" t="s">
        <v>7</v>
      </c>
      <c r="D2" s="17" t="s">
        <v>21</v>
      </c>
      <c r="E2" s="17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27</v>
      </c>
      <c r="K2" s="17" t="s">
        <v>28</v>
      </c>
    </row>
    <row r="3" spans="3:16" x14ac:dyDescent="0.3">
      <c r="C3" s="20" t="s">
        <v>26</v>
      </c>
      <c r="D3" s="21" t="s">
        <v>23</v>
      </c>
      <c r="E3" s="22" t="s">
        <v>8</v>
      </c>
      <c r="F3" s="22" t="str">
        <f>IF($E3=Selection!$F$2,"A",IF(OR($E3=Selection!$F$3,$E3=Selection!$F$5),"B","C"))</f>
        <v>A</v>
      </c>
      <c r="G3" s="22" t="s">
        <v>13</v>
      </c>
      <c r="H3" s="22">
        <v>1</v>
      </c>
      <c r="I3" s="22" t="s">
        <v>14</v>
      </c>
      <c r="J3" s="23">
        <v>400</v>
      </c>
    </row>
    <row r="4" spans="3:16" x14ac:dyDescent="0.3">
      <c r="C4" s="24" t="s">
        <v>26</v>
      </c>
      <c r="D4" s="25" t="s">
        <v>23</v>
      </c>
      <c r="E4" s="32" t="s">
        <v>8</v>
      </c>
      <c r="F4" s="26" t="str">
        <f>IF($E4=Selection!$F$2,"A",IF(OR($E4=Selection!$F$3,$E4=Selection!$F$5),"B","C"))</f>
        <v>A</v>
      </c>
      <c r="G4" s="26" t="s">
        <v>13</v>
      </c>
      <c r="H4" s="26">
        <v>2</v>
      </c>
      <c r="I4" s="26" t="s">
        <v>15</v>
      </c>
      <c r="J4" s="27">
        <v>20</v>
      </c>
    </row>
    <row r="5" spans="3:16" x14ac:dyDescent="0.3">
      <c r="C5" s="24" t="s">
        <v>26</v>
      </c>
      <c r="D5" s="25" t="s">
        <v>23</v>
      </c>
      <c r="E5" s="26" t="s">
        <v>8</v>
      </c>
      <c r="F5" s="26" t="str">
        <f>IF($E5=Selection!$F$2,"A",IF(OR($E5=Selection!$F$3,$E5=Selection!$F$5),"B","C"))</f>
        <v>A</v>
      </c>
      <c r="G5" s="26" t="s">
        <v>13</v>
      </c>
      <c r="H5" s="26">
        <v>3</v>
      </c>
      <c r="I5" s="26" t="s">
        <v>15</v>
      </c>
      <c r="J5" s="27">
        <v>10</v>
      </c>
    </row>
    <row r="6" spans="3:16" x14ac:dyDescent="0.3">
      <c r="C6" s="24" t="s">
        <v>26</v>
      </c>
      <c r="D6" s="25" t="s">
        <v>23</v>
      </c>
      <c r="E6" s="26" t="s">
        <v>8</v>
      </c>
      <c r="F6" s="26" t="str">
        <f>IF($E6=Selection!$F$2,"A",IF(OR($E6=Selection!$F$3,$E6=Selection!$F$5),"B","C"))</f>
        <v>A</v>
      </c>
      <c r="G6" s="26" t="s">
        <v>12</v>
      </c>
      <c r="H6" s="26">
        <v>4</v>
      </c>
      <c r="I6" s="26" t="s">
        <v>15</v>
      </c>
      <c r="J6" s="27">
        <v>200</v>
      </c>
      <c r="N6" t="s">
        <v>46</v>
      </c>
      <c r="O6" t="s">
        <v>128</v>
      </c>
      <c r="P6" t="s">
        <v>165</v>
      </c>
    </row>
    <row r="7" spans="3:16" x14ac:dyDescent="0.3">
      <c r="C7" s="24" t="s">
        <v>26</v>
      </c>
      <c r="D7" s="25" t="s">
        <v>23</v>
      </c>
      <c r="E7" s="26" t="s">
        <v>8</v>
      </c>
      <c r="F7" s="26" t="str">
        <f>IF($E7=Selection!$F$2,"A",IF(OR($E7=Selection!$F$3,$E7=Selection!$F$5),"B","C"))</f>
        <v>A</v>
      </c>
      <c r="G7" s="26" t="s">
        <v>13</v>
      </c>
      <c r="H7" s="26">
        <v>5</v>
      </c>
      <c r="I7" s="26" t="s">
        <v>15</v>
      </c>
      <c r="J7" s="27">
        <v>10</v>
      </c>
      <c r="N7" t="s">
        <v>8</v>
      </c>
      <c r="O7">
        <f>SUM(J3:J15)</f>
        <v>1025</v>
      </c>
      <c r="P7">
        <v>0</v>
      </c>
    </row>
    <row r="8" spans="3:16" x14ac:dyDescent="0.3">
      <c r="C8" s="24" t="s">
        <v>26</v>
      </c>
      <c r="D8" s="25" t="s">
        <v>23</v>
      </c>
      <c r="E8" s="26" t="s">
        <v>8</v>
      </c>
      <c r="F8" s="26" t="str">
        <f>IF($E8=Selection!$F$2,"A",IF(OR($E8=Selection!$F$3,$E8=Selection!$F$5),"B","C"))</f>
        <v>A</v>
      </c>
      <c r="G8" s="26" t="s">
        <v>13</v>
      </c>
      <c r="H8" s="26">
        <v>6</v>
      </c>
      <c r="I8" s="26" t="s">
        <v>16</v>
      </c>
      <c r="J8" s="27">
        <v>25</v>
      </c>
      <c r="N8" t="s">
        <v>9</v>
      </c>
      <c r="O8">
        <f>SUM(J16:J22)</f>
        <v>300</v>
      </c>
      <c r="P8">
        <v>0</v>
      </c>
    </row>
    <row r="9" spans="3:16" x14ac:dyDescent="0.3">
      <c r="C9" s="24" t="s">
        <v>26</v>
      </c>
      <c r="D9" s="25" t="s">
        <v>23</v>
      </c>
      <c r="E9" s="26" t="s">
        <v>8</v>
      </c>
      <c r="F9" s="26" t="str">
        <f>IF($E9=Selection!$F$2,"A",IF(OR($E9=Selection!$F$3,$E9=Selection!$F$5),"B","C"))</f>
        <v>A</v>
      </c>
      <c r="G9" s="26" t="s">
        <v>13</v>
      </c>
      <c r="H9" s="26" t="s">
        <v>29</v>
      </c>
      <c r="I9" s="26" t="s">
        <v>25</v>
      </c>
      <c r="J9" s="27">
        <v>20</v>
      </c>
      <c r="N9" t="s">
        <v>30</v>
      </c>
      <c r="O9">
        <f>SUM(J23:J26)</f>
        <v>100</v>
      </c>
      <c r="P9">
        <v>0</v>
      </c>
    </row>
    <row r="10" spans="3:16" x14ac:dyDescent="0.3">
      <c r="C10" s="24" t="s">
        <v>26</v>
      </c>
      <c r="D10" s="25" t="s">
        <v>23</v>
      </c>
      <c r="E10" s="26" t="s">
        <v>8</v>
      </c>
      <c r="F10" s="26" t="str">
        <f>IF($E10=Selection!$F$2,"A",IF(OR($E10=Selection!$F$3,$E10=Selection!$F$5),"B","C"))</f>
        <v>A</v>
      </c>
      <c r="G10" s="26" t="s">
        <v>13</v>
      </c>
      <c r="H10" s="26">
        <v>7</v>
      </c>
      <c r="I10" s="26" t="s">
        <v>14</v>
      </c>
      <c r="J10" s="27">
        <v>10</v>
      </c>
      <c r="N10" t="s">
        <v>11</v>
      </c>
      <c r="O10">
        <f>SUM(J27:J32)</f>
        <v>840</v>
      </c>
      <c r="P10">
        <v>0</v>
      </c>
    </row>
    <row r="11" spans="3:16" x14ac:dyDescent="0.3">
      <c r="C11" s="24" t="s">
        <v>26</v>
      </c>
      <c r="D11" s="25" t="s">
        <v>23</v>
      </c>
      <c r="E11" s="26" t="s">
        <v>8</v>
      </c>
      <c r="F11" s="26" t="str">
        <f>IF($E11=Selection!$F$2,"A",IF(OR($E11=Selection!$F$3,$E11=Selection!$F$5),"B","C"))</f>
        <v>A</v>
      </c>
      <c r="G11" s="26" t="s">
        <v>13</v>
      </c>
      <c r="H11" s="26">
        <v>8</v>
      </c>
      <c r="I11" s="26" t="s">
        <v>15</v>
      </c>
      <c r="J11" s="27">
        <v>20</v>
      </c>
      <c r="O11">
        <f>SUM(O7:O10)</f>
        <v>2265</v>
      </c>
      <c r="P11">
        <f>SUM(P7:P10)</f>
        <v>0</v>
      </c>
    </row>
    <row r="12" spans="3:16" x14ac:dyDescent="0.3">
      <c r="C12" s="24" t="s">
        <v>26</v>
      </c>
      <c r="D12" s="25" t="s">
        <v>23</v>
      </c>
      <c r="E12" s="26" t="s">
        <v>8</v>
      </c>
      <c r="F12" s="26" t="str">
        <f>IF($E12=Selection!$F$2,"A",IF(OR($E12=Selection!$F$3,$E12=Selection!$F$5),"B","C"))</f>
        <v>A</v>
      </c>
      <c r="G12" s="26" t="s">
        <v>13</v>
      </c>
      <c r="H12" s="26">
        <v>9</v>
      </c>
      <c r="I12" s="26" t="s">
        <v>16</v>
      </c>
      <c r="J12" s="27">
        <v>0</v>
      </c>
    </row>
    <row r="13" spans="3:16" x14ac:dyDescent="0.3">
      <c r="C13" s="24" t="s">
        <v>26</v>
      </c>
      <c r="D13" s="25" t="s">
        <v>23</v>
      </c>
      <c r="E13" s="26" t="s">
        <v>8</v>
      </c>
      <c r="F13" s="26" t="str">
        <f>IF($E13=Selection!$F$2,"A",IF(OR($E13=Selection!$F$3,$E13=Selection!$F$5),"B","C"))</f>
        <v>A</v>
      </c>
      <c r="G13" s="26" t="s">
        <v>12</v>
      </c>
      <c r="H13" s="26">
        <v>10</v>
      </c>
      <c r="I13" s="26" t="s">
        <v>15</v>
      </c>
      <c r="J13" s="27">
        <v>300</v>
      </c>
    </row>
    <row r="14" spans="3:16" x14ac:dyDescent="0.3">
      <c r="C14" s="24" t="s">
        <v>26</v>
      </c>
      <c r="D14" s="25" t="s">
        <v>23</v>
      </c>
      <c r="E14" s="26" t="s">
        <v>8</v>
      </c>
      <c r="F14" s="26" t="str">
        <f>IF($E14=Selection!$F$2,"A",IF(OR($E14=Selection!$F$3,$E14=Selection!$F$5),"B","C"))</f>
        <v>A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6" x14ac:dyDescent="0.3">
      <c r="C15" s="24" t="s">
        <v>26</v>
      </c>
      <c r="D15" s="25" t="s">
        <v>23</v>
      </c>
      <c r="E15" s="26" t="s">
        <v>8</v>
      </c>
      <c r="F15" s="26" t="str">
        <f>IF($E15=Selection!$F$2,"A",IF(OR($E15=Selection!$F$3,$E15=Selection!$F$5),"B","C"))</f>
        <v>A</v>
      </c>
      <c r="G15" s="26" t="s">
        <v>13</v>
      </c>
      <c r="H15" s="26">
        <v>12</v>
      </c>
      <c r="I15" s="26" t="s">
        <v>16</v>
      </c>
      <c r="J15" s="27">
        <v>0</v>
      </c>
    </row>
    <row r="16" spans="3:16" x14ac:dyDescent="0.3">
      <c r="C16" s="24" t="s">
        <v>26</v>
      </c>
      <c r="D16" s="25" t="s">
        <v>23</v>
      </c>
      <c r="E16" s="26" t="s">
        <v>9</v>
      </c>
      <c r="F16" s="26" t="str">
        <f>IF($E16=Selection!$F$2,"A",IF(OR($E16=Selection!$F$3,$E16=Selection!$F$5),"B","C"))</f>
        <v>B</v>
      </c>
      <c r="G16" s="26" t="s">
        <v>12</v>
      </c>
      <c r="H16" s="26">
        <v>13</v>
      </c>
      <c r="I16" s="26" t="s">
        <v>15</v>
      </c>
      <c r="J16" s="27">
        <v>200</v>
      </c>
    </row>
    <row r="17" spans="3:10" x14ac:dyDescent="0.3">
      <c r="C17" s="24" t="s">
        <v>26</v>
      </c>
      <c r="D17" s="25" t="s">
        <v>23</v>
      </c>
      <c r="E17" s="26" t="s">
        <v>9</v>
      </c>
      <c r="F17" s="26" t="str">
        <f>IF($E17=Selection!$F$2,"A",IF(OR($E17=Selection!$F$3,$E17=Selection!$F$5),"B","C"))</f>
        <v>B</v>
      </c>
      <c r="G17" s="26" t="s">
        <v>13</v>
      </c>
      <c r="H17" s="26">
        <v>14</v>
      </c>
      <c r="I17" s="26" t="s">
        <v>15</v>
      </c>
      <c r="J17" s="27">
        <v>20</v>
      </c>
    </row>
    <row r="18" spans="3:10" x14ac:dyDescent="0.3">
      <c r="C18" s="24" t="s">
        <v>26</v>
      </c>
      <c r="D18" s="25" t="s">
        <v>23</v>
      </c>
      <c r="E18" s="26" t="s">
        <v>9</v>
      </c>
      <c r="F18" s="26" t="str">
        <f>IF($E18=Selection!$F$2,"A",IF(OR($E18=Selection!$F$3,$E18=Selection!$F$5),"B","C"))</f>
        <v>B</v>
      </c>
      <c r="G18" s="26" t="s">
        <v>13</v>
      </c>
      <c r="H18" s="26">
        <v>15</v>
      </c>
      <c r="I18" s="26" t="s">
        <v>15</v>
      </c>
      <c r="J18" s="27">
        <v>0</v>
      </c>
    </row>
    <row r="19" spans="3:10" x14ac:dyDescent="0.3">
      <c r="C19" s="24" t="s">
        <v>26</v>
      </c>
      <c r="D19" s="25" t="s">
        <v>23</v>
      </c>
      <c r="E19" s="26" t="s">
        <v>9</v>
      </c>
      <c r="F19" s="26" t="str">
        <f>IF($E19=Selection!$F$2,"A",IF(OR($E19=Selection!$F$3,$E19=Selection!$F$5),"B","C"))</f>
        <v>B</v>
      </c>
      <c r="G19" s="26" t="s">
        <v>13</v>
      </c>
      <c r="H19" s="26">
        <v>16</v>
      </c>
      <c r="I19" s="26" t="s">
        <v>16</v>
      </c>
      <c r="J19" s="27">
        <v>20</v>
      </c>
    </row>
    <row r="20" spans="3:10" x14ac:dyDescent="0.3">
      <c r="C20" s="24" t="s">
        <v>26</v>
      </c>
      <c r="D20" s="25" t="s">
        <v>23</v>
      </c>
      <c r="E20" s="26" t="s">
        <v>9</v>
      </c>
      <c r="F20" s="26" t="str">
        <f>IF($E20=Selection!$F$2,"A",IF(OR($E20=Selection!$F$3,$E20=Selection!$F$5),"B","C"))</f>
        <v>B</v>
      </c>
      <c r="G20" s="26" t="s">
        <v>13</v>
      </c>
      <c r="H20" s="26">
        <v>17</v>
      </c>
      <c r="I20" s="26" t="s">
        <v>14</v>
      </c>
      <c r="J20" s="27">
        <v>20</v>
      </c>
    </row>
    <row r="21" spans="3:10" x14ac:dyDescent="0.3">
      <c r="C21" s="24" t="s">
        <v>26</v>
      </c>
      <c r="D21" s="25" t="s">
        <v>23</v>
      </c>
      <c r="E21" s="26" t="s">
        <v>9</v>
      </c>
      <c r="F21" s="26" t="str">
        <f>IF($E21=Selection!$F$2,"A",IF(OR($E21=Selection!$F$3,$E21=Selection!$F$5),"B","C"))</f>
        <v>B</v>
      </c>
      <c r="G21" s="26" t="s">
        <v>13</v>
      </c>
      <c r="H21" s="26">
        <v>18</v>
      </c>
      <c r="I21" s="26" t="s">
        <v>16</v>
      </c>
      <c r="J21" s="27">
        <v>0</v>
      </c>
    </row>
    <row r="22" spans="3:10" x14ac:dyDescent="0.3">
      <c r="C22" s="24" t="s">
        <v>26</v>
      </c>
      <c r="D22" s="25" t="s">
        <v>23</v>
      </c>
      <c r="E22" s="32" t="s">
        <v>9</v>
      </c>
      <c r="F22" s="26" t="str">
        <f>IF($E22=Selection!$F$2,"A",IF(OR($E22=Selection!$F$3,$E22=Selection!$F$5),"B","C"))</f>
        <v>B</v>
      </c>
      <c r="G22" s="26" t="s">
        <v>13</v>
      </c>
      <c r="H22" s="26" t="s">
        <v>29</v>
      </c>
      <c r="I22" s="26" t="s">
        <v>25</v>
      </c>
      <c r="J22" s="27">
        <v>40</v>
      </c>
    </row>
    <row r="23" spans="3:10" x14ac:dyDescent="0.3">
      <c r="C23" s="24" t="s">
        <v>26</v>
      </c>
      <c r="D23" s="25" t="s">
        <v>23</v>
      </c>
      <c r="E23" s="26" t="s">
        <v>10</v>
      </c>
      <c r="F23" s="26" t="str">
        <f>IF($E23=Selection!$F$2,"A",IF(OR($E23=Selection!$F$3,$E23=Selection!$F$5),"B","C"))</f>
        <v>C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0" x14ac:dyDescent="0.3">
      <c r="C24" s="24" t="s">
        <v>26</v>
      </c>
      <c r="D24" s="25" t="s">
        <v>23</v>
      </c>
      <c r="E24" s="26" t="s">
        <v>10</v>
      </c>
      <c r="F24" s="26" t="str">
        <f>IF($E24=Selection!$F$2,"A",IF(OR($E24=Selection!$F$3,$E24=Selection!$F$5),"B","C"))</f>
        <v>C</v>
      </c>
      <c r="G24" s="26" t="s">
        <v>13</v>
      </c>
      <c r="H24" s="26">
        <v>20</v>
      </c>
      <c r="I24" s="26" t="s">
        <v>15</v>
      </c>
      <c r="J24" s="27">
        <v>0</v>
      </c>
    </row>
    <row r="25" spans="3:10" x14ac:dyDescent="0.3">
      <c r="C25" s="24" t="s">
        <v>26</v>
      </c>
      <c r="D25" s="25" t="s">
        <v>23</v>
      </c>
      <c r="E25" s="26" t="s">
        <v>10</v>
      </c>
      <c r="F25" s="26" t="str">
        <f>IF($E25=Selection!$F$2,"A",IF(OR($E25=Selection!$F$3,$E25=Selection!$F$5),"B","C"))</f>
        <v>C</v>
      </c>
      <c r="G25" s="26" t="s">
        <v>13</v>
      </c>
      <c r="H25" s="26">
        <v>21</v>
      </c>
      <c r="I25" s="26" t="s">
        <v>16</v>
      </c>
      <c r="J25" s="27">
        <v>0</v>
      </c>
    </row>
    <row r="26" spans="3:10" x14ac:dyDescent="0.3">
      <c r="C26" s="24" t="s">
        <v>26</v>
      </c>
      <c r="D26" s="25" t="s">
        <v>23</v>
      </c>
      <c r="E26" s="26" t="s">
        <v>10</v>
      </c>
      <c r="F26" s="26" t="str">
        <f>IF($E26=Selection!$F$2,"A",IF(OR($E26=Selection!$F$3,$E26=Selection!$F$5),"B","C"))</f>
        <v>C</v>
      </c>
      <c r="G26" s="26" t="s">
        <v>13</v>
      </c>
      <c r="H26" s="26" t="s">
        <v>29</v>
      </c>
      <c r="I26" s="26" t="s">
        <v>25</v>
      </c>
      <c r="J26" s="27">
        <v>0</v>
      </c>
    </row>
    <row r="27" spans="3:10" x14ac:dyDescent="0.3">
      <c r="C27" s="24" t="s">
        <v>26</v>
      </c>
      <c r="D27" s="25" t="s">
        <v>23</v>
      </c>
      <c r="E27" s="26" t="s">
        <v>11</v>
      </c>
      <c r="F27" s="26" t="str">
        <f>IF($E27=Selection!$F$2,"A",IF(OR($E27=Selection!$F$3,$E27=Selection!$F$5),"B","C"))</f>
        <v>B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0" x14ac:dyDescent="0.3">
      <c r="C28" s="24" t="s">
        <v>26</v>
      </c>
      <c r="D28" s="25" t="s">
        <v>23</v>
      </c>
      <c r="E28" s="26" t="s">
        <v>11</v>
      </c>
      <c r="F28" s="26" t="str">
        <f>IF($E28=Selection!$F$2,"A",IF(OR($E28=Selection!$F$3,$E28=Selection!$F$5),"B","C"))</f>
        <v>B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0" x14ac:dyDescent="0.3">
      <c r="C29" s="24" t="s">
        <v>26</v>
      </c>
      <c r="D29" s="25" t="s">
        <v>23</v>
      </c>
      <c r="E29" s="26" t="s">
        <v>11</v>
      </c>
      <c r="F29" s="26" t="str">
        <f>IF($E29=Selection!$F$2,"A",IF(OR($E29=Selection!$F$3,$E29=Selection!$F$5),"B","C"))</f>
        <v>B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0" x14ac:dyDescent="0.3">
      <c r="C30" s="24" t="s">
        <v>26</v>
      </c>
      <c r="D30" s="25" t="s">
        <v>23</v>
      </c>
      <c r="E30" s="26" t="s">
        <v>11</v>
      </c>
      <c r="F30" s="26" t="str">
        <f>IF($E30=Selection!$F$2,"A",IF(OR($E30=Selection!$F$3,$E30=Selection!$F$5),"B","C"))</f>
        <v>B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0" x14ac:dyDescent="0.3">
      <c r="C31" s="24" t="s">
        <v>26</v>
      </c>
      <c r="D31" s="25" t="s">
        <v>23</v>
      </c>
      <c r="E31" s="26" t="s">
        <v>11</v>
      </c>
      <c r="F31" s="26" t="str">
        <f>IF($E31=Selection!$F$2,"A",IF(OR($E31=Selection!$F$3,$E31=Selection!$F$5),"B","C"))</f>
        <v>B</v>
      </c>
      <c r="G31" s="26" t="s">
        <v>13</v>
      </c>
      <c r="H31" s="26">
        <v>26</v>
      </c>
      <c r="I31" s="26" t="s">
        <v>16</v>
      </c>
      <c r="J31" s="27">
        <v>0</v>
      </c>
    </row>
    <row r="32" spans="3:10" x14ac:dyDescent="0.3">
      <c r="C32" s="24" t="s">
        <v>26</v>
      </c>
      <c r="D32" s="25" t="s">
        <v>23</v>
      </c>
      <c r="E32" s="26" t="s">
        <v>11</v>
      </c>
      <c r="F32" s="26" t="str">
        <f>IF($E32=Selection!$F$2,"A",IF(OR($E32=Selection!$F$3,$E32=Selection!$F$5),"B","C"))</f>
        <v>B</v>
      </c>
      <c r="G32" s="26" t="s">
        <v>13</v>
      </c>
      <c r="H32" s="26" t="s">
        <v>29</v>
      </c>
      <c r="I32" s="26" t="s">
        <v>25</v>
      </c>
      <c r="J32" s="27">
        <v>0</v>
      </c>
    </row>
    <row r="33" spans="3:15" x14ac:dyDescent="0.3">
      <c r="C33" s="20" t="s">
        <v>26</v>
      </c>
      <c r="D33" s="21" t="s">
        <v>24</v>
      </c>
      <c r="E33" s="22" t="s">
        <v>8</v>
      </c>
      <c r="F33" s="22" t="str">
        <f>IF($E33=Selection!$F$2,"A",IF(OR($E33=Selection!$F$3,$E33=Selection!$F$5),"B","C"))</f>
        <v>A</v>
      </c>
      <c r="G33" s="22" t="s">
        <v>12</v>
      </c>
      <c r="H33" s="22">
        <v>1</v>
      </c>
      <c r="I33" s="22" t="s">
        <v>14</v>
      </c>
      <c r="J33" s="23">
        <v>400</v>
      </c>
    </row>
    <row r="34" spans="3:15" x14ac:dyDescent="0.3">
      <c r="C34" s="24" t="s">
        <v>26</v>
      </c>
      <c r="D34" s="25" t="s">
        <v>24</v>
      </c>
      <c r="E34" s="26" t="s">
        <v>8</v>
      </c>
      <c r="F34" s="26" t="str">
        <f>IF($E34=Selection!$F$2,"A",IF(OR($E34=Selection!$F$3,$E34=Selection!$F$5),"B","C"))</f>
        <v>A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4" t="s">
        <v>26</v>
      </c>
      <c r="D35" s="25" t="s">
        <v>24</v>
      </c>
      <c r="E35" s="26" t="s">
        <v>8</v>
      </c>
      <c r="F35" s="26" t="str">
        <f>IF($E35=Selection!$F$2,"A",IF(OR($E35=Selection!$F$3,$E35=Selection!$F$5),"B","C"))</f>
        <v>A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4" t="s">
        <v>26</v>
      </c>
      <c r="D36" s="25" t="s">
        <v>24</v>
      </c>
      <c r="E36" s="26" t="s">
        <v>8</v>
      </c>
      <c r="F36" s="26" t="str">
        <f>IF($E36=Selection!$F$2,"A",IF(OR($E36=Selection!$F$3,$E36=Selection!$F$5),"B","C"))</f>
        <v>A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4" t="s">
        <v>26</v>
      </c>
      <c r="D37" s="25" t="s">
        <v>24</v>
      </c>
      <c r="E37" s="26" t="s">
        <v>8</v>
      </c>
      <c r="F37" s="26" t="str">
        <f>IF($E37=Selection!$F$2,"A",IF(OR($E37=Selection!$F$3,$E37=Selection!$F$5),"B","C"))</f>
        <v>A</v>
      </c>
      <c r="G37" s="26" t="s">
        <v>13</v>
      </c>
      <c r="H37" s="26">
        <v>8</v>
      </c>
      <c r="I37" s="26" t="s">
        <v>15</v>
      </c>
      <c r="J37" s="27">
        <v>10</v>
      </c>
      <c r="N37" t="s">
        <v>8</v>
      </c>
      <c r="O37">
        <f>SUM(J33:J45)</f>
        <v>1210</v>
      </c>
    </row>
    <row r="38" spans="3:15" x14ac:dyDescent="0.3">
      <c r="C38" s="24" t="s">
        <v>26</v>
      </c>
      <c r="D38" s="25" t="s">
        <v>24</v>
      </c>
      <c r="E38" s="26" t="s">
        <v>8</v>
      </c>
      <c r="F38" s="26" t="str">
        <f>IF($E38=Selection!$F$2,"A",IF(OR($E38=Selection!$F$3,$E38=Selection!$F$5),"B","C"))</f>
        <v>A</v>
      </c>
      <c r="G38" s="26" t="s">
        <v>13</v>
      </c>
      <c r="H38" s="26">
        <v>9</v>
      </c>
      <c r="I38" s="26" t="s">
        <v>16</v>
      </c>
      <c r="J38" s="27">
        <v>10</v>
      </c>
      <c r="N38" t="s">
        <v>9</v>
      </c>
      <c r="O38">
        <f>SUM(J46:J52)</f>
        <v>340</v>
      </c>
    </row>
    <row r="39" spans="3:15" x14ac:dyDescent="0.3">
      <c r="C39" s="24" t="s">
        <v>26</v>
      </c>
      <c r="D39" s="25" t="s">
        <v>24</v>
      </c>
      <c r="E39" s="26" t="s">
        <v>8</v>
      </c>
      <c r="F39" s="26" t="str">
        <f>IF($E39=Selection!$F$2,"A",IF(OR($E39=Selection!$F$3,$E39=Selection!$F$5),"B","C"))</f>
        <v>A</v>
      </c>
      <c r="G39" s="26" t="s">
        <v>13</v>
      </c>
      <c r="H39" s="26" t="s">
        <v>29</v>
      </c>
      <c r="I39" s="26" t="s">
        <v>25</v>
      </c>
      <c r="J39" s="27">
        <v>20</v>
      </c>
      <c r="N39" t="s">
        <v>30</v>
      </c>
      <c r="O39">
        <f>SUM(J53:J56)</f>
        <v>240</v>
      </c>
    </row>
    <row r="40" spans="3:15" x14ac:dyDescent="0.3">
      <c r="C40" s="24" t="s">
        <v>26</v>
      </c>
      <c r="D40" s="25" t="s">
        <v>24</v>
      </c>
      <c r="E40" s="26" t="s">
        <v>8</v>
      </c>
      <c r="F40" s="26" t="str">
        <f>IF($E40=Selection!$F$2,"A",IF(OR($E40=Selection!$F$3,$E40=Selection!$F$5),"B","C"))</f>
        <v>A</v>
      </c>
      <c r="G40" s="26" t="s">
        <v>12</v>
      </c>
      <c r="H40" s="26">
        <v>10</v>
      </c>
      <c r="I40" s="26" t="s">
        <v>14</v>
      </c>
      <c r="J40" s="27">
        <v>200</v>
      </c>
      <c r="N40" t="s">
        <v>11</v>
      </c>
      <c r="O40">
        <f>SUM(J57:J62)</f>
        <v>640</v>
      </c>
    </row>
    <row r="41" spans="3:15" x14ac:dyDescent="0.3">
      <c r="C41" s="24" t="s">
        <v>26</v>
      </c>
      <c r="D41" s="25" t="s">
        <v>24</v>
      </c>
      <c r="E41" s="26" t="s">
        <v>8</v>
      </c>
      <c r="F41" s="26" t="str">
        <f>IF($E41=Selection!$F$2,"A",IF(OR($E41=Selection!$F$3,$E41=Selection!$F$5),"B","C"))</f>
        <v>A</v>
      </c>
      <c r="G41" s="26" t="s">
        <v>13</v>
      </c>
      <c r="H41" s="26">
        <v>11</v>
      </c>
      <c r="I41" s="26" t="s">
        <v>15</v>
      </c>
      <c r="J41" s="27">
        <v>20</v>
      </c>
      <c r="O41">
        <f>SUM(O37:O40)</f>
        <v>2430</v>
      </c>
    </row>
    <row r="42" spans="3:15" x14ac:dyDescent="0.3">
      <c r="C42" s="24" t="s">
        <v>26</v>
      </c>
      <c r="D42" s="25" t="s">
        <v>24</v>
      </c>
      <c r="E42" s="26" t="s">
        <v>8</v>
      </c>
      <c r="F42" s="26" t="str">
        <f>IF($E42=Selection!$F$2,"A",IF(OR($E42=Selection!$F$3,$E42=Selection!$F$5),"B","C"))</f>
        <v>A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4" t="s">
        <v>26</v>
      </c>
      <c r="D43" s="25" t="s">
        <v>24</v>
      </c>
      <c r="E43" s="26" t="s">
        <v>8</v>
      </c>
      <c r="F43" s="26" t="str">
        <f>IF($E43=Selection!$F$2,"A",IF(OR($E43=Selection!$F$3,$E43=Selection!$F$5),"B","C"))</f>
        <v>A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4" t="s">
        <v>26</v>
      </c>
      <c r="D44" s="25" t="s">
        <v>24</v>
      </c>
      <c r="E44" s="26" t="s">
        <v>8</v>
      </c>
      <c r="F44" s="26" t="str">
        <f>IF($E44=Selection!$F$2,"A",IF(OR($E44=Selection!$F$3,$E44=Selection!$F$5),"B","C"))</f>
        <v>A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4" t="s">
        <v>26</v>
      </c>
      <c r="D45" s="25" t="s">
        <v>24</v>
      </c>
      <c r="E45" s="26" t="s">
        <v>8</v>
      </c>
      <c r="F45" s="26" t="str">
        <f>IF($E45=Selection!$F$2,"A",IF(OR($E45=Selection!$F$3,$E45=Selection!$F$5),"B","C"))</f>
        <v>A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4" t="s">
        <v>26</v>
      </c>
      <c r="D46" s="25" t="s">
        <v>24</v>
      </c>
      <c r="E46" s="26" t="s">
        <v>9</v>
      </c>
      <c r="F46" s="26" t="str">
        <f>IF($E46=Selection!$F$2,"A",IF(OR($E46=Selection!$F$3,$E46=Selection!$F$5),"B","C"))</f>
        <v>B</v>
      </c>
      <c r="G46" s="26" t="s">
        <v>12</v>
      </c>
      <c r="H46" s="26">
        <v>13</v>
      </c>
      <c r="I46" s="26" t="s">
        <v>15</v>
      </c>
      <c r="J46" s="27">
        <v>150</v>
      </c>
    </row>
    <row r="47" spans="3:15" x14ac:dyDescent="0.3">
      <c r="C47" s="24" t="s">
        <v>26</v>
      </c>
      <c r="D47" s="25" t="s">
        <v>24</v>
      </c>
      <c r="E47" s="26" t="s">
        <v>9</v>
      </c>
      <c r="F47" s="26" t="str">
        <f>IF($E47=Selection!$F$2,"A",IF(OR($E47=Selection!$F$3,$E47=Selection!$F$5),"B","C"))</f>
        <v>B</v>
      </c>
      <c r="G47" s="26" t="s">
        <v>13</v>
      </c>
      <c r="H47" s="26">
        <v>15</v>
      </c>
      <c r="I47" s="26" t="s">
        <v>15</v>
      </c>
      <c r="J47" s="27">
        <v>20</v>
      </c>
    </row>
    <row r="48" spans="3:15" x14ac:dyDescent="0.3">
      <c r="C48" s="24" t="s">
        <v>26</v>
      </c>
      <c r="D48" s="25" t="s">
        <v>24</v>
      </c>
      <c r="E48" s="26" t="s">
        <v>9</v>
      </c>
      <c r="F48" s="26" t="str">
        <f>IF($E48=Selection!$F$2,"A",IF(OR($E48=Selection!$F$3,$E48=Selection!$F$5),"B","C"))</f>
        <v>B</v>
      </c>
      <c r="G48" s="26" t="s">
        <v>13</v>
      </c>
      <c r="H48" s="26">
        <v>16</v>
      </c>
      <c r="I48" s="26" t="s">
        <v>15</v>
      </c>
      <c r="J48" s="27">
        <v>0</v>
      </c>
    </row>
    <row r="49" spans="3:10" x14ac:dyDescent="0.3">
      <c r="C49" s="24" t="s">
        <v>26</v>
      </c>
      <c r="D49" s="25" t="s">
        <v>24</v>
      </c>
      <c r="E49" s="26" t="s">
        <v>9</v>
      </c>
      <c r="F49" s="26" t="str">
        <f>IF($E49=Selection!$F$2,"A",IF(OR($E49=Selection!$F$3,$E49=Selection!$F$5),"B","C"))</f>
        <v>B</v>
      </c>
      <c r="G49" s="26" t="s">
        <v>13</v>
      </c>
      <c r="H49" s="26">
        <v>18</v>
      </c>
      <c r="I49" s="26" t="s">
        <v>16</v>
      </c>
      <c r="J49" s="27">
        <v>150</v>
      </c>
    </row>
    <row r="50" spans="3:10" x14ac:dyDescent="0.3">
      <c r="C50" s="24" t="s">
        <v>26</v>
      </c>
      <c r="D50" s="25" t="s">
        <v>24</v>
      </c>
      <c r="E50" s="26" t="s">
        <v>9</v>
      </c>
      <c r="F50" s="26" t="str">
        <f>IF($E50=Selection!$F$2,"A",IF(OR($E50=Selection!$F$3,$E50=Selection!$F$5),"B","C"))</f>
        <v>B</v>
      </c>
      <c r="G50" s="26" t="s">
        <v>13</v>
      </c>
      <c r="H50" s="26">
        <v>30</v>
      </c>
      <c r="I50" s="26" t="s">
        <v>14</v>
      </c>
      <c r="J50" s="27">
        <v>20</v>
      </c>
    </row>
    <row r="51" spans="3:10" x14ac:dyDescent="0.3">
      <c r="C51" s="24" t="s">
        <v>26</v>
      </c>
      <c r="D51" s="25" t="s">
        <v>24</v>
      </c>
      <c r="E51" s="26" t="s">
        <v>9</v>
      </c>
      <c r="F51" s="26" t="str">
        <f>IF($E51=Selection!$F$2,"A",IF(OR($E51=Selection!$F$3,$E51=Selection!$F$5),"B","C"))</f>
        <v>B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0" x14ac:dyDescent="0.3">
      <c r="C52" s="24" t="s">
        <v>26</v>
      </c>
      <c r="D52" s="25" t="s">
        <v>24</v>
      </c>
      <c r="E52" s="26" t="s">
        <v>9</v>
      </c>
      <c r="F52" s="26" t="str">
        <f>IF($E52=Selection!$F$2,"A",IF(OR($E52=Selection!$F$3,$E52=Selection!$F$5),"B","C"))</f>
        <v>B</v>
      </c>
      <c r="G52" s="26" t="s">
        <v>13</v>
      </c>
      <c r="H52" s="26" t="s">
        <v>29</v>
      </c>
      <c r="I52" s="26" t="s">
        <v>25</v>
      </c>
      <c r="J52" s="27">
        <v>0</v>
      </c>
    </row>
    <row r="53" spans="3:10" x14ac:dyDescent="0.3">
      <c r="C53" s="24" t="s">
        <v>26</v>
      </c>
      <c r="D53" s="25" t="s">
        <v>24</v>
      </c>
      <c r="E53" s="26" t="s">
        <v>10</v>
      </c>
      <c r="F53" s="26" t="str">
        <f>IF($E53=Selection!$F$2,"A",IF(OR($E53=Selection!$F$3,$E53=Selection!$F$5),"B","C"))</f>
        <v>C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0" x14ac:dyDescent="0.3">
      <c r="C54" s="24" t="s">
        <v>26</v>
      </c>
      <c r="D54" s="25" t="s">
        <v>24</v>
      </c>
      <c r="E54" s="26" t="s">
        <v>10</v>
      </c>
      <c r="F54" s="26" t="str">
        <f>IF($E54=Selection!$F$2,"A",IF(OR($E54=Selection!$F$3,$E54=Selection!$F$5),"B","C"))</f>
        <v>C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0" x14ac:dyDescent="0.3">
      <c r="C55" s="24" t="s">
        <v>26</v>
      </c>
      <c r="D55" s="25" t="s">
        <v>24</v>
      </c>
      <c r="E55" s="26" t="s">
        <v>10</v>
      </c>
      <c r="F55" s="26" t="str">
        <f>IF($E55=Selection!$F$2,"A",IF(OR($E55=Selection!$F$3,$E55=Selection!$F$5),"B","C"))</f>
        <v>C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0" x14ac:dyDescent="0.3">
      <c r="C56" s="24" t="s">
        <v>26</v>
      </c>
      <c r="D56" s="25" t="s">
        <v>24</v>
      </c>
      <c r="E56" s="26" t="s">
        <v>10</v>
      </c>
      <c r="F56" s="26" t="str">
        <f>IF($E56=Selection!$F$2,"A",IF(OR($E56=Selection!$F$3,$E56=Selection!$F$5),"B","C"))</f>
        <v>C</v>
      </c>
      <c r="G56" s="26" t="s">
        <v>13</v>
      </c>
      <c r="H56" s="26" t="s">
        <v>29</v>
      </c>
      <c r="I56" s="26" t="s">
        <v>25</v>
      </c>
      <c r="J56" s="27">
        <v>0</v>
      </c>
    </row>
    <row r="57" spans="3:10" x14ac:dyDescent="0.3">
      <c r="C57" s="24" t="s">
        <v>26</v>
      </c>
      <c r="D57" s="25" t="s">
        <v>24</v>
      </c>
      <c r="E57" s="26" t="s">
        <v>11</v>
      </c>
      <c r="F57" s="26" t="str">
        <f>IF($E57=Selection!$F$2,"A",IF(OR($E57=Selection!$F$3,$E57=Selection!$F$5),"B","C"))</f>
        <v>B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0" x14ac:dyDescent="0.3">
      <c r="C58" s="24" t="s">
        <v>26</v>
      </c>
      <c r="D58" s="25" t="s">
        <v>24</v>
      </c>
      <c r="E58" s="26" t="s">
        <v>11</v>
      </c>
      <c r="F58" s="26" t="str">
        <f>IF($E58=Selection!$F$2,"A",IF(OR($E58=Selection!$F$3,$E58=Selection!$F$5),"B","C"))</f>
        <v>B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0" x14ac:dyDescent="0.3">
      <c r="C59" s="24" t="s">
        <v>26</v>
      </c>
      <c r="D59" s="25" t="s">
        <v>24</v>
      </c>
      <c r="E59" s="26" t="s">
        <v>11</v>
      </c>
      <c r="F59" s="26" t="str">
        <f>IF($E59=Selection!$F$2,"A",IF(OR($E59=Selection!$F$3,$E59=Selection!$F$5),"B","C"))</f>
        <v>B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0" x14ac:dyDescent="0.3">
      <c r="C60" s="24" t="s">
        <v>26</v>
      </c>
      <c r="D60" s="25" t="s">
        <v>24</v>
      </c>
      <c r="E60" s="26" t="s">
        <v>11</v>
      </c>
      <c r="F60" s="26" t="str">
        <f>IF($E60=Selection!$F$2,"A",IF(OR($E60=Selection!$F$3,$E60=Selection!$F$5),"B","C"))</f>
        <v>B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0" x14ac:dyDescent="0.3">
      <c r="C61" s="24" t="s">
        <v>26</v>
      </c>
      <c r="D61" s="25" t="s">
        <v>24</v>
      </c>
      <c r="E61" s="26" t="s">
        <v>11</v>
      </c>
      <c r="F61" s="26" t="str">
        <f>IF($E61=Selection!$F$2,"A",IF(OR($E61=Selection!$F$3,$E61=Selection!$F$5),"B","C"))</f>
        <v>B</v>
      </c>
      <c r="G61" s="26" t="s">
        <v>13</v>
      </c>
      <c r="H61" s="26">
        <v>34</v>
      </c>
      <c r="I61" s="26" t="s">
        <v>16</v>
      </c>
      <c r="J61" s="27">
        <v>0</v>
      </c>
    </row>
    <row r="62" spans="3:10" x14ac:dyDescent="0.3">
      <c r="C62" s="28" t="s">
        <v>26</v>
      </c>
      <c r="D62" s="29" t="s">
        <v>24</v>
      </c>
      <c r="E62" s="30" t="s">
        <v>11</v>
      </c>
      <c r="F62" s="30" t="str">
        <f>IF($E62=Selection!$F$2,"A",IF(OR($E62=Selection!$F$3,$E62=Selection!$F$5),"B","C"))</f>
        <v>B</v>
      </c>
      <c r="G62" s="30" t="s">
        <v>13</v>
      </c>
      <c r="H62" s="30" t="s">
        <v>29</v>
      </c>
      <c r="I62" s="30" t="s">
        <v>25</v>
      </c>
      <c r="J62" s="31">
        <v>0</v>
      </c>
    </row>
    <row r="63" spans="3:10" x14ac:dyDescent="0.3">
      <c r="C63" s="18"/>
      <c r="D63" s="18"/>
    </row>
    <row r="64" spans="3:10" x14ac:dyDescent="0.3">
      <c r="C64" s="18"/>
      <c r="D64" s="18"/>
    </row>
    <row r="65" spans="3:11" x14ac:dyDescent="0.3">
      <c r="C65" s="18"/>
      <c r="D65" s="18"/>
    </row>
    <row r="66" spans="3:11" s="1" customFormat="1" x14ac:dyDescent="0.3">
      <c r="C66" s="18"/>
      <c r="D66" s="18"/>
      <c r="J66"/>
      <c r="K66"/>
    </row>
    <row r="67" spans="3:11" s="1" customFormat="1" x14ac:dyDescent="0.3">
      <c r="C67" s="18"/>
      <c r="D67" s="18"/>
      <c r="J67"/>
      <c r="K67"/>
    </row>
    <row r="68" spans="3:11" s="1" customFormat="1" x14ac:dyDescent="0.3">
      <c r="C68" s="18"/>
      <c r="D68" s="18"/>
      <c r="J68"/>
      <c r="K68"/>
    </row>
    <row r="69" spans="3:11" s="1" customFormat="1" x14ac:dyDescent="0.3">
      <c r="C69" s="18"/>
      <c r="D69" s="18"/>
      <c r="J69"/>
      <c r="K69"/>
    </row>
    <row r="70" spans="3:11" s="1" customFormat="1" x14ac:dyDescent="0.3">
      <c r="C70" s="18"/>
      <c r="D70" s="18"/>
      <c r="J70"/>
      <c r="K70"/>
    </row>
    <row r="71" spans="3:11" s="1" customFormat="1" x14ac:dyDescent="0.3">
      <c r="C71" s="18"/>
      <c r="D71" s="18"/>
      <c r="J71"/>
      <c r="K71"/>
    </row>
    <row r="72" spans="3:11" s="1" customFormat="1" x14ac:dyDescent="0.3">
      <c r="C72" s="18"/>
      <c r="D72" s="18"/>
      <c r="J72"/>
      <c r="K72"/>
    </row>
    <row r="73" spans="3:11" s="1" customFormat="1" x14ac:dyDescent="0.3">
      <c r="C73" s="18"/>
      <c r="D73" s="18"/>
      <c r="J73"/>
      <c r="K73"/>
    </row>
    <row r="74" spans="3:11" s="1" customFormat="1" x14ac:dyDescent="0.3">
      <c r="C74" s="18"/>
      <c r="D74" s="18"/>
      <c r="J74"/>
      <c r="K74"/>
    </row>
    <row r="75" spans="3:11" s="1" customFormat="1" x14ac:dyDescent="0.3">
      <c r="C75" s="18"/>
      <c r="D75" s="18"/>
      <c r="J75"/>
      <c r="K75"/>
    </row>
    <row r="76" spans="3:11" s="1" customFormat="1" x14ac:dyDescent="0.3">
      <c r="C76" s="18"/>
      <c r="D76" s="18"/>
      <c r="J76"/>
      <c r="K76"/>
    </row>
    <row r="77" spans="3:11" s="1" customFormat="1" x14ac:dyDescent="0.3">
      <c r="C77" s="18"/>
      <c r="D77" s="18"/>
      <c r="J77"/>
      <c r="K77"/>
    </row>
    <row r="78" spans="3:11" s="1" customFormat="1" x14ac:dyDescent="0.3">
      <c r="C78" s="18"/>
      <c r="D78" s="18"/>
      <c r="J78"/>
      <c r="K78"/>
    </row>
    <row r="79" spans="3:11" s="1" customFormat="1" x14ac:dyDescent="0.3">
      <c r="C79" s="18"/>
      <c r="D79" s="18"/>
      <c r="J79"/>
      <c r="K79"/>
    </row>
    <row r="80" spans="3:11" s="1" customFormat="1" x14ac:dyDescent="0.3">
      <c r="C80" s="18"/>
      <c r="D80" s="18"/>
      <c r="J80"/>
      <c r="K80"/>
    </row>
    <row r="81" spans="3:11" s="1" customFormat="1" x14ac:dyDescent="0.3">
      <c r="C81" s="18"/>
      <c r="D81" s="18"/>
      <c r="J81"/>
      <c r="K81"/>
    </row>
    <row r="82" spans="3:11" s="1" customFormat="1" x14ac:dyDescent="0.3">
      <c r="C82" s="18"/>
      <c r="D82" s="18"/>
      <c r="J82"/>
      <c r="K82"/>
    </row>
    <row r="83" spans="3:11" s="1" customFormat="1" x14ac:dyDescent="0.3">
      <c r="C83" s="18"/>
      <c r="D83" s="18"/>
      <c r="J83"/>
      <c r="K83"/>
    </row>
    <row r="84" spans="3:11" s="1" customFormat="1" x14ac:dyDescent="0.3">
      <c r="C84" s="18"/>
      <c r="D84" s="18"/>
      <c r="J84"/>
      <c r="K84"/>
    </row>
    <row r="85" spans="3:11" s="1" customFormat="1" x14ac:dyDescent="0.3">
      <c r="C85" s="18"/>
      <c r="D85" s="18"/>
      <c r="J85"/>
      <c r="K85"/>
    </row>
    <row r="86" spans="3:11" s="1" customFormat="1" x14ac:dyDescent="0.3">
      <c r="C86" s="18"/>
      <c r="D86" s="18"/>
      <c r="J86"/>
      <c r="K86"/>
    </row>
  </sheetData>
  <phoneticPr fontId="14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{894DCC1D-F8BC-44F3-BB22-EFFAC7A8BA32}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{A72F0A54-8229-4BE2-AC05-E0580C7BB457}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4DCC1D-F8BC-44F3-BB22-EFFAC7A8BA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A72F0A54-8229-4BE2-AC05-E0580C7BB4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B991D046-B1D5-4FA0-B8E0-0FEEC15DACA0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FA0F9E15-54CA-4859-8213-5BAE1C86D6DA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CEC8949C-AB0A-4ED5-BE8B-A634715BA06F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4FDB5010-394E-4ADE-8799-B61B9F94420E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74B9EC4A-AFDF-4B96-9D96-6C3559DD4F0D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F91273BA-3832-4B43-9782-6D6E41332442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55EB6EF1-2090-418A-839D-465E91AB4CA7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7C4284AD-83CB-4997-8F03-E2B1B6B3688D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63A06C25-36EB-4FB3-BEAF-4C4F05AA0D8D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6FDC2CCB-48B2-4C12-A520-D26A208C1E60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727869CA-B0FA-49F1-93E5-F657AA824BBA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0B6B4F56-0306-4958-BC47-FEB06F4014FD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FD888A72-71CC-4B34-BEC5-E480ACACEC42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B4CE9E6B-6832-4052-926D-4E08314F2E75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43F7596A-FA1B-403E-BB4B-9AA19ADC8CD1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DF51D91F-B2D1-4A84-9513-07127940577D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1A6D137C-4310-46DD-82A9-9B3B1489DCA5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C0444459-455F-49A2-9C68-FC325A2BD134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0FF21EA9-D5FF-40C7-9CC7-6ADFA230DFF7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31600508-284E-4133-B4E4-4BFD5E9966A9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938FDC5F-93DE-42D0-907B-0D7076C4575A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7F7035B2-B061-448A-8B63-F804EA1B84CF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7FEA096B-7E14-46EE-ADF4-893FDE0E7421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5258E395-D65D-4B67-8DA3-146B8EB7B1C4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53D2B2B4-50CE-4ECE-9A14-DC81B7E59B39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586C8A15-031D-4892-95AA-9B3CB712C0F9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06783D7B-6D2B-4154-858A-2052310E3EEA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925F8E82-4CF6-4189-AA2E-69BA22249A99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C6D98898-A649-4A6B-8742-F9C2363CB648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6E56989A-3788-486D-A1F8-B5C1B44A53E5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BD5CD55B-C99F-4C32-82AC-501E172C0732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BF3E9ABA-04FD-4752-9AFB-E1AAE01E1DFD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F5352C4E-61A5-4F39-828B-7A0CB8CA7A19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822AD21E-4C8C-40F9-8C3E-45233F9A73F2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68649710-1DEA-4580-912D-A87D0F1A6E71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2D31C235-B94E-4C6B-B5B8-6AB6C912C211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AE365BF1-BD8A-4E47-8CF4-CC5410806A39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DA80C1FE-E8B0-4947-96CC-9789E3CDCAF4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0D3AE77E-6E51-43C2-A7AD-889AAB61A1BE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2F3F5E8F-CC09-431B-9BE2-258AC3CB9B96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8FBE27F1-045A-4C0F-8F0E-3FB712E7E2A2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0" operator="containsText" id="{13A9DF7E-C06A-4C92-9330-5732B8923940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85F12696-9977-4B09-9B02-1F51C69E2F04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D5B92D52-2E81-4732-8E12-B5A00AB13FE6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41850FB3-73FF-4E1A-9EAE-8730D43B2789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D06FF1B0-2799-4754-ACCD-B58AD22CE37C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23BB871A-3511-41BF-8BCE-A2DE713CFAF2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4A590E69-B902-41FF-B4B2-FC0BDD6B04DE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F5E51CDD-076A-4821-93DC-AE4910D98614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981FE852-005A-4062-A29F-F63223F5C909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2260422F-A838-4B53-86B3-7D9CF51A73C1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B1497D63-B7AE-48CF-9DAF-2EC11595A80B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6926A87C-C0B5-4D40-94D1-59E7FEF79BEB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2E162BA5-28C6-44DF-974F-FB000437B6EB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D271EB1A-04ED-4470-9304-920854E3EB38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1FA8766F-50CA-409A-AC80-C9A09138FFC5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08838742-3688-462F-AEEE-07A567E47FA6}">
          <x14:formula1>
            <xm:f>Selection!$M$2:$M$5</xm:f>
          </x14:formula1>
          <xm:sqref>I3:I63</xm:sqref>
        </x14:dataValidation>
        <x14:dataValidation type="list" allowBlank="1" showInputMessage="1" showErrorMessage="1" xr:uid="{C70EE8F2-ABF8-4BDF-82D5-F5F5656BABBC}">
          <x14:formula1>
            <xm:f>Selection!$K$2:$K$3</xm:f>
          </x14:formula1>
          <xm:sqref>G3:G74</xm:sqref>
        </x14:dataValidation>
        <x14:dataValidation type="list" allowBlank="1" showInputMessage="1" showErrorMessage="1" xr:uid="{614D50F0-5248-4A8D-984F-1C25D076ECD5}">
          <x14:formula1>
            <xm:f>Selection!$O$2:$O$3</xm:f>
          </x14:formula1>
          <xm:sqref>D3:D86</xm:sqref>
        </x14:dataValidation>
        <x14:dataValidation type="list" allowBlank="1" showInputMessage="1" showErrorMessage="1" xr:uid="{0B2F8353-3828-4D37-BE04-4556B92488EF}">
          <x14:formula1>
            <xm:f>Selection!$F$2:$F$5</xm:f>
          </x14:formula1>
          <xm:sqref>E3:E74</xm:sqref>
        </x14:dataValidation>
        <x14:dataValidation type="list" allowBlank="1" showInputMessage="1" showErrorMessage="1" xr:uid="{B3F7C7C8-2495-4F13-A1E4-A5C2BA0B6F48}">
          <x14:formula1>
            <xm:f>Selection!$I$3:$I$11</xm:f>
          </x14:formula1>
          <xm:sqref>C3:C86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2529-0A6B-4D71-BC8B-55B95821BF2C}">
  <dimension ref="C2:P86"/>
  <sheetViews>
    <sheetView topLeftCell="C1" workbookViewId="0">
      <selection activeCell="P11" sqref="P11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17" t="s">
        <v>7</v>
      </c>
      <c r="D2" s="17" t="s">
        <v>21</v>
      </c>
      <c r="E2" s="17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27</v>
      </c>
      <c r="K2" s="17" t="s">
        <v>28</v>
      </c>
    </row>
    <row r="3" spans="3:16" x14ac:dyDescent="0.3">
      <c r="C3" s="20" t="s">
        <v>26</v>
      </c>
      <c r="D3" s="21" t="s">
        <v>23</v>
      </c>
      <c r="E3" s="22" t="s">
        <v>8</v>
      </c>
      <c r="F3" s="22" t="str">
        <f>IF($E3=Selection!$F$2,"A",IF(OR($E3=Selection!$F$3,$E3=Selection!$F$5),"B","C"))</f>
        <v>A</v>
      </c>
      <c r="G3" s="22" t="s">
        <v>13</v>
      </c>
      <c r="H3" s="22">
        <v>1</v>
      </c>
      <c r="I3" s="22" t="s">
        <v>14</v>
      </c>
      <c r="J3" s="23">
        <v>400</v>
      </c>
    </row>
    <row r="4" spans="3:16" x14ac:dyDescent="0.3">
      <c r="C4" s="24" t="s">
        <v>26</v>
      </c>
      <c r="D4" s="25" t="s">
        <v>23</v>
      </c>
      <c r="E4" s="33" t="s">
        <v>8</v>
      </c>
      <c r="F4" s="26" t="str">
        <f>IF($E4=Selection!$F$2,"A",IF(OR($E4=Selection!$F$3,$E4=Selection!$F$5),"B","C"))</f>
        <v>A</v>
      </c>
      <c r="G4" s="26" t="s">
        <v>13</v>
      </c>
      <c r="H4" s="26">
        <v>2</v>
      </c>
      <c r="I4" s="26" t="s">
        <v>15</v>
      </c>
      <c r="J4" s="27">
        <v>20</v>
      </c>
    </row>
    <row r="5" spans="3:16" x14ac:dyDescent="0.3">
      <c r="C5" s="24" t="s">
        <v>26</v>
      </c>
      <c r="D5" s="25" t="s">
        <v>23</v>
      </c>
      <c r="E5" s="32" t="s">
        <v>8</v>
      </c>
      <c r="F5" s="26" t="str">
        <f>IF($E5=Selection!$F$2,"A",IF(OR($E5=Selection!$F$3,$E5=Selection!$F$5),"B","C"))</f>
        <v>A</v>
      </c>
      <c r="G5" s="26" t="s">
        <v>13</v>
      </c>
      <c r="H5" s="26">
        <v>3</v>
      </c>
      <c r="I5" s="26" t="s">
        <v>15</v>
      </c>
      <c r="J5" s="27">
        <v>10</v>
      </c>
    </row>
    <row r="6" spans="3:16" x14ac:dyDescent="0.3">
      <c r="C6" s="24" t="s">
        <v>26</v>
      </c>
      <c r="D6" s="25" t="s">
        <v>23</v>
      </c>
      <c r="E6" s="26" t="s">
        <v>8</v>
      </c>
      <c r="F6" s="26" t="str">
        <f>IF($E6=Selection!$F$2,"A",IF(OR($E6=Selection!$F$3,$E6=Selection!$F$5),"B","C"))</f>
        <v>A</v>
      </c>
      <c r="G6" s="26" t="s">
        <v>12</v>
      </c>
      <c r="H6" s="26">
        <v>4</v>
      </c>
      <c r="I6" s="26" t="s">
        <v>15</v>
      </c>
      <c r="J6" s="27">
        <v>200</v>
      </c>
      <c r="N6" t="s">
        <v>46</v>
      </c>
      <c r="O6" t="s">
        <v>128</v>
      </c>
      <c r="P6" t="s">
        <v>165</v>
      </c>
    </row>
    <row r="7" spans="3:16" x14ac:dyDescent="0.3">
      <c r="C7" s="24" t="s">
        <v>26</v>
      </c>
      <c r="D7" s="25" t="s">
        <v>23</v>
      </c>
      <c r="E7" s="26" t="s">
        <v>8</v>
      </c>
      <c r="F7" s="26" t="str">
        <f>IF($E7=Selection!$F$2,"A",IF(OR($E7=Selection!$F$3,$E7=Selection!$F$5),"B","C"))</f>
        <v>A</v>
      </c>
      <c r="G7" s="26" t="s">
        <v>13</v>
      </c>
      <c r="H7" s="26">
        <v>5</v>
      </c>
      <c r="I7" s="26" t="s">
        <v>15</v>
      </c>
      <c r="J7" s="27">
        <v>10</v>
      </c>
      <c r="N7" t="s">
        <v>8</v>
      </c>
      <c r="O7">
        <f>SUM(J3:J15)</f>
        <v>975</v>
      </c>
      <c r="P7">
        <v>0</v>
      </c>
    </row>
    <row r="8" spans="3:16" x14ac:dyDescent="0.3">
      <c r="C8" s="24" t="s">
        <v>26</v>
      </c>
      <c r="D8" s="25" t="s">
        <v>23</v>
      </c>
      <c r="E8" s="26" t="s">
        <v>8</v>
      </c>
      <c r="F8" s="26" t="str">
        <f>IF($E8=Selection!$F$2,"A",IF(OR($E8=Selection!$F$3,$E8=Selection!$F$5),"B","C"))</f>
        <v>A</v>
      </c>
      <c r="G8" s="26" t="s">
        <v>13</v>
      </c>
      <c r="H8" s="26">
        <v>6</v>
      </c>
      <c r="I8" s="26" t="s">
        <v>16</v>
      </c>
      <c r="J8" s="27">
        <v>25</v>
      </c>
      <c r="N8" t="s">
        <v>9</v>
      </c>
      <c r="O8">
        <f>SUM(J16:J22)</f>
        <v>360</v>
      </c>
      <c r="P8">
        <v>0</v>
      </c>
    </row>
    <row r="9" spans="3:16" x14ac:dyDescent="0.3">
      <c r="C9" s="24" t="s">
        <v>26</v>
      </c>
      <c r="D9" s="25" t="s">
        <v>23</v>
      </c>
      <c r="E9" s="26" t="s">
        <v>8</v>
      </c>
      <c r="F9" s="26" t="str">
        <f>IF($E9=Selection!$F$2,"A",IF(OR($E9=Selection!$F$3,$E9=Selection!$F$5),"B","C"))</f>
        <v>A</v>
      </c>
      <c r="G9" s="26" t="s">
        <v>13</v>
      </c>
      <c r="H9" s="26" t="s">
        <v>29</v>
      </c>
      <c r="I9" s="26" t="s">
        <v>25</v>
      </c>
      <c r="J9" s="27">
        <v>20</v>
      </c>
      <c r="N9" t="s">
        <v>30</v>
      </c>
      <c r="O9">
        <f>SUM(J23:J26)</f>
        <v>110</v>
      </c>
      <c r="P9">
        <v>0</v>
      </c>
    </row>
    <row r="10" spans="3:16" x14ac:dyDescent="0.3">
      <c r="C10" s="24" t="s">
        <v>26</v>
      </c>
      <c r="D10" s="25" t="s">
        <v>23</v>
      </c>
      <c r="E10" s="26" t="s">
        <v>8</v>
      </c>
      <c r="F10" s="26" t="str">
        <f>IF($E10=Selection!$F$2,"A",IF(OR($E10=Selection!$F$3,$E10=Selection!$F$5),"B","C"))</f>
        <v>A</v>
      </c>
      <c r="G10" s="26" t="s">
        <v>13</v>
      </c>
      <c r="H10" s="26">
        <v>7</v>
      </c>
      <c r="I10" s="26" t="s">
        <v>14</v>
      </c>
      <c r="J10" s="27">
        <v>10</v>
      </c>
      <c r="N10" t="s">
        <v>11</v>
      </c>
      <c r="O10">
        <f>SUM(J27:J32)</f>
        <v>840</v>
      </c>
      <c r="P10">
        <v>0</v>
      </c>
    </row>
    <row r="11" spans="3:16" x14ac:dyDescent="0.3">
      <c r="C11" s="24" t="s">
        <v>26</v>
      </c>
      <c r="D11" s="25" t="s">
        <v>23</v>
      </c>
      <c r="E11" s="26" t="s">
        <v>8</v>
      </c>
      <c r="F11" s="26" t="str">
        <f>IF($E11=Selection!$F$2,"A",IF(OR($E11=Selection!$F$3,$E11=Selection!$F$5),"B","C"))</f>
        <v>A</v>
      </c>
      <c r="G11" s="26" t="s">
        <v>13</v>
      </c>
      <c r="H11" s="26">
        <v>8</v>
      </c>
      <c r="I11" s="26" t="s">
        <v>15</v>
      </c>
      <c r="J11" s="27">
        <v>20</v>
      </c>
      <c r="O11">
        <f>SUM(O7:O10)</f>
        <v>2285</v>
      </c>
      <c r="P11">
        <f>SUM(P7:P10)</f>
        <v>0</v>
      </c>
    </row>
    <row r="12" spans="3:16" x14ac:dyDescent="0.3">
      <c r="C12" s="24" t="s">
        <v>26</v>
      </c>
      <c r="D12" s="25" t="s">
        <v>23</v>
      </c>
      <c r="E12" s="26" t="s">
        <v>8</v>
      </c>
      <c r="F12" s="26" t="str">
        <f>IF($E12=Selection!$F$2,"A",IF(OR($E12=Selection!$F$3,$E12=Selection!$F$5),"B","C"))</f>
        <v>A</v>
      </c>
      <c r="G12" s="26" t="s">
        <v>13</v>
      </c>
      <c r="H12" s="26">
        <v>9</v>
      </c>
      <c r="I12" s="26" t="s">
        <v>16</v>
      </c>
      <c r="J12" s="27">
        <v>0</v>
      </c>
    </row>
    <row r="13" spans="3:16" x14ac:dyDescent="0.3">
      <c r="C13" s="24" t="s">
        <v>26</v>
      </c>
      <c r="D13" s="25" t="s">
        <v>23</v>
      </c>
      <c r="E13" s="26" t="s">
        <v>8</v>
      </c>
      <c r="F13" s="26" t="str">
        <f>IF($E13=Selection!$F$2,"A",IF(OR($E13=Selection!$F$3,$E13=Selection!$F$5),"B","C"))</f>
        <v>A</v>
      </c>
      <c r="G13" s="26" t="s">
        <v>12</v>
      </c>
      <c r="H13" s="26">
        <v>10</v>
      </c>
      <c r="I13" s="26" t="s">
        <v>15</v>
      </c>
      <c r="J13" s="27">
        <v>250</v>
      </c>
    </row>
    <row r="14" spans="3:16" x14ac:dyDescent="0.3">
      <c r="C14" s="24" t="s">
        <v>26</v>
      </c>
      <c r="D14" s="25" t="s">
        <v>23</v>
      </c>
      <c r="E14" s="26" t="s">
        <v>8</v>
      </c>
      <c r="F14" s="26" t="str">
        <f>IF($E14=Selection!$F$2,"A",IF(OR($E14=Selection!$F$3,$E14=Selection!$F$5),"B","C"))</f>
        <v>A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6" x14ac:dyDescent="0.3">
      <c r="C15" s="24" t="s">
        <v>26</v>
      </c>
      <c r="D15" s="25" t="s">
        <v>23</v>
      </c>
      <c r="E15" s="26" t="s">
        <v>8</v>
      </c>
      <c r="F15" s="26" t="str">
        <f>IF($E15=Selection!$F$2,"A",IF(OR($E15=Selection!$F$3,$E15=Selection!$F$5),"B","C"))</f>
        <v>A</v>
      </c>
      <c r="G15" s="26" t="s">
        <v>13</v>
      </c>
      <c r="H15" s="26">
        <v>12</v>
      </c>
      <c r="I15" s="26" t="s">
        <v>16</v>
      </c>
      <c r="J15" s="27">
        <v>0</v>
      </c>
    </row>
    <row r="16" spans="3:16" x14ac:dyDescent="0.3">
      <c r="C16" s="24" t="s">
        <v>26</v>
      </c>
      <c r="D16" s="25" t="s">
        <v>23</v>
      </c>
      <c r="E16" s="26" t="s">
        <v>9</v>
      </c>
      <c r="F16" s="26" t="str">
        <f>IF($E16=Selection!$F$2,"A",IF(OR($E16=Selection!$F$3,$E16=Selection!$F$5),"B","C"))</f>
        <v>B</v>
      </c>
      <c r="G16" s="26" t="s">
        <v>12</v>
      </c>
      <c r="H16" s="26">
        <v>13</v>
      </c>
      <c r="I16" s="26" t="s">
        <v>15</v>
      </c>
      <c r="J16" s="27">
        <v>250</v>
      </c>
    </row>
    <row r="17" spans="3:10" x14ac:dyDescent="0.3">
      <c r="C17" s="24" t="s">
        <v>26</v>
      </c>
      <c r="D17" s="25" t="s">
        <v>23</v>
      </c>
      <c r="E17" s="26" t="s">
        <v>9</v>
      </c>
      <c r="F17" s="26" t="str">
        <f>IF($E17=Selection!$F$2,"A",IF(OR($E17=Selection!$F$3,$E17=Selection!$F$5),"B","C"))</f>
        <v>B</v>
      </c>
      <c r="G17" s="26" t="s">
        <v>13</v>
      </c>
      <c r="H17" s="26">
        <v>14</v>
      </c>
      <c r="I17" s="26" t="s">
        <v>15</v>
      </c>
      <c r="J17" s="27">
        <v>20</v>
      </c>
    </row>
    <row r="18" spans="3:10" x14ac:dyDescent="0.3">
      <c r="C18" s="24" t="s">
        <v>26</v>
      </c>
      <c r="D18" s="25" t="s">
        <v>23</v>
      </c>
      <c r="E18" s="32" t="s">
        <v>9</v>
      </c>
      <c r="F18" s="26" t="str">
        <f>IF($E18=Selection!$F$2,"A",IF(OR($E18=Selection!$F$3,$E18=Selection!$F$5),"B","C"))</f>
        <v>B</v>
      </c>
      <c r="G18" s="26" t="s">
        <v>13</v>
      </c>
      <c r="H18" s="26">
        <v>15</v>
      </c>
      <c r="I18" s="26" t="s">
        <v>15</v>
      </c>
      <c r="J18" s="27">
        <v>10</v>
      </c>
    </row>
    <row r="19" spans="3:10" x14ac:dyDescent="0.3">
      <c r="C19" s="24" t="s">
        <v>26</v>
      </c>
      <c r="D19" s="25" t="s">
        <v>23</v>
      </c>
      <c r="E19" s="26" t="s">
        <v>9</v>
      </c>
      <c r="F19" s="26" t="str">
        <f>IF($E19=Selection!$F$2,"A",IF(OR($E19=Selection!$F$3,$E19=Selection!$F$5),"B","C"))</f>
        <v>B</v>
      </c>
      <c r="G19" s="26" t="s">
        <v>13</v>
      </c>
      <c r="H19" s="26">
        <v>16</v>
      </c>
      <c r="I19" s="26" t="s">
        <v>16</v>
      </c>
      <c r="J19" s="27">
        <v>20</v>
      </c>
    </row>
    <row r="20" spans="3:10" x14ac:dyDescent="0.3">
      <c r="C20" s="24" t="s">
        <v>26</v>
      </c>
      <c r="D20" s="25" t="s">
        <v>23</v>
      </c>
      <c r="E20" s="26" t="s">
        <v>9</v>
      </c>
      <c r="F20" s="26" t="str">
        <f>IF($E20=Selection!$F$2,"A",IF(OR($E20=Selection!$F$3,$E20=Selection!$F$5),"B","C"))</f>
        <v>B</v>
      </c>
      <c r="G20" s="26" t="s">
        <v>13</v>
      </c>
      <c r="H20" s="26">
        <v>17</v>
      </c>
      <c r="I20" s="26" t="s">
        <v>14</v>
      </c>
      <c r="J20" s="27">
        <v>20</v>
      </c>
    </row>
    <row r="21" spans="3:10" x14ac:dyDescent="0.3">
      <c r="C21" s="24" t="s">
        <v>26</v>
      </c>
      <c r="D21" s="25" t="s">
        <v>23</v>
      </c>
      <c r="E21" s="26" t="s">
        <v>9</v>
      </c>
      <c r="F21" s="26" t="str">
        <f>IF($E21=Selection!$F$2,"A",IF(OR($E21=Selection!$F$3,$E21=Selection!$F$5),"B","C"))</f>
        <v>B</v>
      </c>
      <c r="G21" s="26" t="s">
        <v>13</v>
      </c>
      <c r="H21" s="26">
        <v>18</v>
      </c>
      <c r="I21" s="26" t="s">
        <v>16</v>
      </c>
      <c r="J21" s="27">
        <v>0</v>
      </c>
    </row>
    <row r="22" spans="3:10" x14ac:dyDescent="0.3">
      <c r="C22" s="24" t="s">
        <v>26</v>
      </c>
      <c r="D22" s="25" t="s">
        <v>23</v>
      </c>
      <c r="E22" s="33" t="s">
        <v>9</v>
      </c>
      <c r="F22" s="26" t="str">
        <f>IF($E22=Selection!$F$2,"A",IF(OR($E22=Selection!$F$3,$E22=Selection!$F$5),"B","C"))</f>
        <v>B</v>
      </c>
      <c r="G22" s="26" t="s">
        <v>13</v>
      </c>
      <c r="H22" s="26" t="s">
        <v>29</v>
      </c>
      <c r="I22" s="26" t="s">
        <v>25</v>
      </c>
      <c r="J22" s="27">
        <v>40</v>
      </c>
    </row>
    <row r="23" spans="3:10" x14ac:dyDescent="0.3">
      <c r="C23" s="24" t="s">
        <v>26</v>
      </c>
      <c r="D23" s="25" t="s">
        <v>23</v>
      </c>
      <c r="E23" s="26" t="s">
        <v>10</v>
      </c>
      <c r="F23" s="26" t="str">
        <f>IF($E23=Selection!$F$2,"A",IF(OR($E23=Selection!$F$3,$E23=Selection!$F$5),"B","C"))</f>
        <v>C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0" x14ac:dyDescent="0.3">
      <c r="C24" s="24" t="s">
        <v>26</v>
      </c>
      <c r="D24" s="25" t="s">
        <v>23</v>
      </c>
      <c r="E24" s="32" t="s">
        <v>10</v>
      </c>
      <c r="F24" s="26" t="str">
        <f>IF($E24=Selection!$F$2,"A",IF(OR($E24=Selection!$F$3,$E24=Selection!$F$5),"B","C"))</f>
        <v>C</v>
      </c>
      <c r="G24" s="26" t="s">
        <v>13</v>
      </c>
      <c r="H24" s="26">
        <v>20</v>
      </c>
      <c r="I24" s="26" t="s">
        <v>15</v>
      </c>
      <c r="J24" s="27">
        <v>10</v>
      </c>
    </row>
    <row r="25" spans="3:10" x14ac:dyDescent="0.3">
      <c r="C25" s="24" t="s">
        <v>26</v>
      </c>
      <c r="D25" s="25" t="s">
        <v>23</v>
      </c>
      <c r="E25" s="26" t="s">
        <v>10</v>
      </c>
      <c r="F25" s="26" t="str">
        <f>IF($E25=Selection!$F$2,"A",IF(OR($E25=Selection!$F$3,$E25=Selection!$F$5),"B","C"))</f>
        <v>C</v>
      </c>
      <c r="G25" s="26" t="s">
        <v>13</v>
      </c>
      <c r="H25" s="26">
        <v>21</v>
      </c>
      <c r="I25" s="26" t="s">
        <v>16</v>
      </c>
      <c r="J25" s="27">
        <v>0</v>
      </c>
    </row>
    <row r="26" spans="3:10" x14ac:dyDescent="0.3">
      <c r="C26" s="24" t="s">
        <v>26</v>
      </c>
      <c r="D26" s="25" t="s">
        <v>23</v>
      </c>
      <c r="E26" s="26" t="s">
        <v>10</v>
      </c>
      <c r="F26" s="26" t="str">
        <f>IF($E26=Selection!$F$2,"A",IF(OR($E26=Selection!$F$3,$E26=Selection!$F$5),"B","C"))</f>
        <v>C</v>
      </c>
      <c r="G26" s="26" t="s">
        <v>13</v>
      </c>
      <c r="H26" s="26" t="s">
        <v>29</v>
      </c>
      <c r="I26" s="26" t="s">
        <v>25</v>
      </c>
      <c r="J26" s="27">
        <v>0</v>
      </c>
    </row>
    <row r="27" spans="3:10" x14ac:dyDescent="0.3">
      <c r="C27" s="24" t="s">
        <v>26</v>
      </c>
      <c r="D27" s="25" t="s">
        <v>23</v>
      </c>
      <c r="E27" s="26" t="s">
        <v>11</v>
      </c>
      <c r="F27" s="26" t="str">
        <f>IF($E27=Selection!$F$2,"A",IF(OR($E27=Selection!$F$3,$E27=Selection!$F$5),"B","C"))</f>
        <v>B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0" x14ac:dyDescent="0.3">
      <c r="C28" s="24" t="s">
        <v>26</v>
      </c>
      <c r="D28" s="25" t="s">
        <v>23</v>
      </c>
      <c r="E28" s="26" t="s">
        <v>11</v>
      </c>
      <c r="F28" s="26" t="str">
        <f>IF($E28=Selection!$F$2,"A",IF(OR($E28=Selection!$F$3,$E28=Selection!$F$5),"B","C"))</f>
        <v>B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0" x14ac:dyDescent="0.3">
      <c r="C29" s="24" t="s">
        <v>26</v>
      </c>
      <c r="D29" s="25" t="s">
        <v>23</v>
      </c>
      <c r="E29" s="26" t="s">
        <v>11</v>
      </c>
      <c r="F29" s="26" t="str">
        <f>IF($E29=Selection!$F$2,"A",IF(OR($E29=Selection!$F$3,$E29=Selection!$F$5),"B","C"))</f>
        <v>B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0" x14ac:dyDescent="0.3">
      <c r="C30" s="24" t="s">
        <v>26</v>
      </c>
      <c r="D30" s="25" t="s">
        <v>23</v>
      </c>
      <c r="E30" s="26" t="s">
        <v>11</v>
      </c>
      <c r="F30" s="26" t="str">
        <f>IF($E30=Selection!$F$2,"A",IF(OR($E30=Selection!$F$3,$E30=Selection!$F$5),"B","C"))</f>
        <v>B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0" x14ac:dyDescent="0.3">
      <c r="C31" s="24" t="s">
        <v>26</v>
      </c>
      <c r="D31" s="25" t="s">
        <v>23</v>
      </c>
      <c r="E31" s="26" t="s">
        <v>11</v>
      </c>
      <c r="F31" s="26" t="str">
        <f>IF($E31=Selection!$F$2,"A",IF(OR($E31=Selection!$F$3,$E31=Selection!$F$5),"B","C"))</f>
        <v>B</v>
      </c>
      <c r="G31" s="26" t="s">
        <v>13</v>
      </c>
      <c r="H31" s="26">
        <v>26</v>
      </c>
      <c r="I31" s="26" t="s">
        <v>16</v>
      </c>
      <c r="J31" s="27">
        <v>0</v>
      </c>
    </row>
    <row r="32" spans="3:10" x14ac:dyDescent="0.3">
      <c r="C32" s="24" t="s">
        <v>26</v>
      </c>
      <c r="D32" s="25" t="s">
        <v>23</v>
      </c>
      <c r="E32" s="26" t="s">
        <v>11</v>
      </c>
      <c r="F32" s="26" t="str">
        <f>IF($E32=Selection!$F$2,"A",IF(OR($E32=Selection!$F$3,$E32=Selection!$F$5),"B","C"))</f>
        <v>B</v>
      </c>
      <c r="G32" s="26" t="s">
        <v>13</v>
      </c>
      <c r="H32" s="26" t="s">
        <v>29</v>
      </c>
      <c r="I32" s="26" t="s">
        <v>25</v>
      </c>
      <c r="J32" s="27">
        <v>0</v>
      </c>
    </row>
    <row r="33" spans="3:15" x14ac:dyDescent="0.3">
      <c r="C33" s="20" t="s">
        <v>26</v>
      </c>
      <c r="D33" s="21" t="s">
        <v>24</v>
      </c>
      <c r="E33" s="22" t="s">
        <v>8</v>
      </c>
      <c r="F33" s="22" t="str">
        <f>IF($E33=Selection!$F$2,"A",IF(OR($E33=Selection!$F$3,$E33=Selection!$F$5),"B","C"))</f>
        <v>A</v>
      </c>
      <c r="G33" s="22" t="s">
        <v>12</v>
      </c>
      <c r="H33" s="22">
        <v>1</v>
      </c>
      <c r="I33" s="22" t="s">
        <v>14</v>
      </c>
      <c r="J33" s="23">
        <v>400</v>
      </c>
    </row>
    <row r="34" spans="3:15" x14ac:dyDescent="0.3">
      <c r="C34" s="24" t="s">
        <v>26</v>
      </c>
      <c r="D34" s="25" t="s">
        <v>24</v>
      </c>
      <c r="E34" s="26" t="s">
        <v>8</v>
      </c>
      <c r="F34" s="26" t="str">
        <f>IF($E34=Selection!$F$2,"A",IF(OR($E34=Selection!$F$3,$E34=Selection!$F$5),"B","C"))</f>
        <v>A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4" t="s">
        <v>26</v>
      </c>
      <c r="D35" s="25" t="s">
        <v>24</v>
      </c>
      <c r="E35" s="26" t="s">
        <v>8</v>
      </c>
      <c r="F35" s="26" t="str">
        <f>IF($E35=Selection!$F$2,"A",IF(OR($E35=Selection!$F$3,$E35=Selection!$F$5),"B","C"))</f>
        <v>A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4" t="s">
        <v>26</v>
      </c>
      <c r="D36" s="25" t="s">
        <v>24</v>
      </c>
      <c r="E36" s="26" t="s">
        <v>8</v>
      </c>
      <c r="F36" s="26" t="str">
        <f>IF($E36=Selection!$F$2,"A",IF(OR($E36=Selection!$F$3,$E36=Selection!$F$5),"B","C"))</f>
        <v>A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4" t="s">
        <v>26</v>
      </c>
      <c r="D37" s="25" t="s">
        <v>24</v>
      </c>
      <c r="E37" s="26" t="s">
        <v>8</v>
      </c>
      <c r="F37" s="26" t="str">
        <f>IF($E37=Selection!$F$2,"A",IF(OR($E37=Selection!$F$3,$E37=Selection!$F$5),"B","C"))</f>
        <v>A</v>
      </c>
      <c r="G37" s="26" t="s">
        <v>13</v>
      </c>
      <c r="H37" s="26">
        <v>8</v>
      </c>
      <c r="I37" s="26" t="s">
        <v>15</v>
      </c>
      <c r="J37" s="27">
        <v>10</v>
      </c>
      <c r="N37" t="s">
        <v>8</v>
      </c>
      <c r="O37">
        <f>SUM(J33:J45)</f>
        <v>1220</v>
      </c>
    </row>
    <row r="38" spans="3:15" x14ac:dyDescent="0.3">
      <c r="C38" s="24" t="s">
        <v>26</v>
      </c>
      <c r="D38" s="25" t="s">
        <v>24</v>
      </c>
      <c r="E38" s="32" t="s">
        <v>8</v>
      </c>
      <c r="F38" s="26" t="str">
        <f>IF($E38=Selection!$F$2,"A",IF(OR($E38=Selection!$F$3,$E38=Selection!$F$5),"B","C"))</f>
        <v>A</v>
      </c>
      <c r="G38" s="26" t="s">
        <v>13</v>
      </c>
      <c r="H38" s="26">
        <v>9</v>
      </c>
      <c r="I38" s="26" t="s">
        <v>16</v>
      </c>
      <c r="J38" s="27">
        <v>20</v>
      </c>
      <c r="N38" t="s">
        <v>9</v>
      </c>
      <c r="O38">
        <f>SUM(J46:J52)</f>
        <v>350</v>
      </c>
    </row>
    <row r="39" spans="3:15" x14ac:dyDescent="0.3">
      <c r="C39" s="24" t="s">
        <v>26</v>
      </c>
      <c r="D39" s="25" t="s">
        <v>24</v>
      </c>
      <c r="E39" s="26" t="s">
        <v>8</v>
      </c>
      <c r="F39" s="26" t="str">
        <f>IF($E39=Selection!$F$2,"A",IF(OR($E39=Selection!$F$3,$E39=Selection!$F$5),"B","C"))</f>
        <v>A</v>
      </c>
      <c r="G39" s="26" t="s">
        <v>13</v>
      </c>
      <c r="H39" s="26" t="s">
        <v>29</v>
      </c>
      <c r="I39" s="26" t="s">
        <v>25</v>
      </c>
      <c r="J39" s="27">
        <v>20</v>
      </c>
      <c r="N39" t="s">
        <v>30</v>
      </c>
      <c r="O39">
        <f>SUM(J53:J56)</f>
        <v>240</v>
      </c>
    </row>
    <row r="40" spans="3:15" x14ac:dyDescent="0.3">
      <c r="C40" s="24" t="s">
        <v>26</v>
      </c>
      <c r="D40" s="25" t="s">
        <v>24</v>
      </c>
      <c r="E40" s="26" t="s">
        <v>8</v>
      </c>
      <c r="F40" s="26" t="str">
        <f>IF($E40=Selection!$F$2,"A",IF(OR($E40=Selection!$F$3,$E40=Selection!$F$5),"B","C"))</f>
        <v>A</v>
      </c>
      <c r="G40" s="26" t="s">
        <v>12</v>
      </c>
      <c r="H40" s="26">
        <v>10</v>
      </c>
      <c r="I40" s="26" t="s">
        <v>14</v>
      </c>
      <c r="J40" s="27">
        <v>200</v>
      </c>
      <c r="N40" t="s">
        <v>11</v>
      </c>
      <c r="O40">
        <f>SUM(J57:J62)</f>
        <v>640</v>
      </c>
    </row>
    <row r="41" spans="3:15" x14ac:dyDescent="0.3">
      <c r="C41" s="24" t="s">
        <v>26</v>
      </c>
      <c r="D41" s="25" t="s">
        <v>24</v>
      </c>
      <c r="E41" s="26" t="s">
        <v>8</v>
      </c>
      <c r="F41" s="26" t="str">
        <f>IF($E41=Selection!$F$2,"A",IF(OR($E41=Selection!$F$3,$E41=Selection!$F$5),"B","C"))</f>
        <v>A</v>
      </c>
      <c r="G41" s="26" t="s">
        <v>13</v>
      </c>
      <c r="H41" s="26">
        <v>11</v>
      </c>
      <c r="I41" s="26" t="s">
        <v>15</v>
      </c>
      <c r="J41" s="27">
        <v>20</v>
      </c>
      <c r="O41">
        <f>SUM(O37:O40)</f>
        <v>2450</v>
      </c>
    </row>
    <row r="42" spans="3:15" x14ac:dyDescent="0.3">
      <c r="C42" s="24" t="s">
        <v>26</v>
      </c>
      <c r="D42" s="25" t="s">
        <v>24</v>
      </c>
      <c r="E42" s="26" t="s">
        <v>8</v>
      </c>
      <c r="F42" s="26" t="str">
        <f>IF($E42=Selection!$F$2,"A",IF(OR($E42=Selection!$F$3,$E42=Selection!$F$5),"B","C"))</f>
        <v>A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4" t="s">
        <v>26</v>
      </c>
      <c r="D43" s="25" t="s">
        <v>24</v>
      </c>
      <c r="E43" s="26" t="s">
        <v>8</v>
      </c>
      <c r="F43" s="26" t="str">
        <f>IF($E43=Selection!$F$2,"A",IF(OR($E43=Selection!$F$3,$E43=Selection!$F$5),"B","C"))</f>
        <v>A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4" t="s">
        <v>26</v>
      </c>
      <c r="D44" s="25" t="s">
        <v>24</v>
      </c>
      <c r="E44" s="26" t="s">
        <v>8</v>
      </c>
      <c r="F44" s="26" t="str">
        <f>IF($E44=Selection!$F$2,"A",IF(OR($E44=Selection!$F$3,$E44=Selection!$F$5),"B","C"))</f>
        <v>A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4" t="s">
        <v>26</v>
      </c>
      <c r="D45" s="25" t="s">
        <v>24</v>
      </c>
      <c r="E45" s="26" t="s">
        <v>8</v>
      </c>
      <c r="F45" s="26" t="str">
        <f>IF($E45=Selection!$F$2,"A",IF(OR($E45=Selection!$F$3,$E45=Selection!$F$5),"B","C"))</f>
        <v>A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4" t="s">
        <v>26</v>
      </c>
      <c r="D46" s="25" t="s">
        <v>24</v>
      </c>
      <c r="E46" s="26" t="s">
        <v>9</v>
      </c>
      <c r="F46" s="26" t="str">
        <f>IF($E46=Selection!$F$2,"A",IF(OR($E46=Selection!$F$3,$E46=Selection!$F$5),"B","C"))</f>
        <v>B</v>
      </c>
      <c r="G46" s="26" t="s">
        <v>12</v>
      </c>
      <c r="H46" s="26">
        <v>13</v>
      </c>
      <c r="I46" s="26" t="s">
        <v>15</v>
      </c>
      <c r="J46" s="27">
        <v>150</v>
      </c>
    </row>
    <row r="47" spans="3:15" x14ac:dyDescent="0.3">
      <c r="C47" s="24" t="s">
        <v>26</v>
      </c>
      <c r="D47" s="25" t="s">
        <v>24</v>
      </c>
      <c r="E47" s="26" t="s">
        <v>9</v>
      </c>
      <c r="F47" s="26" t="str">
        <f>IF($E47=Selection!$F$2,"A",IF(OR($E47=Selection!$F$3,$E47=Selection!$F$5),"B","C"))</f>
        <v>B</v>
      </c>
      <c r="G47" s="26" t="s">
        <v>13</v>
      </c>
      <c r="H47" s="26">
        <v>15</v>
      </c>
      <c r="I47" s="26" t="s">
        <v>15</v>
      </c>
      <c r="J47" s="27">
        <v>20</v>
      </c>
    </row>
    <row r="48" spans="3:15" x14ac:dyDescent="0.3">
      <c r="C48" s="24" t="s">
        <v>26</v>
      </c>
      <c r="D48" s="25" t="s">
        <v>24</v>
      </c>
      <c r="E48" s="32" t="s">
        <v>9</v>
      </c>
      <c r="F48" s="26" t="str">
        <f>IF($E48=Selection!$F$2,"A",IF(OR($E48=Selection!$F$3,$E48=Selection!$F$5),"B","C"))</f>
        <v>B</v>
      </c>
      <c r="G48" s="26" t="s">
        <v>13</v>
      </c>
      <c r="H48" s="26">
        <v>16</v>
      </c>
      <c r="I48" s="26" t="s">
        <v>15</v>
      </c>
      <c r="J48" s="27">
        <v>10</v>
      </c>
    </row>
    <row r="49" spans="3:10" x14ac:dyDescent="0.3">
      <c r="C49" s="24" t="s">
        <v>26</v>
      </c>
      <c r="D49" s="25" t="s">
        <v>24</v>
      </c>
      <c r="E49" s="26" t="s">
        <v>9</v>
      </c>
      <c r="F49" s="26" t="str">
        <f>IF($E49=Selection!$F$2,"A",IF(OR($E49=Selection!$F$3,$E49=Selection!$F$5),"B","C"))</f>
        <v>B</v>
      </c>
      <c r="G49" s="26" t="s">
        <v>13</v>
      </c>
      <c r="H49" s="26">
        <v>18</v>
      </c>
      <c r="I49" s="26" t="s">
        <v>16</v>
      </c>
      <c r="J49" s="27">
        <v>150</v>
      </c>
    </row>
    <row r="50" spans="3:10" x14ac:dyDescent="0.3">
      <c r="C50" s="24" t="s">
        <v>26</v>
      </c>
      <c r="D50" s="25" t="s">
        <v>24</v>
      </c>
      <c r="E50" s="26" t="s">
        <v>9</v>
      </c>
      <c r="F50" s="26" t="str">
        <f>IF($E50=Selection!$F$2,"A",IF(OR($E50=Selection!$F$3,$E50=Selection!$F$5),"B","C"))</f>
        <v>B</v>
      </c>
      <c r="G50" s="26" t="s">
        <v>13</v>
      </c>
      <c r="H50" s="26">
        <v>30</v>
      </c>
      <c r="I50" s="26" t="s">
        <v>14</v>
      </c>
      <c r="J50" s="27">
        <v>20</v>
      </c>
    </row>
    <row r="51" spans="3:10" x14ac:dyDescent="0.3">
      <c r="C51" s="24" t="s">
        <v>26</v>
      </c>
      <c r="D51" s="25" t="s">
        <v>24</v>
      </c>
      <c r="E51" s="26" t="s">
        <v>9</v>
      </c>
      <c r="F51" s="26" t="str">
        <f>IF($E51=Selection!$F$2,"A",IF(OR($E51=Selection!$F$3,$E51=Selection!$F$5),"B","C"))</f>
        <v>B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0" x14ac:dyDescent="0.3">
      <c r="C52" s="24" t="s">
        <v>26</v>
      </c>
      <c r="D52" s="25" t="s">
        <v>24</v>
      </c>
      <c r="E52" s="26" t="s">
        <v>9</v>
      </c>
      <c r="F52" s="26" t="str">
        <f>IF($E52=Selection!$F$2,"A",IF(OR($E52=Selection!$F$3,$E52=Selection!$F$5),"B","C"))</f>
        <v>B</v>
      </c>
      <c r="G52" s="26" t="s">
        <v>13</v>
      </c>
      <c r="H52" s="26" t="s">
        <v>29</v>
      </c>
      <c r="I52" s="26" t="s">
        <v>25</v>
      </c>
      <c r="J52" s="27">
        <v>0</v>
      </c>
    </row>
    <row r="53" spans="3:10" x14ac:dyDescent="0.3">
      <c r="C53" s="24" t="s">
        <v>26</v>
      </c>
      <c r="D53" s="25" t="s">
        <v>24</v>
      </c>
      <c r="E53" s="26" t="s">
        <v>10</v>
      </c>
      <c r="F53" s="26" t="str">
        <f>IF($E53=Selection!$F$2,"A",IF(OR($E53=Selection!$F$3,$E53=Selection!$F$5),"B","C"))</f>
        <v>C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0" x14ac:dyDescent="0.3">
      <c r="C54" s="24" t="s">
        <v>26</v>
      </c>
      <c r="D54" s="25" t="s">
        <v>24</v>
      </c>
      <c r="E54" s="26" t="s">
        <v>10</v>
      </c>
      <c r="F54" s="26" t="str">
        <f>IF($E54=Selection!$F$2,"A",IF(OR($E54=Selection!$F$3,$E54=Selection!$F$5),"B","C"))</f>
        <v>C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0" x14ac:dyDescent="0.3">
      <c r="C55" s="24" t="s">
        <v>26</v>
      </c>
      <c r="D55" s="25" t="s">
        <v>24</v>
      </c>
      <c r="E55" s="26" t="s">
        <v>10</v>
      </c>
      <c r="F55" s="26" t="str">
        <f>IF($E55=Selection!$F$2,"A",IF(OR($E55=Selection!$F$3,$E55=Selection!$F$5),"B","C"))</f>
        <v>C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0" x14ac:dyDescent="0.3">
      <c r="C56" s="24" t="s">
        <v>26</v>
      </c>
      <c r="D56" s="25" t="s">
        <v>24</v>
      </c>
      <c r="E56" s="26" t="s">
        <v>10</v>
      </c>
      <c r="F56" s="26" t="str">
        <f>IF($E56=Selection!$F$2,"A",IF(OR($E56=Selection!$F$3,$E56=Selection!$F$5),"B","C"))</f>
        <v>C</v>
      </c>
      <c r="G56" s="26" t="s">
        <v>13</v>
      </c>
      <c r="H56" s="26" t="s">
        <v>29</v>
      </c>
      <c r="I56" s="26" t="s">
        <v>25</v>
      </c>
      <c r="J56" s="27">
        <v>0</v>
      </c>
    </row>
    <row r="57" spans="3:10" x14ac:dyDescent="0.3">
      <c r="C57" s="24" t="s">
        <v>26</v>
      </c>
      <c r="D57" s="25" t="s">
        <v>24</v>
      </c>
      <c r="E57" s="26" t="s">
        <v>11</v>
      </c>
      <c r="F57" s="26" t="str">
        <f>IF($E57=Selection!$F$2,"A",IF(OR($E57=Selection!$F$3,$E57=Selection!$F$5),"B","C"))</f>
        <v>B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0" x14ac:dyDescent="0.3">
      <c r="C58" s="24" t="s">
        <v>26</v>
      </c>
      <c r="D58" s="25" t="s">
        <v>24</v>
      </c>
      <c r="E58" s="26" t="s">
        <v>11</v>
      </c>
      <c r="F58" s="26" t="str">
        <f>IF($E58=Selection!$F$2,"A",IF(OR($E58=Selection!$F$3,$E58=Selection!$F$5),"B","C"))</f>
        <v>B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0" x14ac:dyDescent="0.3">
      <c r="C59" s="24" t="s">
        <v>26</v>
      </c>
      <c r="D59" s="25" t="s">
        <v>24</v>
      </c>
      <c r="E59" s="26" t="s">
        <v>11</v>
      </c>
      <c r="F59" s="26" t="str">
        <f>IF($E59=Selection!$F$2,"A",IF(OR($E59=Selection!$F$3,$E59=Selection!$F$5),"B","C"))</f>
        <v>B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0" x14ac:dyDescent="0.3">
      <c r="C60" s="24" t="s">
        <v>26</v>
      </c>
      <c r="D60" s="25" t="s">
        <v>24</v>
      </c>
      <c r="E60" s="26" t="s">
        <v>11</v>
      </c>
      <c r="F60" s="26" t="str">
        <f>IF($E60=Selection!$F$2,"A",IF(OR($E60=Selection!$F$3,$E60=Selection!$F$5),"B","C"))</f>
        <v>B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0" x14ac:dyDescent="0.3">
      <c r="C61" s="24" t="s">
        <v>26</v>
      </c>
      <c r="D61" s="25" t="s">
        <v>24</v>
      </c>
      <c r="E61" s="26" t="s">
        <v>11</v>
      </c>
      <c r="F61" s="26" t="str">
        <f>IF($E61=Selection!$F$2,"A",IF(OR($E61=Selection!$F$3,$E61=Selection!$F$5),"B","C"))</f>
        <v>B</v>
      </c>
      <c r="G61" s="26" t="s">
        <v>13</v>
      </c>
      <c r="H61" s="26">
        <v>34</v>
      </c>
      <c r="I61" s="26" t="s">
        <v>16</v>
      </c>
      <c r="J61" s="27">
        <v>0</v>
      </c>
    </row>
    <row r="62" spans="3:10" x14ac:dyDescent="0.3">
      <c r="C62" s="28" t="s">
        <v>26</v>
      </c>
      <c r="D62" s="29" t="s">
        <v>24</v>
      </c>
      <c r="E62" s="30" t="s">
        <v>11</v>
      </c>
      <c r="F62" s="30" t="str">
        <f>IF($E62=Selection!$F$2,"A",IF(OR($E62=Selection!$F$3,$E62=Selection!$F$5),"B","C"))</f>
        <v>B</v>
      </c>
      <c r="G62" s="30" t="s">
        <v>13</v>
      </c>
      <c r="H62" s="30" t="s">
        <v>29</v>
      </c>
      <c r="I62" s="30" t="s">
        <v>25</v>
      </c>
      <c r="J62" s="31">
        <v>0</v>
      </c>
    </row>
    <row r="63" spans="3:10" x14ac:dyDescent="0.3">
      <c r="C63" s="18"/>
      <c r="D63" s="18"/>
    </row>
    <row r="64" spans="3:10" x14ac:dyDescent="0.3">
      <c r="C64" s="18"/>
      <c r="D64" s="18"/>
    </row>
    <row r="65" spans="3:11" x14ac:dyDescent="0.3">
      <c r="C65" s="18"/>
      <c r="D65" s="18"/>
    </row>
    <row r="66" spans="3:11" s="1" customFormat="1" x14ac:dyDescent="0.3">
      <c r="C66" s="18"/>
      <c r="D66" s="18"/>
      <c r="J66"/>
      <c r="K66"/>
    </row>
    <row r="67" spans="3:11" s="1" customFormat="1" x14ac:dyDescent="0.3">
      <c r="C67" s="18"/>
      <c r="D67" s="18"/>
      <c r="J67"/>
      <c r="K67"/>
    </row>
    <row r="68" spans="3:11" s="1" customFormat="1" x14ac:dyDescent="0.3">
      <c r="C68" s="18"/>
      <c r="D68" s="18"/>
      <c r="J68"/>
      <c r="K68"/>
    </row>
    <row r="69" spans="3:11" s="1" customFormat="1" x14ac:dyDescent="0.3">
      <c r="C69" s="18"/>
      <c r="D69" s="18"/>
      <c r="J69"/>
      <c r="K69"/>
    </row>
    <row r="70" spans="3:11" s="1" customFormat="1" x14ac:dyDescent="0.3">
      <c r="C70" s="18"/>
      <c r="D70" s="18"/>
      <c r="J70"/>
      <c r="K70"/>
    </row>
    <row r="71" spans="3:11" s="1" customFormat="1" x14ac:dyDescent="0.3">
      <c r="C71" s="18"/>
      <c r="D71" s="18"/>
      <c r="J71"/>
      <c r="K71"/>
    </row>
    <row r="72" spans="3:11" s="1" customFormat="1" x14ac:dyDescent="0.3">
      <c r="C72" s="18"/>
      <c r="D72" s="18"/>
      <c r="J72"/>
      <c r="K72"/>
    </row>
    <row r="73" spans="3:11" s="1" customFormat="1" x14ac:dyDescent="0.3">
      <c r="C73" s="18"/>
      <c r="D73" s="18"/>
      <c r="J73"/>
      <c r="K73"/>
    </row>
    <row r="74" spans="3:11" s="1" customFormat="1" x14ac:dyDescent="0.3">
      <c r="C74" s="18"/>
      <c r="D74" s="18"/>
      <c r="J74"/>
      <c r="K74"/>
    </row>
    <row r="75" spans="3:11" s="1" customFormat="1" x14ac:dyDescent="0.3">
      <c r="C75" s="18"/>
      <c r="D75" s="18"/>
      <c r="J75"/>
      <c r="K75"/>
    </row>
    <row r="76" spans="3:11" s="1" customFormat="1" x14ac:dyDescent="0.3">
      <c r="C76" s="18"/>
      <c r="D76" s="18"/>
      <c r="J76"/>
      <c r="K76"/>
    </row>
    <row r="77" spans="3:11" s="1" customFormat="1" x14ac:dyDescent="0.3">
      <c r="C77" s="18"/>
      <c r="D77" s="18"/>
      <c r="J77"/>
      <c r="K77"/>
    </row>
    <row r="78" spans="3:11" s="1" customFormat="1" x14ac:dyDescent="0.3">
      <c r="C78" s="18"/>
      <c r="D78" s="18"/>
      <c r="J78"/>
      <c r="K78"/>
    </row>
    <row r="79" spans="3:11" s="1" customFormat="1" x14ac:dyDescent="0.3">
      <c r="C79" s="18"/>
      <c r="D79" s="18"/>
      <c r="J79"/>
      <c r="K79"/>
    </row>
    <row r="80" spans="3:11" s="1" customFormat="1" x14ac:dyDescent="0.3">
      <c r="C80" s="18"/>
      <c r="D80" s="18"/>
      <c r="J80"/>
      <c r="K80"/>
    </row>
    <row r="81" spans="3:11" s="1" customFormat="1" x14ac:dyDescent="0.3">
      <c r="C81" s="18"/>
      <c r="D81" s="18"/>
      <c r="J81"/>
      <c r="K81"/>
    </row>
    <row r="82" spans="3:11" s="1" customFormat="1" x14ac:dyDescent="0.3">
      <c r="C82" s="18"/>
      <c r="D82" s="18"/>
      <c r="J82"/>
      <c r="K82"/>
    </row>
    <row r="83" spans="3:11" s="1" customFormat="1" x14ac:dyDescent="0.3">
      <c r="C83" s="18"/>
      <c r="D83" s="18"/>
      <c r="J83"/>
      <c r="K83"/>
    </row>
    <row r="84" spans="3:11" s="1" customFormat="1" x14ac:dyDescent="0.3">
      <c r="C84" s="18"/>
      <c r="D84" s="18"/>
      <c r="J84"/>
      <c r="K84"/>
    </row>
    <row r="85" spans="3:11" s="1" customFormat="1" x14ac:dyDescent="0.3">
      <c r="C85" s="18"/>
      <c r="D85" s="18"/>
      <c r="J85"/>
      <c r="K85"/>
    </row>
    <row r="86" spans="3:11" s="1" customFormat="1" x14ac:dyDescent="0.3">
      <c r="C86" s="18"/>
      <c r="D86" s="18"/>
      <c r="J86"/>
      <c r="K86"/>
    </row>
  </sheetData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{389A6561-894E-4E5C-846B-41A66D05CBF7}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{2EBF29B5-CDEC-4553-8E56-66F46148D44E}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9A6561-894E-4E5C-846B-41A66D05CB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2EBF29B5-CDEC-4553-8E56-66F46148D4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FBF85574-CEB1-47FD-B0F6-0A44FC15178A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FCD8747D-A04C-42AA-B5E0-4F2221ECD9AB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97C3A689-CEA8-46D0-81F1-DF91ED7B0845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BB7F697C-8E04-4627-9CA1-BA5A9115F60B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FD5B7695-8905-48DE-850A-E656BC8EC132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D8335839-86D7-4F6A-A747-E7A6C107B711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ECDFB9DC-7FA9-4554-A724-5FF45C0B90B7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41F1D6A7-D396-4318-AA7F-24B90EED1D5D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43C028C3-CAAC-4CF8-866B-8FC91FDD8FEA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7B4CDCA6-E0D3-4E5C-B29D-99FF516AE760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8B175A72-F9DD-4CCC-82E5-27FE3B6F6141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DB9AFDF8-1C10-4E43-AF4D-67BB669DFFBD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2D079BA9-7928-4C92-BA64-B851B28FE983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6AB727F5-4D11-4093-96AC-C80C666D6626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B42B01C7-0B50-4D84-9FAA-2780758D4162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282239D7-AD6A-4AF8-A019-8F5B41268B40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D9651155-B36A-4D78-A6B9-E153AD9A327C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C214CF1B-A3D5-411D-92A9-EE9FBC02BB4D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9AF0B761-7AE2-41BD-B510-63CC569AECED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F1320026-913F-4753-A3E2-6972E4320D51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3FBBE535-3891-4FDD-84F5-77E81D6E24C0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6AC4B480-196C-4E3C-B165-9A665AAEB813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5CE88024-D7BB-447A-8270-12B105581BF0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C6B39A3C-7B13-448B-97CC-3A17944873C5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FB09F252-DE41-46FA-A3A2-19D54E19A9AA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B940C527-6ACC-4F44-9ED7-1E55925095AA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A16AEABB-D4AD-4826-BD73-D1E58B3FAE8F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56ABB892-F95C-4083-BA2A-E2AEBD0356C9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F52581AB-65AD-45F2-8310-0A1AE8683CE5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F508FFBA-45C7-4E1D-9D95-E33B9C65D650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5F0E6303-44EE-4BD9-875C-574E2E04A838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338714C7-52DA-4723-ADE2-A827182EB96E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08193C40-3B23-4879-81FD-30D8539EC7C8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A14EE5FD-9E85-4958-B905-365F48F443F8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EFC749E2-4E1F-4587-9666-10781FAC9F47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8D53896B-8101-461C-BB6B-E5E19E408E2C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EA8B5FE9-580D-4D45-93C3-D23EFC273854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52529BB6-D5AF-4B46-BC67-E178C227FC4B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9F77B7B8-9E18-4A4F-BE77-B08B610948F3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C2F1C86F-B311-4AF1-92AC-C17E381A1554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FC989A38-A223-4A34-BDFC-AC7428559A37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0" operator="containsText" id="{1C7CC612-ABDB-45C1-B71D-148E24554FA4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F75AAC65-A5B6-421A-825F-653F5CB50E16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9CC96FCE-5D46-4726-90B0-D028B8BD02FB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7F5844D7-C127-470D-930B-293F967E1BD3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5FA90F81-BE50-4273-8556-0052390675C6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57AAE28C-918D-4B5D-A68D-BBE8DBE13104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9407FA18-08ED-4264-BA04-31AB8A1111EB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4EB7CF42-A861-49A7-A090-9057D17DAFD3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5F827EC2-9519-45D2-B4E3-09CE0A194DE5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3AD3C763-12A0-4EEE-9E11-4327BA7685A4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7D11E77A-C050-49BD-9C66-8324D4D4BBE6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6111915F-8D19-4C0E-8C44-4C0351B5116C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3C792A84-888A-44F0-ADA1-AF161835B236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5861FE49-7C5F-4E9E-A84D-AD450632EFE3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CB70E814-FA15-467A-9D75-6AED0F939D8B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83FA711-92F3-4392-BFC3-68BD9B6350DA}">
          <x14:formula1>
            <xm:f>Selection!$F$2:$F$5</xm:f>
          </x14:formula1>
          <xm:sqref>E3:E74</xm:sqref>
        </x14:dataValidation>
        <x14:dataValidation type="list" allowBlank="1" showInputMessage="1" showErrorMessage="1" xr:uid="{1633B055-44C8-447A-9CA9-CE5354FBF3F0}">
          <x14:formula1>
            <xm:f>Selection!$O$2:$O$3</xm:f>
          </x14:formula1>
          <xm:sqref>D3:D86</xm:sqref>
        </x14:dataValidation>
        <x14:dataValidation type="list" allowBlank="1" showInputMessage="1" showErrorMessage="1" xr:uid="{FBCA8706-5308-4F94-9423-F308014C9E86}">
          <x14:formula1>
            <xm:f>Selection!$K$2:$K$3</xm:f>
          </x14:formula1>
          <xm:sqref>G3:G74</xm:sqref>
        </x14:dataValidation>
        <x14:dataValidation type="list" allowBlank="1" showInputMessage="1" showErrorMessage="1" xr:uid="{37F4F4E2-1BD5-498B-9A6A-8B51B60D959F}">
          <x14:formula1>
            <xm:f>Selection!$M$2:$M$5</xm:f>
          </x14:formula1>
          <xm:sqref>I3:I63</xm:sqref>
        </x14:dataValidation>
        <x14:dataValidation type="list" allowBlank="1" showInputMessage="1" showErrorMessage="1" xr:uid="{864DCD38-B309-4355-B9A0-BB264166228D}">
          <x14:formula1>
            <xm:f>Selection!$I$3:$I$11</xm:f>
          </x14:formula1>
          <xm:sqref>C3:C86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21C1-56E7-4354-9FD7-0AB5DDB150EA}">
  <dimension ref="B2:O104"/>
  <sheetViews>
    <sheetView topLeftCell="F17" zoomScaleNormal="100" workbookViewId="0">
      <selection activeCell="P32" sqref="P32"/>
    </sheetView>
  </sheetViews>
  <sheetFormatPr defaultRowHeight="14.4" x14ac:dyDescent="0.3"/>
  <cols>
    <col min="2" max="2" width="14.88671875" bestFit="1" customWidth="1"/>
    <col min="3" max="3" width="24.33203125" bestFit="1" customWidth="1"/>
    <col min="4" max="4" width="8.44140625" customWidth="1"/>
    <col min="5" max="5" width="11.44140625" customWidth="1"/>
    <col min="6" max="6" width="8.21875" customWidth="1"/>
    <col min="8" max="8" width="9.44140625" bestFit="1" customWidth="1"/>
    <col min="9" max="9" width="34.88671875" bestFit="1" customWidth="1"/>
    <col min="10" max="10" width="22.21875" bestFit="1" customWidth="1"/>
    <col min="11" max="11" width="14.5546875" customWidth="1"/>
    <col min="12" max="12" width="15.77734375" bestFit="1" customWidth="1"/>
    <col min="13" max="14" width="14.21875" customWidth="1"/>
  </cols>
  <sheetData>
    <row r="2" spans="2:14" ht="15" thickBot="1" x14ac:dyDescent="0.35"/>
    <row r="3" spans="2:14" ht="15" thickBot="1" x14ac:dyDescent="0.35">
      <c r="B3" s="5" t="s">
        <v>39</v>
      </c>
      <c r="C3" t="s">
        <v>38</v>
      </c>
      <c r="D3" s="271" t="s">
        <v>32</v>
      </c>
      <c r="E3" s="272"/>
      <c r="G3" t="s">
        <v>53</v>
      </c>
      <c r="M3" t="s">
        <v>44</v>
      </c>
    </row>
    <row r="4" spans="2:14" ht="15" thickBot="1" x14ac:dyDescent="0.35">
      <c r="C4" t="s">
        <v>42</v>
      </c>
      <c r="D4" s="54" t="s">
        <v>40</v>
      </c>
      <c r="M4" t="s">
        <v>50</v>
      </c>
    </row>
    <row r="5" spans="2:14" ht="15" thickBot="1" x14ac:dyDescent="0.35">
      <c r="C5" t="s">
        <v>43</v>
      </c>
      <c r="D5" s="35" t="s">
        <v>2</v>
      </c>
    </row>
    <row r="6" spans="2:14" s="19" customFormat="1" x14ac:dyDescent="0.3">
      <c r="D6" s="148"/>
    </row>
    <row r="7" spans="2:14" ht="15" thickBot="1" x14ac:dyDescent="0.35">
      <c r="C7" s="148" t="s">
        <v>160</v>
      </c>
      <c r="D7" t="s">
        <v>159</v>
      </c>
    </row>
    <row r="8" spans="2:14" ht="15" thickBot="1" x14ac:dyDescent="0.35">
      <c r="C8" t="s">
        <v>37</v>
      </c>
      <c r="D8" s="36">
        <v>450</v>
      </c>
      <c r="E8" t="s">
        <v>91</v>
      </c>
    </row>
    <row r="9" spans="2:14" ht="15" thickBot="1" x14ac:dyDescent="0.35">
      <c r="C9" t="s">
        <v>72</v>
      </c>
      <c r="D9" s="37">
        <v>200</v>
      </c>
      <c r="E9" t="s">
        <v>97</v>
      </c>
    </row>
    <row r="10" spans="2:14" ht="15" thickBot="1" x14ac:dyDescent="0.35">
      <c r="C10" t="s">
        <v>110</v>
      </c>
      <c r="D10" s="93">
        <v>2400</v>
      </c>
      <c r="E10" t="s">
        <v>162</v>
      </c>
      <c r="L10" t="s">
        <v>155</v>
      </c>
      <c r="M10" t="s">
        <v>156</v>
      </c>
      <c r="N10" t="s">
        <v>157</v>
      </c>
    </row>
    <row r="11" spans="2:14" ht="15" thickBot="1" x14ac:dyDescent="0.35">
      <c r="C11" t="s">
        <v>161</v>
      </c>
      <c r="D11" s="93">
        <v>1000</v>
      </c>
      <c r="E11" t="s">
        <v>163</v>
      </c>
      <c r="K11" s="55" t="s">
        <v>55</v>
      </c>
    </row>
    <row r="12" spans="2:14" ht="15" thickBot="1" x14ac:dyDescent="0.35">
      <c r="C12" t="s">
        <v>166</v>
      </c>
      <c r="D12" s="34">
        <f>L25</f>
        <v>2100</v>
      </c>
      <c r="K12" s="55" t="s">
        <v>54</v>
      </c>
    </row>
    <row r="13" spans="2:14" x14ac:dyDescent="0.3">
      <c r="G13" s="66" t="s">
        <v>32</v>
      </c>
      <c r="H13" s="66"/>
    </row>
    <row r="14" spans="2:14" ht="15" thickBot="1" x14ac:dyDescent="0.35">
      <c r="L14" s="239" t="s">
        <v>49</v>
      </c>
      <c r="M14" s="239"/>
      <c r="N14" s="239"/>
    </row>
    <row r="15" spans="2:14" ht="15" thickBot="1" x14ac:dyDescent="0.35">
      <c r="G15" s="56" t="s">
        <v>45</v>
      </c>
      <c r="H15" s="57" t="s">
        <v>46</v>
      </c>
      <c r="I15" s="58"/>
      <c r="J15" s="74" t="s">
        <v>81</v>
      </c>
      <c r="K15" s="74" t="s">
        <v>33</v>
      </c>
      <c r="L15" s="154" t="s">
        <v>34</v>
      </c>
      <c r="M15" s="154" t="s">
        <v>35</v>
      </c>
      <c r="N15" s="155" t="s">
        <v>36</v>
      </c>
    </row>
    <row r="16" spans="2:14" ht="15.6" customHeight="1" thickTop="1" thickBot="1" x14ac:dyDescent="0.35">
      <c r="F16" s="273" t="s">
        <v>169</v>
      </c>
      <c r="G16" s="258" t="s">
        <v>14</v>
      </c>
      <c r="H16" s="260" t="s">
        <v>8</v>
      </c>
      <c r="I16" s="72" t="s">
        <v>80</v>
      </c>
      <c r="J16" s="75" t="s">
        <v>82</v>
      </c>
      <c r="K16" s="149"/>
      <c r="L16" s="44">
        <f>rank_sept!O7</f>
        <v>1055</v>
      </c>
      <c r="M16" s="45">
        <f>rank_oct!$O$7</f>
        <v>1100</v>
      </c>
      <c r="N16" s="94">
        <f>rank_nov!$O$7</f>
        <v>1025</v>
      </c>
    </row>
    <row r="17" spans="6:15" ht="15.6" thickTop="1" thickBot="1" x14ac:dyDescent="0.35">
      <c r="F17" s="273"/>
      <c r="G17" s="259"/>
      <c r="H17" s="248"/>
      <c r="I17" s="70" t="s">
        <v>75</v>
      </c>
      <c r="J17" s="76" t="s">
        <v>86</v>
      </c>
      <c r="K17" s="39"/>
      <c r="L17" s="51" t="s">
        <v>126</v>
      </c>
      <c r="M17" s="167" t="s">
        <v>126</v>
      </c>
      <c r="N17" s="171" t="s">
        <v>126</v>
      </c>
    </row>
    <row r="18" spans="6:15" ht="15.6" thickTop="1" thickBot="1" x14ac:dyDescent="0.35">
      <c r="F18" s="273"/>
      <c r="G18" s="249" t="s">
        <v>15</v>
      </c>
      <c r="H18" s="247" t="s">
        <v>9</v>
      </c>
      <c r="I18" s="73" t="s">
        <v>80</v>
      </c>
      <c r="J18" s="77" t="s">
        <v>83</v>
      </c>
      <c r="K18" s="150"/>
      <c r="L18" s="153">
        <f>rank_sept!O8</f>
        <v>320</v>
      </c>
      <c r="M18" s="46">
        <v>310</v>
      </c>
      <c r="N18" s="95">
        <f>rank_nov!$O$8</f>
        <v>300</v>
      </c>
    </row>
    <row r="19" spans="6:15" ht="15.6" thickTop="1" thickBot="1" x14ac:dyDescent="0.35">
      <c r="F19" s="273"/>
      <c r="G19" s="259"/>
      <c r="H19" s="248"/>
      <c r="I19" s="70" t="s">
        <v>75</v>
      </c>
      <c r="J19" s="76" t="s">
        <v>87</v>
      </c>
      <c r="K19" s="40"/>
      <c r="L19" s="51" t="s">
        <v>126</v>
      </c>
      <c r="M19" s="168" t="s">
        <v>126</v>
      </c>
      <c r="N19" s="172" t="s">
        <v>126</v>
      </c>
    </row>
    <row r="20" spans="6:15" ht="15.6" thickTop="1" thickBot="1" x14ac:dyDescent="0.35">
      <c r="F20" s="273"/>
      <c r="G20" s="249" t="s">
        <v>47</v>
      </c>
      <c r="H20" s="247" t="s">
        <v>10</v>
      </c>
      <c r="I20" s="73" t="s">
        <v>80</v>
      </c>
      <c r="J20" s="77" t="s">
        <v>84</v>
      </c>
      <c r="K20" s="150"/>
      <c r="L20" s="153">
        <f>rank_sept!O9</f>
        <v>130</v>
      </c>
      <c r="M20" s="46">
        <f>rank_oct!$O$9</f>
        <v>130</v>
      </c>
      <c r="N20" s="95">
        <f>rank_nov!$O$9</f>
        <v>100</v>
      </c>
    </row>
    <row r="21" spans="6:15" ht="15.6" thickTop="1" thickBot="1" x14ac:dyDescent="0.35">
      <c r="F21" s="273"/>
      <c r="G21" s="259"/>
      <c r="H21" s="248"/>
      <c r="I21" s="70" t="s">
        <v>75</v>
      </c>
      <c r="J21" s="76" t="s">
        <v>88</v>
      </c>
      <c r="K21" s="41"/>
      <c r="L21" s="51" t="s">
        <v>126</v>
      </c>
      <c r="M21" s="168" t="s">
        <v>126</v>
      </c>
      <c r="N21" s="172" t="s">
        <v>126</v>
      </c>
    </row>
    <row r="22" spans="6:15" ht="15.6" thickTop="1" thickBot="1" x14ac:dyDescent="0.35">
      <c r="F22" s="273"/>
      <c r="G22" s="249" t="s">
        <v>15</v>
      </c>
      <c r="H22" s="247" t="s">
        <v>11</v>
      </c>
      <c r="I22" s="73" t="s">
        <v>80</v>
      </c>
      <c r="J22" s="77" t="s">
        <v>85</v>
      </c>
      <c r="K22" s="150"/>
      <c r="L22" s="153">
        <f>rank_sept!O10</f>
        <v>890</v>
      </c>
      <c r="M22" s="46">
        <f>rank_oct!$O$10</f>
        <v>890</v>
      </c>
      <c r="N22" s="95">
        <f>rank_nov!$O$10</f>
        <v>840</v>
      </c>
    </row>
    <row r="23" spans="6:15" ht="15.6" thickTop="1" thickBot="1" x14ac:dyDescent="0.35">
      <c r="F23" s="273"/>
      <c r="G23" s="250"/>
      <c r="H23" s="251"/>
      <c r="I23" s="71" t="s">
        <v>75</v>
      </c>
      <c r="J23" s="78" t="s">
        <v>89</v>
      </c>
      <c r="K23" s="42"/>
      <c r="L23" s="52" t="s">
        <v>126</v>
      </c>
      <c r="M23" s="169" t="s">
        <v>126</v>
      </c>
      <c r="N23" s="173" t="s">
        <v>126</v>
      </c>
    </row>
    <row r="24" spans="6:15" ht="15.6" thickTop="1" thickBot="1" x14ac:dyDescent="0.35">
      <c r="F24" s="273"/>
      <c r="I24" s="47" t="s">
        <v>79</v>
      </c>
      <c r="J24" s="75" t="s">
        <v>92</v>
      </c>
      <c r="K24" s="182">
        <v>2350</v>
      </c>
      <c r="L24" s="152">
        <f>L16+L18+L20+L22</f>
        <v>2395</v>
      </c>
      <c r="M24" s="152">
        <f t="shared" ref="M24:N24" si="0">M16+M18+M20+M22</f>
        <v>2430</v>
      </c>
      <c r="N24" s="184">
        <f t="shared" si="0"/>
        <v>2265</v>
      </c>
    </row>
    <row r="25" spans="6:15" ht="15.6" thickTop="1" thickBot="1" x14ac:dyDescent="0.35">
      <c r="I25" s="48" t="s">
        <v>76</v>
      </c>
      <c r="J25" s="79" t="s">
        <v>93</v>
      </c>
      <c r="K25" s="181">
        <v>2200</v>
      </c>
      <c r="L25" s="200">
        <f>shorttermplan2!K25</f>
        <v>2100</v>
      </c>
      <c r="M25" s="170" t="s">
        <v>126</v>
      </c>
      <c r="N25" s="174" t="s">
        <v>126</v>
      </c>
    </row>
    <row r="26" spans="6:15" ht="15.6" thickTop="1" thickBot="1" x14ac:dyDescent="0.35">
      <c r="F26" s="261" t="s">
        <v>108</v>
      </c>
      <c r="G26" s="261"/>
      <c r="H26" s="261"/>
      <c r="I26" s="114" t="s">
        <v>51</v>
      </c>
      <c r="J26" s="115" t="s">
        <v>90</v>
      </c>
      <c r="K26" s="183">
        <v>2300</v>
      </c>
      <c r="L26" s="116">
        <v>2350</v>
      </c>
      <c r="M26" s="166">
        <f>IF(M24-M30&lt;=$D$10,M24-M30, $D$10)</f>
        <v>2400</v>
      </c>
      <c r="N26" s="185">
        <f>IF(N24-N30&lt;=$D$10,N24-N30, $D$10)</f>
        <v>2190</v>
      </c>
      <c r="O26" s="160" t="s">
        <v>167</v>
      </c>
    </row>
    <row r="27" spans="6:15" ht="15" customHeight="1" thickTop="1" x14ac:dyDescent="0.3">
      <c r="G27" s="263" t="s">
        <v>147</v>
      </c>
      <c r="H27" s="264"/>
      <c r="I27" s="6" t="s">
        <v>57</v>
      </c>
      <c r="J27" s="98" t="s">
        <v>142</v>
      </c>
      <c r="K27" s="179">
        <v>2650</v>
      </c>
      <c r="L27" s="3">
        <f>K28+L26</f>
        <v>2800</v>
      </c>
      <c r="M27" s="3">
        <f t="shared" ref="M27:N27" si="1">L28+M26</f>
        <v>2805</v>
      </c>
      <c r="N27" s="186">
        <f t="shared" si="1"/>
        <v>2565</v>
      </c>
    </row>
    <row r="28" spans="6:15" x14ac:dyDescent="0.3">
      <c r="G28" s="265"/>
      <c r="H28" s="266"/>
      <c r="I28" s="9" t="s">
        <v>56</v>
      </c>
      <c r="J28" s="117" t="s">
        <v>143</v>
      </c>
      <c r="K28" s="120">
        <f>K27-K25</f>
        <v>450</v>
      </c>
      <c r="L28" s="4">
        <f>L27-L24</f>
        <v>405</v>
      </c>
      <c r="M28" s="4">
        <f t="shared" ref="M28:N28" si="2">M27-M24</f>
        <v>375</v>
      </c>
      <c r="N28" s="187">
        <f t="shared" si="2"/>
        <v>300</v>
      </c>
    </row>
    <row r="29" spans="6:15" x14ac:dyDescent="0.3">
      <c r="G29" s="265"/>
      <c r="H29" s="266"/>
      <c r="I29" s="9" t="s">
        <v>174</v>
      </c>
      <c r="J29" s="117" t="s">
        <v>175</v>
      </c>
      <c r="K29" s="188"/>
      <c r="L29" s="209">
        <v>300</v>
      </c>
      <c r="M29" s="208">
        <v>400</v>
      </c>
      <c r="N29" s="207">
        <v>300</v>
      </c>
    </row>
    <row r="30" spans="6:15" x14ac:dyDescent="0.3">
      <c r="G30" s="265"/>
      <c r="H30" s="266"/>
      <c r="I30" s="9" t="s">
        <v>140</v>
      </c>
      <c r="J30" s="117" t="s">
        <v>176</v>
      </c>
      <c r="K30" s="119"/>
      <c r="L30" s="118">
        <f>K28-L29</f>
        <v>150</v>
      </c>
      <c r="M30" s="118">
        <f t="shared" ref="M30:N30" si="3">L28-M29</f>
        <v>5</v>
      </c>
      <c r="N30" s="189">
        <f t="shared" si="3"/>
        <v>75</v>
      </c>
    </row>
    <row r="31" spans="6:15" x14ac:dyDescent="0.3">
      <c r="G31" s="265"/>
      <c r="H31" s="266"/>
      <c r="I31" s="9" t="s">
        <v>141</v>
      </c>
      <c r="J31" s="99" t="s">
        <v>145</v>
      </c>
      <c r="K31" s="119"/>
      <c r="L31" s="118">
        <f>L26+L30</f>
        <v>2500</v>
      </c>
      <c r="M31" s="118">
        <f>M26+M30</f>
        <v>2405</v>
      </c>
      <c r="N31" s="189">
        <f>N26+N30</f>
        <v>2265</v>
      </c>
    </row>
    <row r="32" spans="6:15" ht="15" thickBot="1" x14ac:dyDescent="0.35">
      <c r="G32" s="267"/>
      <c r="H32" s="268"/>
      <c r="I32" s="8" t="s">
        <v>71</v>
      </c>
      <c r="J32" s="123" t="s">
        <v>172</v>
      </c>
      <c r="K32" s="121"/>
      <c r="L32" s="122">
        <f>L31-L24</f>
        <v>105</v>
      </c>
      <c r="M32" s="122">
        <f t="shared" ref="M32:N32" si="4">M31-M24</f>
        <v>-25</v>
      </c>
      <c r="N32" s="190">
        <f t="shared" si="4"/>
        <v>0</v>
      </c>
    </row>
    <row r="33" spans="5:14" ht="15" thickBot="1" x14ac:dyDescent="0.35">
      <c r="I33" s="96" t="s">
        <v>173</v>
      </c>
      <c r="J33" s="102" t="s">
        <v>171</v>
      </c>
      <c r="K33" s="96"/>
      <c r="L33" s="176" t="s">
        <v>126</v>
      </c>
      <c r="M33" s="103">
        <f>IF(M24-M30&gt;$D$10, M24-M30 - $D$10, 0)</f>
        <v>25</v>
      </c>
      <c r="N33" s="191">
        <f>IF(N24-N30&gt;$D$10, N24-N30 - $D$10, 0)</f>
        <v>0</v>
      </c>
    </row>
    <row r="34" spans="5:14" ht="14.4" customHeight="1" x14ac:dyDescent="0.3">
      <c r="G34" s="269" t="s">
        <v>115</v>
      </c>
      <c r="H34" s="270"/>
      <c r="I34" s="7" t="s">
        <v>57</v>
      </c>
      <c r="J34" s="124" t="s">
        <v>95</v>
      </c>
      <c r="K34" s="125"/>
      <c r="L34" s="126">
        <f>L27</f>
        <v>2800</v>
      </c>
      <c r="M34" s="126">
        <f>L35+M42</f>
        <v>3100</v>
      </c>
      <c r="N34" s="144">
        <f>M35+N42</f>
        <v>2365</v>
      </c>
    </row>
    <row r="35" spans="5:14" x14ac:dyDescent="0.3">
      <c r="G35" s="267"/>
      <c r="H35" s="268"/>
      <c r="I35" s="127" t="s">
        <v>56</v>
      </c>
      <c r="J35" s="128" t="s">
        <v>96</v>
      </c>
      <c r="K35" s="129"/>
      <c r="L35" s="14">
        <f>L34-L25</f>
        <v>700</v>
      </c>
      <c r="M35" s="130">
        <f>M34-M24</f>
        <v>670</v>
      </c>
      <c r="N35" s="131">
        <f>N34-N40</f>
        <v>100</v>
      </c>
    </row>
    <row r="36" spans="5:14" x14ac:dyDescent="0.3">
      <c r="I36" s="127" t="s">
        <v>140</v>
      </c>
      <c r="J36" s="141" t="s">
        <v>149</v>
      </c>
      <c r="K36" s="132"/>
      <c r="L36" s="130" t="s">
        <v>126</v>
      </c>
      <c r="M36" s="130">
        <f>L35-$D$9</f>
        <v>500</v>
      </c>
      <c r="N36" s="131">
        <f t="shared" ref="N36" si="5">M35-$D$9</f>
        <v>470</v>
      </c>
    </row>
    <row r="37" spans="5:14" x14ac:dyDescent="0.3">
      <c r="I37" s="127" t="s">
        <v>141</v>
      </c>
      <c r="J37" s="142" t="s">
        <v>150</v>
      </c>
      <c r="K37" s="132"/>
      <c r="L37" s="130" t="s">
        <v>126</v>
      </c>
      <c r="M37" s="130">
        <f>M36+M42</f>
        <v>2900</v>
      </c>
      <c r="N37" s="131">
        <f>N36+N42</f>
        <v>2165</v>
      </c>
    </row>
    <row r="38" spans="5:14" x14ac:dyDescent="0.3">
      <c r="I38" s="127" t="s">
        <v>71</v>
      </c>
      <c r="J38" s="128" t="s">
        <v>151</v>
      </c>
      <c r="K38" s="133"/>
      <c r="L38" s="134" t="s">
        <v>126</v>
      </c>
      <c r="M38" s="146">
        <f>M37-M24</f>
        <v>470</v>
      </c>
      <c r="N38" s="135">
        <f>N37-N40</f>
        <v>-100</v>
      </c>
    </row>
    <row r="39" spans="5:14" ht="15" thickBot="1" x14ac:dyDescent="0.35">
      <c r="I39" s="136" t="s">
        <v>98</v>
      </c>
      <c r="J39" s="137" t="s">
        <v>146</v>
      </c>
      <c r="K39" s="138"/>
      <c r="L39" s="139" t="s">
        <v>126</v>
      </c>
      <c r="M39" s="139" t="s">
        <v>126</v>
      </c>
      <c r="N39" s="140">
        <f>M38-M32</f>
        <v>495</v>
      </c>
    </row>
    <row r="40" spans="5:14" ht="15.6" thickTop="1" thickBot="1" x14ac:dyDescent="0.35">
      <c r="F40" s="261" t="s">
        <v>168</v>
      </c>
      <c r="G40" s="261"/>
      <c r="H40" s="262"/>
      <c r="I40" s="7" t="s">
        <v>80</v>
      </c>
      <c r="J40" s="124" t="s">
        <v>92</v>
      </c>
      <c r="K40" s="163"/>
      <c r="L40" s="164" t="s">
        <v>126</v>
      </c>
      <c r="M40" s="165">
        <f>M24</f>
        <v>2430</v>
      </c>
      <c r="N40" s="192">
        <v>2265</v>
      </c>
    </row>
    <row r="41" spans="5:14" ht="15.6" thickTop="1" thickBot="1" x14ac:dyDescent="0.35">
      <c r="I41" s="156" t="s">
        <v>170</v>
      </c>
      <c r="J41" s="157"/>
      <c r="K41" s="158"/>
      <c r="L41" s="159" t="s">
        <v>126</v>
      </c>
      <c r="M41" s="161" t="s">
        <v>126</v>
      </c>
      <c r="N41" s="193">
        <f>N40-N24</f>
        <v>0</v>
      </c>
    </row>
    <row r="42" spans="5:14" ht="15.6" thickTop="1" thickBot="1" x14ac:dyDescent="0.35">
      <c r="F42" s="261" t="s">
        <v>109</v>
      </c>
      <c r="G42" s="261"/>
      <c r="H42" s="262"/>
      <c r="I42" s="65" t="s">
        <v>101</v>
      </c>
      <c r="J42" s="80" t="s">
        <v>102</v>
      </c>
      <c r="K42" s="2"/>
      <c r="L42" s="143" t="s">
        <v>126</v>
      </c>
      <c r="M42" s="162">
        <f>M26</f>
        <v>2400</v>
      </c>
      <c r="N42" s="194">
        <f>N26-N39+N41</f>
        <v>1695</v>
      </c>
    </row>
    <row r="43" spans="5:14" ht="15.6" thickTop="1" thickBot="1" x14ac:dyDescent="0.35">
      <c r="E43" s="242" t="s">
        <v>112</v>
      </c>
      <c r="F43" s="242"/>
      <c r="G43" s="242"/>
      <c r="H43" s="242"/>
      <c r="I43" s="96" t="s">
        <v>111</v>
      </c>
      <c r="J43" s="102" t="s">
        <v>164</v>
      </c>
      <c r="K43" s="96"/>
      <c r="L43" s="176" t="s">
        <v>126</v>
      </c>
      <c r="M43" s="103">
        <f>IF(M42&gt;$D$10, M42 - $D$10, 0)</f>
        <v>0</v>
      </c>
      <c r="N43" s="104">
        <f t="shared" ref="N43" si="6">IF(N42&gt;$D$10, N42 - $D$10, 0)</f>
        <v>0</v>
      </c>
    </row>
    <row r="44" spans="5:14" ht="14.4" customHeight="1" x14ac:dyDescent="0.3">
      <c r="I44" s="67"/>
      <c r="J44" s="67"/>
      <c r="K44" s="67"/>
      <c r="L44" s="243" t="s">
        <v>78</v>
      </c>
      <c r="M44" s="244"/>
      <c r="N44" s="253" t="s">
        <v>77</v>
      </c>
    </row>
    <row r="45" spans="5:14" x14ac:dyDescent="0.3">
      <c r="I45" s="67"/>
      <c r="J45" s="67"/>
      <c r="K45" s="67"/>
      <c r="L45" s="243"/>
      <c r="M45" s="244"/>
      <c r="N45" s="254"/>
    </row>
    <row r="46" spans="5:14" x14ac:dyDescent="0.3">
      <c r="I46" s="67"/>
      <c r="J46" s="67"/>
      <c r="K46" s="67"/>
      <c r="L46" s="245"/>
      <c r="M46" s="246"/>
      <c r="N46" s="68"/>
    </row>
    <row r="47" spans="5:14" x14ac:dyDescent="0.3">
      <c r="I47" s="67"/>
      <c r="J47" s="67"/>
      <c r="K47" s="67"/>
      <c r="L47" s="33"/>
      <c r="M47" s="33"/>
      <c r="N47" s="68"/>
    </row>
    <row r="50" spans="3:14" ht="15" thickBot="1" x14ac:dyDescent="0.35">
      <c r="D50" s="1"/>
    </row>
    <row r="51" spans="3:14" ht="15" thickBot="1" x14ac:dyDescent="0.35">
      <c r="C51" t="s">
        <v>104</v>
      </c>
      <c r="D51" s="84">
        <v>500</v>
      </c>
      <c r="E51" t="s">
        <v>105</v>
      </c>
      <c r="J51" s="1"/>
    </row>
    <row r="52" spans="3:14" ht="15" thickBot="1" x14ac:dyDescent="0.35">
      <c r="C52" t="s">
        <v>0</v>
      </c>
      <c r="D52" s="85">
        <v>50</v>
      </c>
      <c r="E52" t="s">
        <v>106</v>
      </c>
      <c r="J52" s="1"/>
      <c r="L52" s="55" t="s">
        <v>55</v>
      </c>
    </row>
    <row r="53" spans="3:14" ht="15" thickBot="1" x14ac:dyDescent="0.35">
      <c r="C53" t="s">
        <v>103</v>
      </c>
      <c r="D53" s="85">
        <v>1</v>
      </c>
      <c r="E53" t="s">
        <v>107</v>
      </c>
      <c r="J53" s="1"/>
      <c r="L53" s="55" t="s">
        <v>54</v>
      </c>
    </row>
    <row r="54" spans="3:14" ht="15" thickBot="1" x14ac:dyDescent="0.35">
      <c r="C54" t="s">
        <v>110</v>
      </c>
      <c r="D54" s="93">
        <v>2400</v>
      </c>
      <c r="E54" t="s">
        <v>162</v>
      </c>
      <c r="G54" s="66" t="s">
        <v>31</v>
      </c>
      <c r="H54" s="66"/>
      <c r="J54" s="1"/>
    </row>
    <row r="55" spans="3:14" ht="15" thickBot="1" x14ac:dyDescent="0.35">
      <c r="J55" s="1"/>
      <c r="M55" s="255" t="s">
        <v>49</v>
      </c>
      <c r="N55" s="256"/>
    </row>
    <row r="56" spans="3:14" ht="15" thickBot="1" x14ac:dyDescent="0.35">
      <c r="G56" s="56" t="s">
        <v>45</v>
      </c>
      <c r="H56" s="57" t="s">
        <v>46</v>
      </c>
      <c r="I56" s="58"/>
      <c r="J56" s="74" t="s">
        <v>81</v>
      </c>
      <c r="K56" s="56" t="s">
        <v>48</v>
      </c>
      <c r="L56" s="56" t="s">
        <v>33</v>
      </c>
      <c r="M56" s="59" t="s">
        <v>34</v>
      </c>
      <c r="N56" s="59" t="s">
        <v>35</v>
      </c>
    </row>
    <row r="57" spans="3:14" ht="15.6" thickTop="1" thickBot="1" x14ac:dyDescent="0.35">
      <c r="F57" s="257" t="s">
        <v>52</v>
      </c>
      <c r="G57" s="258" t="s">
        <v>14</v>
      </c>
      <c r="H57" s="260" t="s">
        <v>8</v>
      </c>
      <c r="I57" s="72" t="s">
        <v>80</v>
      </c>
      <c r="J57" s="75" t="s">
        <v>82</v>
      </c>
      <c r="K57" s="149"/>
      <c r="L57" s="44">
        <f>L16</f>
        <v>1055</v>
      </c>
      <c r="M57" s="45">
        <f>rank_oct!$O$7</f>
        <v>1100</v>
      </c>
      <c r="N57" s="81">
        <f>rank_nov!$O$7</f>
        <v>1025</v>
      </c>
    </row>
    <row r="58" spans="3:14" ht="15.6" thickTop="1" thickBot="1" x14ac:dyDescent="0.35">
      <c r="F58" s="257"/>
      <c r="G58" s="259"/>
      <c r="H58" s="248"/>
      <c r="I58" s="70" t="s">
        <v>75</v>
      </c>
      <c r="J58" s="76" t="s">
        <v>86</v>
      </c>
      <c r="K58" s="39"/>
      <c r="L58" s="50">
        <f>rank_sept!P7</f>
        <v>1055</v>
      </c>
      <c r="M58" s="50">
        <f>rank_oct!P7</f>
        <v>0</v>
      </c>
      <c r="N58" s="50">
        <f>rank_nov!P7</f>
        <v>0</v>
      </c>
    </row>
    <row r="59" spans="3:14" ht="15.6" thickTop="1" thickBot="1" x14ac:dyDescent="0.35">
      <c r="F59" s="257"/>
      <c r="G59" s="249" t="s">
        <v>15</v>
      </c>
      <c r="H59" s="247" t="s">
        <v>9</v>
      </c>
      <c r="I59" s="73" t="s">
        <v>80</v>
      </c>
      <c r="J59" s="77" t="s">
        <v>83</v>
      </c>
      <c r="K59" s="150"/>
      <c r="L59" s="46">
        <f>L18</f>
        <v>320</v>
      </c>
      <c r="M59" s="46">
        <f>rank_oct!$O$8</f>
        <v>310</v>
      </c>
      <c r="N59" s="82">
        <f>rank_nov!$O$8</f>
        <v>300</v>
      </c>
    </row>
    <row r="60" spans="3:14" ht="15.6" thickTop="1" thickBot="1" x14ac:dyDescent="0.35">
      <c r="F60" s="257"/>
      <c r="G60" s="259"/>
      <c r="H60" s="248"/>
      <c r="I60" s="70" t="s">
        <v>75</v>
      </c>
      <c r="J60" s="76" t="s">
        <v>87</v>
      </c>
      <c r="K60" s="40"/>
      <c r="L60" s="50">
        <f>rank_sept!P8</f>
        <v>320</v>
      </c>
      <c r="M60" s="50">
        <f>rank_oct!P8</f>
        <v>0</v>
      </c>
      <c r="N60" s="50">
        <f>rank_nov!P8</f>
        <v>0</v>
      </c>
    </row>
    <row r="61" spans="3:14" ht="15.6" thickTop="1" thickBot="1" x14ac:dyDescent="0.35">
      <c r="F61" s="257"/>
      <c r="G61" s="249" t="s">
        <v>47</v>
      </c>
      <c r="H61" s="247" t="s">
        <v>10</v>
      </c>
      <c r="I61" s="73" t="s">
        <v>80</v>
      </c>
      <c r="J61" s="77" t="s">
        <v>84</v>
      </c>
      <c r="K61" s="150"/>
      <c r="L61" s="46">
        <f>L20</f>
        <v>130</v>
      </c>
      <c r="M61" s="46">
        <f>rank_oct!$O$9</f>
        <v>130</v>
      </c>
      <c r="N61" s="82">
        <f>rank_nov!$O$9</f>
        <v>100</v>
      </c>
    </row>
    <row r="62" spans="3:14" ht="15.6" thickTop="1" thickBot="1" x14ac:dyDescent="0.35">
      <c r="F62" s="257"/>
      <c r="G62" s="259"/>
      <c r="H62" s="248"/>
      <c r="I62" s="70" t="s">
        <v>75</v>
      </c>
      <c r="J62" s="76" t="s">
        <v>88</v>
      </c>
      <c r="K62" s="41"/>
      <c r="L62" s="50">
        <f>rank_sept!P9</f>
        <v>130</v>
      </c>
      <c r="M62" s="50">
        <f>rank_oct!P9</f>
        <v>0</v>
      </c>
      <c r="N62" s="50">
        <f>rank_nov!P9</f>
        <v>0</v>
      </c>
    </row>
    <row r="63" spans="3:14" ht="15.6" thickTop="1" thickBot="1" x14ac:dyDescent="0.35">
      <c r="F63" s="257"/>
      <c r="G63" s="249" t="s">
        <v>15</v>
      </c>
      <c r="H63" s="247" t="s">
        <v>11</v>
      </c>
      <c r="I63" s="73" t="s">
        <v>80</v>
      </c>
      <c r="J63" s="77" t="s">
        <v>85</v>
      </c>
      <c r="K63" s="150"/>
      <c r="L63" s="46">
        <f>L22</f>
        <v>890</v>
      </c>
      <c r="M63" s="46">
        <f>rank_oct!$O$10</f>
        <v>890</v>
      </c>
      <c r="N63" s="82">
        <f>rank_nov!$O$10</f>
        <v>840</v>
      </c>
    </row>
    <row r="64" spans="3:14" ht="15.6" thickTop="1" thickBot="1" x14ac:dyDescent="0.35">
      <c r="F64" s="257"/>
      <c r="G64" s="250"/>
      <c r="H64" s="251"/>
      <c r="I64" s="71" t="s">
        <v>75</v>
      </c>
      <c r="J64" s="78" t="s">
        <v>89</v>
      </c>
      <c r="K64" s="42"/>
      <c r="L64" s="151">
        <f>rank_sept!P10</f>
        <v>890</v>
      </c>
      <c r="M64" s="50">
        <f>rank_oct!P10</f>
        <v>0</v>
      </c>
      <c r="N64" s="50">
        <f>rank_nov!P10</f>
        <v>0</v>
      </c>
    </row>
    <row r="65" spans="5:14" ht="15" thickTop="1" x14ac:dyDescent="0.3">
      <c r="I65" s="47" t="s">
        <v>79</v>
      </c>
      <c r="J65" s="75" t="s">
        <v>92</v>
      </c>
      <c r="K65" s="49"/>
      <c r="L65" s="53">
        <f>L57+L59+L61+L63</f>
        <v>2395</v>
      </c>
      <c r="M65" s="53">
        <f t="shared" ref="M65:N66" si="7">M57+M59+M61+M63</f>
        <v>2430</v>
      </c>
      <c r="N65" s="83">
        <f t="shared" si="7"/>
        <v>2265</v>
      </c>
    </row>
    <row r="66" spans="5:14" x14ac:dyDescent="0.3">
      <c r="I66" s="48" t="s">
        <v>76</v>
      </c>
      <c r="J66" s="79" t="s">
        <v>93</v>
      </c>
      <c r="K66" s="89"/>
      <c r="L66" s="90">
        <f>L58+L60+L62+L64</f>
        <v>2395</v>
      </c>
      <c r="M66" s="91">
        <f t="shared" si="7"/>
        <v>0</v>
      </c>
      <c r="N66" s="91">
        <f t="shared" si="7"/>
        <v>0</v>
      </c>
    </row>
    <row r="67" spans="5:14" ht="15" thickBot="1" x14ac:dyDescent="0.35">
      <c r="H67" s="13" t="s">
        <v>125</v>
      </c>
      <c r="I67" s="106" t="s">
        <v>120</v>
      </c>
      <c r="J67" s="107" t="s">
        <v>100</v>
      </c>
      <c r="K67" s="108"/>
      <c r="L67" s="109">
        <v>300</v>
      </c>
      <c r="M67" s="109">
        <v>200</v>
      </c>
      <c r="N67" s="109">
        <v>300</v>
      </c>
    </row>
    <row r="68" spans="5:14" x14ac:dyDescent="0.3">
      <c r="G68" s="252" t="s">
        <v>114</v>
      </c>
      <c r="H68" s="252"/>
      <c r="I68" s="10" t="s">
        <v>57</v>
      </c>
      <c r="J68" s="92" t="s">
        <v>119</v>
      </c>
      <c r="K68" s="64"/>
      <c r="L68" s="15">
        <f>K69+L71</f>
        <v>2700</v>
      </c>
      <c r="M68" s="15">
        <f t="shared" ref="M68:N68" si="8">L69+M71</f>
        <v>2655</v>
      </c>
      <c r="N68" s="15">
        <f t="shared" si="8"/>
        <v>2575</v>
      </c>
    </row>
    <row r="69" spans="5:14" x14ac:dyDescent="0.3">
      <c r="G69" s="252"/>
      <c r="H69" s="252"/>
      <c r="I69" s="11" t="s">
        <v>56</v>
      </c>
      <c r="J69" s="100" t="s">
        <v>94</v>
      </c>
      <c r="K69" s="43">
        <f>D51</f>
        <v>500</v>
      </c>
      <c r="L69" s="38">
        <f>L68-L65</f>
        <v>305</v>
      </c>
      <c r="M69" s="38">
        <f t="shared" ref="M69:N69" si="9">M68-M65</f>
        <v>225</v>
      </c>
      <c r="N69" s="38">
        <f t="shared" si="9"/>
        <v>310</v>
      </c>
    </row>
    <row r="70" spans="5:14" ht="15" thickBot="1" x14ac:dyDescent="0.35">
      <c r="G70" s="252"/>
      <c r="H70" s="252"/>
      <c r="I70" s="11" t="s">
        <v>1</v>
      </c>
      <c r="J70" s="105" t="s">
        <v>118</v>
      </c>
      <c r="K70" s="63"/>
      <c r="L70" s="12">
        <f>IF(K69-L65&lt;=L67, L65-K69+L67,0)</f>
        <v>2195</v>
      </c>
      <c r="M70" s="12">
        <f t="shared" ref="M70:N70" si="10">IF(L69-M65&lt;=M67, M65-L69+M67,0)</f>
        <v>2325</v>
      </c>
      <c r="N70" s="12">
        <f t="shared" si="10"/>
        <v>2340</v>
      </c>
    </row>
    <row r="71" spans="5:14" ht="16.8" thickTop="1" thickBot="1" x14ac:dyDescent="0.35">
      <c r="G71" s="240" t="s">
        <v>121</v>
      </c>
      <c r="H71" s="241"/>
      <c r="I71" s="61" t="s">
        <v>51</v>
      </c>
      <c r="J71" s="147" t="s">
        <v>123</v>
      </c>
      <c r="K71" s="62"/>
      <c r="L71" s="86">
        <f xml:space="preserve"> CEILING(L70/$D$52,1)*$D$52</f>
        <v>2200</v>
      </c>
      <c r="M71" s="86">
        <f t="shared" ref="M71:N71" si="11" xml:space="preserve"> CEILING(M70/$D$52,1)*$D$52</f>
        <v>2350</v>
      </c>
      <c r="N71" s="110">
        <f t="shared" si="11"/>
        <v>2350</v>
      </c>
    </row>
    <row r="72" spans="5:14" ht="15" thickTop="1" x14ac:dyDescent="0.3">
      <c r="G72" s="252" t="s">
        <v>116</v>
      </c>
      <c r="H72" s="252"/>
      <c r="I72" s="10" t="s">
        <v>57</v>
      </c>
      <c r="J72" s="92" t="s">
        <v>95</v>
      </c>
      <c r="K72" s="64"/>
      <c r="L72" s="15">
        <f>K73+L75</f>
        <v>2700</v>
      </c>
      <c r="M72" s="15">
        <f t="shared" ref="M72:N72" si="12">L73+M75</f>
        <v>2655</v>
      </c>
      <c r="N72" s="15">
        <f t="shared" si="12"/>
        <v>2575</v>
      </c>
    </row>
    <row r="73" spans="5:14" x14ac:dyDescent="0.3">
      <c r="G73" s="252"/>
      <c r="H73" s="252"/>
      <c r="I73" s="11" t="s">
        <v>56</v>
      </c>
      <c r="J73" s="100" t="s">
        <v>96</v>
      </c>
      <c r="K73" s="43">
        <f>D51</f>
        <v>500</v>
      </c>
      <c r="L73" s="38">
        <f>L72-L66</f>
        <v>305</v>
      </c>
      <c r="M73" s="38">
        <f>M72-M65</f>
        <v>225</v>
      </c>
      <c r="N73" s="38">
        <f t="shared" ref="N73" si="13">N72-N65</f>
        <v>310</v>
      </c>
    </row>
    <row r="74" spans="5:14" ht="15" thickBot="1" x14ac:dyDescent="0.35">
      <c r="G74" s="252"/>
      <c r="H74" s="252"/>
      <c r="I74" s="11" t="s">
        <v>1</v>
      </c>
      <c r="J74" s="105" t="s">
        <v>117</v>
      </c>
      <c r="K74" s="63"/>
      <c r="L74" s="113" t="s">
        <v>126</v>
      </c>
      <c r="M74" s="113" t="s">
        <v>126</v>
      </c>
      <c r="N74" s="12">
        <f>IF(M73-N65&lt;=N67, N65-M73+N67,0)</f>
        <v>2340</v>
      </c>
    </row>
    <row r="75" spans="5:14" ht="16.8" thickTop="1" thickBot="1" x14ac:dyDescent="0.35">
      <c r="G75" s="240" t="s">
        <v>122</v>
      </c>
      <c r="H75" s="241"/>
      <c r="I75" s="61" t="s">
        <v>51</v>
      </c>
      <c r="J75" s="147" t="s">
        <v>124</v>
      </c>
      <c r="K75" s="62"/>
      <c r="L75" s="86">
        <f>L71</f>
        <v>2200</v>
      </c>
      <c r="M75" s="86">
        <f>M71</f>
        <v>2350</v>
      </c>
      <c r="N75" s="111">
        <f xml:space="preserve"> CEILING(N74/$D$52,1)*$D$52</f>
        <v>2350</v>
      </c>
    </row>
    <row r="76" spans="5:14" ht="15.6" thickTop="1" thickBot="1" x14ac:dyDescent="0.35">
      <c r="I76" s="61" t="s">
        <v>99</v>
      </c>
      <c r="J76" s="147" t="s">
        <v>113</v>
      </c>
      <c r="K76" s="87"/>
      <c r="L76" s="112">
        <f>M75</f>
        <v>2350</v>
      </c>
      <c r="M76" s="88">
        <f t="shared" ref="M76" si="14">N75</f>
        <v>2350</v>
      </c>
      <c r="N76" s="88" t="e">
        <f>#REF!</f>
        <v>#REF!</v>
      </c>
    </row>
    <row r="77" spans="5:14" ht="15" thickBot="1" x14ac:dyDescent="0.35">
      <c r="E77" s="242" t="s">
        <v>112</v>
      </c>
      <c r="F77" s="242"/>
      <c r="G77" s="242"/>
      <c r="H77" s="242"/>
      <c r="I77" s="96" t="s">
        <v>111</v>
      </c>
      <c r="J77" s="102" t="s">
        <v>164</v>
      </c>
      <c r="K77" s="96"/>
      <c r="L77" s="97"/>
      <c r="M77" s="103">
        <f>IF(M75&gt;$D$54, M75 - $D$54, 0)</f>
        <v>0</v>
      </c>
      <c r="N77" s="101">
        <f>IF(N75&gt;$D$54, N75 - $D$54, 0)</f>
        <v>0</v>
      </c>
    </row>
    <row r="78" spans="5:14" x14ac:dyDescent="0.3">
      <c r="L78" s="243" t="s">
        <v>78</v>
      </c>
      <c r="M78" s="244"/>
    </row>
    <row r="79" spans="5:14" x14ac:dyDescent="0.3">
      <c r="L79" s="243"/>
      <c r="M79" s="244"/>
    </row>
    <row r="80" spans="5:14" x14ac:dyDescent="0.3">
      <c r="L80" s="245"/>
      <c r="M80" s="246"/>
    </row>
    <row r="88" spans="3:6" x14ac:dyDescent="0.3">
      <c r="C88" t="s">
        <v>70</v>
      </c>
      <c r="D88">
        <v>1</v>
      </c>
      <c r="E88" t="s">
        <v>73</v>
      </c>
    </row>
    <row r="89" spans="3:6" x14ac:dyDescent="0.3">
      <c r="D89">
        <v>2</v>
      </c>
      <c r="E89" t="s">
        <v>74</v>
      </c>
    </row>
    <row r="90" spans="3:6" x14ac:dyDescent="0.3">
      <c r="D90">
        <v>3</v>
      </c>
    </row>
    <row r="92" spans="3:6" x14ac:dyDescent="0.3">
      <c r="E92" t="s">
        <v>139</v>
      </c>
    </row>
    <row r="93" spans="3:6" x14ac:dyDescent="0.3">
      <c r="E93" t="s">
        <v>127</v>
      </c>
    </row>
    <row r="94" spans="3:6" x14ac:dyDescent="0.3">
      <c r="E94" t="s">
        <v>129</v>
      </c>
    </row>
    <row r="95" spans="3:6" x14ac:dyDescent="0.3">
      <c r="E95" t="s">
        <v>138</v>
      </c>
    </row>
    <row r="96" spans="3:6" x14ac:dyDescent="0.3">
      <c r="F96" t="s">
        <v>132</v>
      </c>
    </row>
    <row r="97" spans="5:9" x14ac:dyDescent="0.3">
      <c r="E97" t="s">
        <v>130</v>
      </c>
      <c r="I97" s="145" t="s">
        <v>152</v>
      </c>
    </row>
    <row r="98" spans="5:9" x14ac:dyDescent="0.3">
      <c r="E98" t="s">
        <v>131</v>
      </c>
      <c r="I98" s="145" t="s">
        <v>153</v>
      </c>
    </row>
    <row r="100" spans="5:9" x14ac:dyDescent="0.3">
      <c r="E100" t="s">
        <v>133</v>
      </c>
    </row>
    <row r="101" spans="5:9" x14ac:dyDescent="0.3">
      <c r="E101" t="s">
        <v>135</v>
      </c>
    </row>
    <row r="102" spans="5:9" x14ac:dyDescent="0.3">
      <c r="E102" t="s">
        <v>134</v>
      </c>
    </row>
    <row r="103" spans="5:9" x14ac:dyDescent="0.3">
      <c r="E103" t="s">
        <v>136</v>
      </c>
    </row>
    <row r="104" spans="5:9" x14ac:dyDescent="0.3">
      <c r="E104" t="s">
        <v>137</v>
      </c>
    </row>
  </sheetData>
  <mergeCells count="35">
    <mergeCell ref="F26:H26"/>
    <mergeCell ref="G27:H32"/>
    <mergeCell ref="G34:H35"/>
    <mergeCell ref="F40:H40"/>
    <mergeCell ref="D3:E3"/>
    <mergeCell ref="F16:F24"/>
    <mergeCell ref="G16:G17"/>
    <mergeCell ref="H16:H17"/>
    <mergeCell ref="G18:G19"/>
    <mergeCell ref="H18:H19"/>
    <mergeCell ref="G20:G21"/>
    <mergeCell ref="H20:H21"/>
    <mergeCell ref="G22:G23"/>
    <mergeCell ref="H22:H23"/>
    <mergeCell ref="H57:H58"/>
    <mergeCell ref="G59:G60"/>
    <mergeCell ref="H59:H60"/>
    <mergeCell ref="G61:G62"/>
    <mergeCell ref="F42:H42"/>
    <mergeCell ref="L14:N14"/>
    <mergeCell ref="G75:H75"/>
    <mergeCell ref="E77:H77"/>
    <mergeCell ref="L78:M80"/>
    <mergeCell ref="H61:H62"/>
    <mergeCell ref="G63:G64"/>
    <mergeCell ref="H63:H64"/>
    <mergeCell ref="G68:H70"/>
    <mergeCell ref="G71:H71"/>
    <mergeCell ref="G72:H74"/>
    <mergeCell ref="E43:H43"/>
    <mergeCell ref="L44:M46"/>
    <mergeCell ref="N44:N45"/>
    <mergeCell ref="M55:N55"/>
    <mergeCell ref="F57:F64"/>
    <mergeCell ref="G57:G58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241667DB-FA25-4269-A628-0D139F7C1E13}">
          <x14:formula1>
            <xm:f>Selection!$Q$2:$Q$3</xm:f>
          </x14:formula1>
          <xm:sqref>D3</xm:sqref>
        </x14:dataValidation>
        <x14:dataValidation type="list" allowBlank="1" showInputMessage="1" showErrorMessage="1" xr:uid="{9E7E0485-D4FF-4F84-B927-29EAC99EDF0D}">
          <x14:formula1>
            <xm:f>Selection!$T$2:$T$3</xm:f>
          </x14:formula1>
          <xm:sqref>D4</xm:sqref>
        </x14:dataValidation>
        <x14:dataValidation type="list" allowBlank="1" showInputMessage="1" showErrorMessage="1" xr:uid="{60127F5F-002A-4231-AC05-B9B7FB669B23}">
          <x14:formula1>
            <xm:f>Selection!$D$2:$D$3</xm:f>
          </x14:formula1>
          <xm:sqref>D5:D6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8E5F-36E6-45D9-890A-FDD61C3D2B9D}">
  <dimension ref="B2:U104"/>
  <sheetViews>
    <sheetView topLeftCell="I14" zoomScale="85" zoomScaleNormal="85" workbookViewId="0">
      <selection activeCell="Q33" sqref="Q33"/>
    </sheetView>
  </sheetViews>
  <sheetFormatPr defaultRowHeight="14.4" x14ac:dyDescent="0.3"/>
  <cols>
    <col min="2" max="2" width="14.88671875" bestFit="1" customWidth="1"/>
    <col min="3" max="3" width="24.33203125" bestFit="1" customWidth="1"/>
    <col min="4" max="4" width="8.44140625" customWidth="1"/>
    <col min="5" max="5" width="11.44140625" customWidth="1"/>
    <col min="6" max="6" width="8.21875" customWidth="1"/>
    <col min="8" max="8" width="9.44140625" bestFit="1" customWidth="1"/>
    <col min="9" max="9" width="34.88671875" bestFit="1" customWidth="1"/>
    <col min="10" max="10" width="22.21875" bestFit="1" customWidth="1"/>
    <col min="11" max="11" width="15" bestFit="1" customWidth="1"/>
    <col min="12" max="12" width="15.77734375" bestFit="1" customWidth="1"/>
    <col min="13" max="13" width="14.21875" customWidth="1"/>
    <col min="14" max="14" width="14.77734375" customWidth="1"/>
  </cols>
  <sheetData>
    <row r="2" spans="2:14" ht="15" thickBot="1" x14ac:dyDescent="0.35"/>
    <row r="3" spans="2:14" ht="15" thickBot="1" x14ac:dyDescent="0.35">
      <c r="B3" s="5" t="s">
        <v>39</v>
      </c>
      <c r="C3" t="s">
        <v>38</v>
      </c>
      <c r="D3" s="271" t="s">
        <v>32</v>
      </c>
      <c r="E3" s="272"/>
      <c r="G3" t="s">
        <v>53</v>
      </c>
      <c r="M3" t="s">
        <v>44</v>
      </c>
    </row>
    <row r="4" spans="2:14" ht="15" thickBot="1" x14ac:dyDescent="0.35">
      <c r="C4" t="s">
        <v>42</v>
      </c>
      <c r="D4" s="54" t="s">
        <v>40</v>
      </c>
      <c r="M4" t="s">
        <v>50</v>
      </c>
    </row>
    <row r="5" spans="2:14" ht="15" thickBot="1" x14ac:dyDescent="0.35">
      <c r="C5" t="s">
        <v>43</v>
      </c>
      <c r="D5" s="35" t="s">
        <v>2</v>
      </c>
    </row>
    <row r="6" spans="2:14" s="19" customFormat="1" x14ac:dyDescent="0.3">
      <c r="D6" s="148"/>
    </row>
    <row r="7" spans="2:14" ht="15" thickBot="1" x14ac:dyDescent="0.35">
      <c r="C7" s="148" t="s">
        <v>160</v>
      </c>
      <c r="D7" t="s">
        <v>159</v>
      </c>
    </row>
    <row r="8" spans="2:14" ht="15" thickBot="1" x14ac:dyDescent="0.35">
      <c r="C8" t="s">
        <v>37</v>
      </c>
      <c r="D8" s="36">
        <v>500</v>
      </c>
      <c r="E8" t="s">
        <v>91</v>
      </c>
    </row>
    <row r="9" spans="2:14" ht="15" thickBot="1" x14ac:dyDescent="0.35">
      <c r="C9" t="s">
        <v>72</v>
      </c>
      <c r="D9" s="37">
        <v>200</v>
      </c>
      <c r="E9" t="s">
        <v>97</v>
      </c>
    </row>
    <row r="10" spans="2:14" ht="15" thickBot="1" x14ac:dyDescent="0.35">
      <c r="C10" t="s">
        <v>110</v>
      </c>
      <c r="D10" s="93">
        <v>2400</v>
      </c>
      <c r="E10" t="s">
        <v>162</v>
      </c>
      <c r="K10" t="s">
        <v>155</v>
      </c>
      <c r="L10" t="s">
        <v>156</v>
      </c>
      <c r="M10" t="s">
        <v>157</v>
      </c>
      <c r="N10" t="s">
        <v>158</v>
      </c>
    </row>
    <row r="11" spans="2:14" ht="15" thickBot="1" x14ac:dyDescent="0.35">
      <c r="C11" t="s">
        <v>161</v>
      </c>
      <c r="D11" s="93">
        <v>1000</v>
      </c>
      <c r="E11" t="s">
        <v>163</v>
      </c>
      <c r="K11" s="55" t="s">
        <v>55</v>
      </c>
    </row>
    <row r="12" spans="2:14" ht="15" thickBot="1" x14ac:dyDescent="0.35">
      <c r="C12" t="s">
        <v>166</v>
      </c>
      <c r="D12" s="34">
        <f>L25</f>
        <v>2200</v>
      </c>
      <c r="K12" s="55" t="s">
        <v>54</v>
      </c>
    </row>
    <row r="13" spans="2:14" ht="15" thickBot="1" x14ac:dyDescent="0.35">
      <c r="G13" s="66" t="s">
        <v>32</v>
      </c>
      <c r="H13" s="66"/>
    </row>
    <row r="14" spans="2:14" ht="15" thickBot="1" x14ac:dyDescent="0.35">
      <c r="L14" s="255" t="s">
        <v>49</v>
      </c>
      <c r="M14" s="256"/>
      <c r="N14" s="275"/>
    </row>
    <row r="15" spans="2:14" ht="15" thickBot="1" x14ac:dyDescent="0.35">
      <c r="G15" s="56" t="s">
        <v>45</v>
      </c>
      <c r="H15" s="57" t="s">
        <v>46</v>
      </c>
      <c r="I15" s="58"/>
      <c r="J15" s="74" t="s">
        <v>81</v>
      </c>
      <c r="K15" s="74" t="s">
        <v>33</v>
      </c>
      <c r="L15" s="154" t="s">
        <v>34</v>
      </c>
      <c r="M15" s="154" t="s">
        <v>35</v>
      </c>
      <c r="N15" s="155" t="s">
        <v>36</v>
      </c>
    </row>
    <row r="16" spans="2:14" ht="15.6" customHeight="1" thickTop="1" thickBot="1" x14ac:dyDescent="0.35">
      <c r="F16" s="273" t="s">
        <v>169</v>
      </c>
      <c r="G16" s="258" t="s">
        <v>14</v>
      </c>
      <c r="H16" s="260" t="s">
        <v>8</v>
      </c>
      <c r="I16" s="72" t="s">
        <v>80</v>
      </c>
      <c r="J16" s="75" t="s">
        <v>82</v>
      </c>
      <c r="K16" s="149"/>
      <c r="L16" s="44">
        <f>shorttermplan1!M16</f>
        <v>1100</v>
      </c>
      <c r="M16" s="45">
        <f>shorttermplan1!N16</f>
        <v>1025</v>
      </c>
      <c r="N16" s="94">
        <f>rank_nov!$O$7</f>
        <v>1025</v>
      </c>
    </row>
    <row r="17" spans="6:15" ht="15.6" thickTop="1" thickBot="1" x14ac:dyDescent="0.35">
      <c r="F17" s="273"/>
      <c r="G17" s="259"/>
      <c r="H17" s="248"/>
      <c r="I17" s="70" t="s">
        <v>75</v>
      </c>
      <c r="J17" s="76" t="s">
        <v>86</v>
      </c>
      <c r="K17" s="39"/>
      <c r="L17" s="198" t="s">
        <v>126</v>
      </c>
      <c r="M17" s="167" t="s">
        <v>126</v>
      </c>
      <c r="N17" s="171" t="s">
        <v>126</v>
      </c>
    </row>
    <row r="18" spans="6:15" ht="15.6" thickTop="1" thickBot="1" x14ac:dyDescent="0.35">
      <c r="F18" s="273"/>
      <c r="G18" s="249" t="s">
        <v>15</v>
      </c>
      <c r="H18" s="247" t="s">
        <v>9</v>
      </c>
      <c r="I18" s="73" t="s">
        <v>80</v>
      </c>
      <c r="J18" s="77" t="s">
        <v>83</v>
      </c>
      <c r="K18" s="150"/>
      <c r="L18" s="153">
        <f>shorttermplan1!M18</f>
        <v>310</v>
      </c>
      <c r="M18" s="46">
        <f>shorttermplan1!N18</f>
        <v>300</v>
      </c>
      <c r="N18" s="95">
        <f>rank_nov!$O$8</f>
        <v>300</v>
      </c>
    </row>
    <row r="19" spans="6:15" ht="15.6" thickTop="1" thickBot="1" x14ac:dyDescent="0.35">
      <c r="F19" s="273"/>
      <c r="G19" s="259"/>
      <c r="H19" s="248"/>
      <c r="I19" s="70" t="s">
        <v>75</v>
      </c>
      <c r="J19" s="76" t="s">
        <v>87</v>
      </c>
      <c r="K19" s="40"/>
      <c r="L19" s="198" t="s">
        <v>126</v>
      </c>
      <c r="M19" s="168" t="s">
        <v>126</v>
      </c>
      <c r="N19" s="172" t="s">
        <v>126</v>
      </c>
    </row>
    <row r="20" spans="6:15" ht="15.6" thickTop="1" thickBot="1" x14ac:dyDescent="0.35">
      <c r="F20" s="273"/>
      <c r="G20" s="249" t="s">
        <v>47</v>
      </c>
      <c r="H20" s="247" t="s">
        <v>10</v>
      </c>
      <c r="I20" s="73" t="s">
        <v>80</v>
      </c>
      <c r="J20" s="77" t="s">
        <v>84</v>
      </c>
      <c r="K20" s="150"/>
      <c r="L20" s="153">
        <f>shorttermplan1!M20</f>
        <v>130</v>
      </c>
      <c r="M20" s="46">
        <f>shorttermplan1!N20</f>
        <v>100</v>
      </c>
      <c r="N20" s="95">
        <f>rank_nov!$O$9</f>
        <v>100</v>
      </c>
    </row>
    <row r="21" spans="6:15" ht="15.6" thickTop="1" thickBot="1" x14ac:dyDescent="0.35">
      <c r="F21" s="273"/>
      <c r="G21" s="259"/>
      <c r="H21" s="248"/>
      <c r="I21" s="70" t="s">
        <v>75</v>
      </c>
      <c r="J21" s="76" t="s">
        <v>88</v>
      </c>
      <c r="K21" s="195"/>
      <c r="L21" s="198" t="s">
        <v>126</v>
      </c>
      <c r="M21" s="168" t="s">
        <v>126</v>
      </c>
      <c r="N21" s="172" t="s">
        <v>126</v>
      </c>
    </row>
    <row r="22" spans="6:15" ht="15.6" thickTop="1" thickBot="1" x14ac:dyDescent="0.35">
      <c r="F22" s="273"/>
      <c r="G22" s="249" t="s">
        <v>15</v>
      </c>
      <c r="H22" s="247" t="s">
        <v>11</v>
      </c>
      <c r="I22" s="73" t="s">
        <v>80</v>
      </c>
      <c r="J22" s="77" t="s">
        <v>85</v>
      </c>
      <c r="K22" s="196"/>
      <c r="L22" s="153">
        <f>shorttermplan1!L22</f>
        <v>890</v>
      </c>
      <c r="M22" s="46">
        <f>shorttermplan1!N22</f>
        <v>840</v>
      </c>
      <c r="N22" s="95">
        <f>rank_nov!$O$10</f>
        <v>840</v>
      </c>
    </row>
    <row r="23" spans="6:15" ht="15.6" thickTop="1" thickBot="1" x14ac:dyDescent="0.35">
      <c r="F23" s="273"/>
      <c r="G23" s="250"/>
      <c r="H23" s="251"/>
      <c r="I23" s="71" t="s">
        <v>75</v>
      </c>
      <c r="J23" s="78" t="s">
        <v>89</v>
      </c>
      <c r="K23" s="197"/>
      <c r="L23" s="199" t="s">
        <v>126</v>
      </c>
      <c r="M23" s="169" t="s">
        <v>126</v>
      </c>
      <c r="N23" s="173" t="s">
        <v>126</v>
      </c>
    </row>
    <row r="24" spans="6:15" ht="15.6" thickTop="1" thickBot="1" x14ac:dyDescent="0.35">
      <c r="F24" s="273"/>
      <c r="I24" s="47" t="s">
        <v>79</v>
      </c>
      <c r="J24" s="75" t="s">
        <v>92</v>
      </c>
      <c r="K24" s="180">
        <f>shorttermplan1!L24</f>
        <v>2395</v>
      </c>
      <c r="L24" s="152">
        <f>shorttermplan1!M24</f>
        <v>2430</v>
      </c>
      <c r="M24" s="152">
        <v>3000</v>
      </c>
      <c r="N24" s="184">
        <v>2285</v>
      </c>
    </row>
    <row r="25" spans="6:15" ht="15.6" thickTop="1" thickBot="1" x14ac:dyDescent="0.35">
      <c r="I25" s="48" t="s">
        <v>76</v>
      </c>
      <c r="J25" s="79" t="s">
        <v>93</v>
      </c>
      <c r="K25" s="175">
        <v>2100</v>
      </c>
      <c r="L25" s="201">
        <v>2200</v>
      </c>
      <c r="M25" s="170" t="s">
        <v>126</v>
      </c>
      <c r="N25" s="174" t="s">
        <v>126</v>
      </c>
    </row>
    <row r="26" spans="6:15" ht="15.6" thickTop="1" thickBot="1" x14ac:dyDescent="0.35">
      <c r="F26" s="261" t="s">
        <v>108</v>
      </c>
      <c r="G26" s="261"/>
      <c r="H26" s="261"/>
      <c r="I26" s="114" t="s">
        <v>51</v>
      </c>
      <c r="J26" s="115" t="s">
        <v>90</v>
      </c>
      <c r="K26" s="178">
        <f>shorttermplan1!L26</f>
        <v>2350</v>
      </c>
      <c r="L26" s="116">
        <f>shorttermplan1!M26</f>
        <v>2400</v>
      </c>
      <c r="M26" s="166">
        <f>IF(M24-M30&lt;=$D$10,M24-M30, $D$10)</f>
        <v>2400</v>
      </c>
      <c r="N26" s="185">
        <f>IF(N24-N30&lt;=$D$10,N24-N30, $D$10)</f>
        <v>2400</v>
      </c>
      <c r="O26" s="160" t="s">
        <v>167</v>
      </c>
    </row>
    <row r="27" spans="6:15" ht="15" customHeight="1" thickTop="1" x14ac:dyDescent="0.3">
      <c r="G27" s="263" t="s">
        <v>147</v>
      </c>
      <c r="H27" s="264"/>
      <c r="I27" s="6" t="s">
        <v>57</v>
      </c>
      <c r="J27" s="202" t="s">
        <v>142</v>
      </c>
      <c r="K27" s="179">
        <f>shorttermplan1!L27</f>
        <v>2800</v>
      </c>
      <c r="L27" s="3">
        <f>K28+L26</f>
        <v>3100</v>
      </c>
      <c r="M27" s="3">
        <f t="shared" ref="M27:N27" si="0">L28+M26</f>
        <v>3070</v>
      </c>
      <c r="N27" s="186">
        <f t="shared" si="0"/>
        <v>2470</v>
      </c>
    </row>
    <row r="28" spans="6:15" x14ac:dyDescent="0.3">
      <c r="G28" s="265"/>
      <c r="H28" s="266"/>
      <c r="I28" s="9" t="s">
        <v>56</v>
      </c>
      <c r="J28" s="203" t="s">
        <v>143</v>
      </c>
      <c r="K28" s="120">
        <f>K27-K25</f>
        <v>700</v>
      </c>
      <c r="L28" s="4">
        <f>L27-L24</f>
        <v>670</v>
      </c>
      <c r="M28" s="4">
        <f t="shared" ref="M28:N28" si="1">M27-M24</f>
        <v>70</v>
      </c>
      <c r="N28" s="187">
        <f t="shared" si="1"/>
        <v>185</v>
      </c>
    </row>
    <row r="29" spans="6:15" x14ac:dyDescent="0.3">
      <c r="G29" s="265"/>
      <c r="H29" s="266"/>
      <c r="I29" s="9" t="s">
        <v>174</v>
      </c>
      <c r="J29" s="203" t="s">
        <v>175</v>
      </c>
      <c r="K29" s="188"/>
      <c r="L29" s="206">
        <v>300</v>
      </c>
      <c r="M29" s="208">
        <v>350</v>
      </c>
      <c r="N29" s="207">
        <v>200</v>
      </c>
    </row>
    <row r="30" spans="6:15" x14ac:dyDescent="0.3">
      <c r="G30" s="265"/>
      <c r="H30" s="266"/>
      <c r="I30" s="9" t="s">
        <v>140</v>
      </c>
      <c r="J30" s="203" t="s">
        <v>144</v>
      </c>
      <c r="K30" s="119"/>
      <c r="L30" s="118">
        <f>K28-L29</f>
        <v>400</v>
      </c>
      <c r="M30" s="118">
        <f t="shared" ref="M30:N30" si="2">L28-M29</f>
        <v>320</v>
      </c>
      <c r="N30" s="189">
        <f t="shared" si="2"/>
        <v>-130</v>
      </c>
    </row>
    <row r="31" spans="6:15" x14ac:dyDescent="0.3">
      <c r="G31" s="265"/>
      <c r="H31" s="266"/>
      <c r="I31" s="9" t="s">
        <v>141</v>
      </c>
      <c r="J31" s="204" t="s">
        <v>145</v>
      </c>
      <c r="K31" s="119"/>
      <c r="L31" s="118">
        <f>L26+L30</f>
        <v>2800</v>
      </c>
      <c r="M31" s="118">
        <f>M26+M30</f>
        <v>2720</v>
      </c>
      <c r="N31" s="189">
        <f>N26+N30</f>
        <v>2270</v>
      </c>
    </row>
    <row r="32" spans="6:15" ht="15" thickBot="1" x14ac:dyDescent="0.35">
      <c r="G32" s="267"/>
      <c r="H32" s="268"/>
      <c r="I32" s="8" t="s">
        <v>71</v>
      </c>
      <c r="J32" s="123" t="s">
        <v>148</v>
      </c>
      <c r="K32" s="121"/>
      <c r="L32" s="122">
        <f>L31-L24</f>
        <v>370</v>
      </c>
      <c r="M32" s="122">
        <f t="shared" ref="M32:N32" si="3">M31-M24</f>
        <v>-280</v>
      </c>
      <c r="N32" s="190">
        <f t="shared" si="3"/>
        <v>-15</v>
      </c>
    </row>
    <row r="33" spans="5:21" ht="15" thickBot="1" x14ac:dyDescent="0.35">
      <c r="I33" s="96" t="s">
        <v>173</v>
      </c>
      <c r="J33" s="102" t="s">
        <v>171</v>
      </c>
      <c r="K33" s="96"/>
      <c r="L33" s="176" t="s">
        <v>126</v>
      </c>
      <c r="M33" s="103">
        <f>IF(M24-M30&gt;$D$10, M24-M30 - $D$10, 0)</f>
        <v>280</v>
      </c>
      <c r="N33" s="191">
        <f>IF(N24-N30&gt;$D$10, N24-N30 - $D$10, 0)</f>
        <v>15</v>
      </c>
    </row>
    <row r="34" spans="5:21" ht="14.4" customHeight="1" x14ac:dyDescent="0.3">
      <c r="G34" s="269" t="s">
        <v>115</v>
      </c>
      <c r="H34" s="270"/>
      <c r="I34" s="7" t="s">
        <v>57</v>
      </c>
      <c r="J34" s="124" t="s">
        <v>95</v>
      </c>
      <c r="K34" s="125"/>
      <c r="L34" s="126">
        <f>L27</f>
        <v>3100</v>
      </c>
      <c r="M34" s="126">
        <f>L35+M42</f>
        <v>3300</v>
      </c>
      <c r="N34" s="144">
        <f>M35+N42</f>
        <v>2300</v>
      </c>
    </row>
    <row r="35" spans="5:21" x14ac:dyDescent="0.3">
      <c r="G35" s="267"/>
      <c r="H35" s="268"/>
      <c r="I35" s="127" t="s">
        <v>56</v>
      </c>
      <c r="J35" s="128" t="s">
        <v>96</v>
      </c>
      <c r="K35" s="129"/>
      <c r="L35" s="14">
        <f>L34-L25</f>
        <v>900</v>
      </c>
      <c r="M35" s="130">
        <f>M34-M24</f>
        <v>300</v>
      </c>
      <c r="N35" s="131">
        <f>N34-N40</f>
        <v>35</v>
      </c>
    </row>
    <row r="36" spans="5:21" x14ac:dyDescent="0.3">
      <c r="I36" s="127" t="s">
        <v>140</v>
      </c>
      <c r="J36" s="128" t="s">
        <v>149</v>
      </c>
      <c r="K36" s="132"/>
      <c r="L36" s="130" t="s">
        <v>126</v>
      </c>
      <c r="M36" s="130">
        <f>L35-$D$9</f>
        <v>700</v>
      </c>
      <c r="N36" s="131">
        <f t="shared" ref="N36" si="4">M35-$D$9</f>
        <v>100</v>
      </c>
    </row>
    <row r="37" spans="5:21" x14ac:dyDescent="0.3">
      <c r="I37" s="127" t="s">
        <v>141</v>
      </c>
      <c r="J37" s="205" t="s">
        <v>150</v>
      </c>
      <c r="K37" s="132"/>
      <c r="L37" s="130" t="s">
        <v>126</v>
      </c>
      <c r="M37" s="130">
        <f>M36+M42</f>
        <v>3100</v>
      </c>
      <c r="N37" s="131">
        <f>N36+N42</f>
        <v>2100</v>
      </c>
    </row>
    <row r="38" spans="5:21" x14ac:dyDescent="0.3">
      <c r="I38" s="127" t="s">
        <v>71</v>
      </c>
      <c r="J38" s="128" t="s">
        <v>151</v>
      </c>
      <c r="K38" s="133"/>
      <c r="L38" s="134" t="s">
        <v>126</v>
      </c>
      <c r="M38" s="146">
        <f>M37-M24</f>
        <v>100</v>
      </c>
      <c r="N38" s="135">
        <f>N37-N40</f>
        <v>-165</v>
      </c>
    </row>
    <row r="39" spans="5:21" ht="15" thickBot="1" x14ac:dyDescent="0.35">
      <c r="I39" s="136" t="s">
        <v>98</v>
      </c>
      <c r="J39" s="137" t="s">
        <v>146</v>
      </c>
      <c r="K39" s="138"/>
      <c r="L39" s="139" t="s">
        <v>126</v>
      </c>
      <c r="M39" s="139" t="s">
        <v>126</v>
      </c>
      <c r="N39" s="140">
        <f>M38-M32</f>
        <v>380</v>
      </c>
    </row>
    <row r="40" spans="5:21" ht="15.6" thickTop="1" thickBot="1" x14ac:dyDescent="0.35">
      <c r="F40" s="261" t="s">
        <v>168</v>
      </c>
      <c r="G40" s="261"/>
      <c r="H40" s="262"/>
      <c r="I40" s="7" t="s">
        <v>80</v>
      </c>
      <c r="J40" s="124" t="s">
        <v>92</v>
      </c>
      <c r="K40" s="163"/>
      <c r="L40" s="164" t="s">
        <v>126</v>
      </c>
      <c r="M40" s="165">
        <f>M24</f>
        <v>3000</v>
      </c>
      <c r="N40" s="192">
        <v>2265</v>
      </c>
    </row>
    <row r="41" spans="5:21" ht="15.6" thickTop="1" thickBot="1" x14ac:dyDescent="0.35">
      <c r="I41" s="156" t="s">
        <v>170</v>
      </c>
      <c r="J41" s="157"/>
      <c r="K41" s="158"/>
      <c r="L41" s="159" t="s">
        <v>126</v>
      </c>
      <c r="M41" s="161" t="s">
        <v>126</v>
      </c>
      <c r="N41" s="193">
        <f>N40-N24</f>
        <v>-20</v>
      </c>
    </row>
    <row r="42" spans="5:21" ht="15.6" thickTop="1" thickBot="1" x14ac:dyDescent="0.35">
      <c r="F42" s="261" t="s">
        <v>109</v>
      </c>
      <c r="G42" s="261"/>
      <c r="H42" s="262"/>
      <c r="I42" s="65" t="s">
        <v>101</v>
      </c>
      <c r="J42" s="80" t="s">
        <v>102</v>
      </c>
      <c r="K42" s="2"/>
      <c r="L42" s="143" t="s">
        <v>126</v>
      </c>
      <c r="M42" s="162">
        <f>M26</f>
        <v>2400</v>
      </c>
      <c r="N42" s="194">
        <f>N26-N39+N41</f>
        <v>2000</v>
      </c>
    </row>
    <row r="43" spans="5:21" ht="15.6" thickTop="1" thickBot="1" x14ac:dyDescent="0.35">
      <c r="E43" s="242" t="s">
        <v>112</v>
      </c>
      <c r="F43" s="242"/>
      <c r="G43" s="242"/>
      <c r="H43" s="242"/>
      <c r="I43" s="96" t="s">
        <v>111</v>
      </c>
      <c r="J43" s="102" t="s">
        <v>164</v>
      </c>
      <c r="K43" s="96"/>
      <c r="L43" s="97"/>
      <c r="M43" s="103">
        <f>IF(M42&gt;$D$10, M42 - $D$10, 0)</f>
        <v>0</v>
      </c>
      <c r="N43" s="104">
        <f t="shared" ref="N43" si="5">IF(N42&gt;$D$10, N42 - $D$10, 0)</f>
        <v>0</v>
      </c>
    </row>
    <row r="44" spans="5:21" ht="14.4" customHeight="1" x14ac:dyDescent="0.3">
      <c r="I44" s="67"/>
      <c r="J44" s="67"/>
      <c r="K44" s="67"/>
      <c r="L44" s="243" t="s">
        <v>78</v>
      </c>
      <c r="M44" s="244"/>
      <c r="N44" s="274" t="s">
        <v>77</v>
      </c>
    </row>
    <row r="45" spans="5:21" x14ac:dyDescent="0.3">
      <c r="I45" s="67"/>
      <c r="J45" s="67"/>
      <c r="K45" s="67"/>
      <c r="L45" s="243"/>
      <c r="M45" s="244"/>
      <c r="N45" s="254"/>
    </row>
    <row r="46" spans="5:21" x14ac:dyDescent="0.3">
      <c r="I46" s="67"/>
      <c r="J46" s="67"/>
      <c r="K46" s="67"/>
      <c r="L46" s="245"/>
      <c r="M46" s="246"/>
      <c r="N46" s="68"/>
    </row>
    <row r="47" spans="5:21" x14ac:dyDescent="0.3">
      <c r="I47" s="67"/>
      <c r="J47" s="67"/>
      <c r="K47" s="67"/>
      <c r="L47" s="33"/>
      <c r="M47" s="33"/>
      <c r="N47" s="68"/>
      <c r="U47" s="145" t="s">
        <v>152</v>
      </c>
    </row>
    <row r="48" spans="5:21" x14ac:dyDescent="0.3">
      <c r="U48" s="145" t="s">
        <v>153</v>
      </c>
    </row>
    <row r="50" spans="3:14" ht="15" thickBot="1" x14ac:dyDescent="0.35">
      <c r="D50" s="1"/>
    </row>
    <row r="51" spans="3:14" ht="15" thickBot="1" x14ac:dyDescent="0.35">
      <c r="C51" t="s">
        <v>104</v>
      </c>
      <c r="D51" s="84">
        <v>500</v>
      </c>
      <c r="E51" t="s">
        <v>105</v>
      </c>
      <c r="J51" s="1"/>
    </row>
    <row r="52" spans="3:14" ht="15" thickBot="1" x14ac:dyDescent="0.35">
      <c r="C52" t="s">
        <v>0</v>
      </c>
      <c r="D52" s="85">
        <v>50</v>
      </c>
      <c r="E52" t="s">
        <v>106</v>
      </c>
      <c r="J52" s="1"/>
      <c r="L52" s="55" t="s">
        <v>55</v>
      </c>
    </row>
    <row r="53" spans="3:14" ht="15" thickBot="1" x14ac:dyDescent="0.35">
      <c r="C53" t="s">
        <v>103</v>
      </c>
      <c r="D53" s="85">
        <v>1</v>
      </c>
      <c r="E53" t="s">
        <v>107</v>
      </c>
      <c r="J53" s="1"/>
      <c r="L53" s="55" t="s">
        <v>54</v>
      </c>
    </row>
    <row r="54" spans="3:14" ht="15" thickBot="1" x14ac:dyDescent="0.35">
      <c r="C54" t="s">
        <v>110</v>
      </c>
      <c r="D54" s="93">
        <v>2400</v>
      </c>
      <c r="E54" t="s">
        <v>162</v>
      </c>
      <c r="G54" s="66" t="s">
        <v>31</v>
      </c>
      <c r="H54" s="66"/>
      <c r="J54" s="1"/>
    </row>
    <row r="55" spans="3:14" ht="15" thickBot="1" x14ac:dyDescent="0.35">
      <c r="J55" s="1"/>
      <c r="M55" s="255" t="s">
        <v>49</v>
      </c>
      <c r="N55" s="256"/>
    </row>
    <row r="56" spans="3:14" ht="15" thickBot="1" x14ac:dyDescent="0.35">
      <c r="G56" s="56" t="s">
        <v>45</v>
      </c>
      <c r="H56" s="57" t="s">
        <v>46</v>
      </c>
      <c r="I56" s="58"/>
      <c r="J56" s="74" t="s">
        <v>81</v>
      </c>
      <c r="K56" s="56" t="s">
        <v>48</v>
      </c>
      <c r="L56" s="56" t="s">
        <v>33</v>
      </c>
      <c r="M56" s="59" t="s">
        <v>34</v>
      </c>
      <c r="N56" s="59" t="s">
        <v>35</v>
      </c>
    </row>
    <row r="57" spans="3:14" ht="15.6" thickTop="1" thickBot="1" x14ac:dyDescent="0.35">
      <c r="F57" s="257" t="s">
        <v>52</v>
      </c>
      <c r="G57" s="258" t="s">
        <v>14</v>
      </c>
      <c r="H57" s="260" t="s">
        <v>8</v>
      </c>
      <c r="I57" s="72" t="s">
        <v>80</v>
      </c>
      <c r="J57" s="75" t="s">
        <v>82</v>
      </c>
      <c r="K57" s="149"/>
      <c r="L57" s="44">
        <f>L16</f>
        <v>1100</v>
      </c>
      <c r="M57" s="45">
        <f>rank_oct!$O$7</f>
        <v>1100</v>
      </c>
      <c r="N57" s="81">
        <f>rank_nov!$O$7</f>
        <v>1025</v>
      </c>
    </row>
    <row r="58" spans="3:14" ht="15.6" thickTop="1" thickBot="1" x14ac:dyDescent="0.35">
      <c r="F58" s="257"/>
      <c r="G58" s="259"/>
      <c r="H58" s="248"/>
      <c r="I58" s="70" t="s">
        <v>75</v>
      </c>
      <c r="J58" s="76" t="s">
        <v>86</v>
      </c>
      <c r="K58" s="39"/>
      <c r="L58" s="50">
        <f>rank_sept!P7</f>
        <v>1055</v>
      </c>
      <c r="M58" s="50">
        <f>rank_oct!P7</f>
        <v>0</v>
      </c>
      <c r="N58" s="50">
        <f>rank_nov!P7</f>
        <v>0</v>
      </c>
    </row>
    <row r="59" spans="3:14" ht="15.6" thickTop="1" thickBot="1" x14ac:dyDescent="0.35">
      <c r="F59" s="257"/>
      <c r="G59" s="249" t="s">
        <v>15</v>
      </c>
      <c r="H59" s="247" t="s">
        <v>9</v>
      </c>
      <c r="I59" s="73" t="s">
        <v>80</v>
      </c>
      <c r="J59" s="77" t="s">
        <v>83</v>
      </c>
      <c r="K59" s="150"/>
      <c r="L59" s="46">
        <f>L18</f>
        <v>310</v>
      </c>
      <c r="M59" s="46">
        <f>rank_oct!$O$8</f>
        <v>310</v>
      </c>
      <c r="N59" s="82">
        <f>rank_nov!$O$8</f>
        <v>300</v>
      </c>
    </row>
    <row r="60" spans="3:14" ht="15.6" thickTop="1" thickBot="1" x14ac:dyDescent="0.35">
      <c r="F60" s="257"/>
      <c r="G60" s="259"/>
      <c r="H60" s="248"/>
      <c r="I60" s="70" t="s">
        <v>75</v>
      </c>
      <c r="J60" s="76" t="s">
        <v>87</v>
      </c>
      <c r="K60" s="40"/>
      <c r="L60" s="50">
        <f>rank_sept!P8</f>
        <v>320</v>
      </c>
      <c r="M60" s="50">
        <f>rank_oct!P8</f>
        <v>0</v>
      </c>
      <c r="N60" s="50">
        <f>rank_nov!P8</f>
        <v>0</v>
      </c>
    </row>
    <row r="61" spans="3:14" ht="15.6" thickTop="1" thickBot="1" x14ac:dyDescent="0.35">
      <c r="F61" s="257"/>
      <c r="G61" s="249" t="s">
        <v>47</v>
      </c>
      <c r="H61" s="247" t="s">
        <v>10</v>
      </c>
      <c r="I61" s="73" t="s">
        <v>80</v>
      </c>
      <c r="J61" s="77" t="s">
        <v>84</v>
      </c>
      <c r="K61" s="150"/>
      <c r="L61" s="46">
        <f>L20</f>
        <v>130</v>
      </c>
      <c r="M61" s="46">
        <f>rank_oct!$O$9</f>
        <v>130</v>
      </c>
      <c r="N61" s="82">
        <f>rank_nov!$O$9</f>
        <v>100</v>
      </c>
    </row>
    <row r="62" spans="3:14" ht="15.6" thickTop="1" thickBot="1" x14ac:dyDescent="0.35">
      <c r="F62" s="257"/>
      <c r="G62" s="259"/>
      <c r="H62" s="248"/>
      <c r="I62" s="70" t="s">
        <v>75</v>
      </c>
      <c r="J62" s="76" t="s">
        <v>88</v>
      </c>
      <c r="K62" s="41"/>
      <c r="L62" s="50">
        <f>rank_sept!P9</f>
        <v>130</v>
      </c>
      <c r="M62" s="50">
        <f>rank_oct!P9</f>
        <v>0</v>
      </c>
      <c r="N62" s="50">
        <f>rank_nov!P9</f>
        <v>0</v>
      </c>
    </row>
    <row r="63" spans="3:14" ht="15.6" thickTop="1" thickBot="1" x14ac:dyDescent="0.35">
      <c r="F63" s="257"/>
      <c r="G63" s="249" t="s">
        <v>15</v>
      </c>
      <c r="H63" s="247" t="s">
        <v>11</v>
      </c>
      <c r="I63" s="73" t="s">
        <v>80</v>
      </c>
      <c r="J63" s="77" t="s">
        <v>85</v>
      </c>
      <c r="K63" s="150"/>
      <c r="L63" s="46">
        <f>L22</f>
        <v>890</v>
      </c>
      <c r="M63" s="46">
        <f>rank_oct!$O$10</f>
        <v>890</v>
      </c>
      <c r="N63" s="82">
        <f>rank_nov!$O$10</f>
        <v>840</v>
      </c>
    </row>
    <row r="64" spans="3:14" ht="15.6" thickTop="1" thickBot="1" x14ac:dyDescent="0.35">
      <c r="F64" s="257"/>
      <c r="G64" s="250"/>
      <c r="H64" s="251"/>
      <c r="I64" s="71" t="s">
        <v>75</v>
      </c>
      <c r="J64" s="78" t="s">
        <v>89</v>
      </c>
      <c r="K64" s="42"/>
      <c r="L64" s="151">
        <f>rank_sept!P10</f>
        <v>890</v>
      </c>
      <c r="M64" s="50">
        <f>rank_oct!P10</f>
        <v>0</v>
      </c>
      <c r="N64" s="50">
        <f>rank_nov!P10</f>
        <v>0</v>
      </c>
    </row>
    <row r="65" spans="5:14" ht="15" thickTop="1" x14ac:dyDescent="0.3">
      <c r="I65" s="47" t="s">
        <v>79</v>
      </c>
      <c r="J65" s="75" t="s">
        <v>92</v>
      </c>
      <c r="K65" s="49"/>
      <c r="L65" s="53">
        <f>L57+L59+L61+L63</f>
        <v>2430</v>
      </c>
      <c r="M65" s="53">
        <f t="shared" ref="M65:N66" si="6">M57+M59+M61+M63</f>
        <v>2430</v>
      </c>
      <c r="N65" s="83">
        <f t="shared" si="6"/>
        <v>2265</v>
      </c>
    </row>
    <row r="66" spans="5:14" x14ac:dyDescent="0.3">
      <c r="I66" s="48" t="s">
        <v>76</v>
      </c>
      <c r="J66" s="79" t="s">
        <v>93</v>
      </c>
      <c r="K66" s="89"/>
      <c r="L66" s="90">
        <f>L58+L60+L62+L64</f>
        <v>2395</v>
      </c>
      <c r="M66" s="91">
        <f t="shared" si="6"/>
        <v>0</v>
      </c>
      <c r="N66" s="91">
        <f t="shared" si="6"/>
        <v>0</v>
      </c>
    </row>
    <row r="67" spans="5:14" ht="15" thickBot="1" x14ac:dyDescent="0.35">
      <c r="H67" s="13" t="s">
        <v>125</v>
      </c>
      <c r="I67" s="106" t="s">
        <v>120</v>
      </c>
      <c r="J67" s="107" t="s">
        <v>100</v>
      </c>
      <c r="K67" s="108"/>
      <c r="L67" s="109">
        <v>300</v>
      </c>
      <c r="M67" s="109">
        <v>200</v>
      </c>
      <c r="N67" s="109">
        <v>300</v>
      </c>
    </row>
    <row r="68" spans="5:14" x14ac:dyDescent="0.3">
      <c r="G68" s="252" t="s">
        <v>114</v>
      </c>
      <c r="H68" s="252"/>
      <c r="I68" s="10" t="s">
        <v>57</v>
      </c>
      <c r="J68" s="92" t="s">
        <v>119</v>
      </c>
      <c r="K68" s="64"/>
      <c r="L68" s="15">
        <f>K69+L71</f>
        <v>2750</v>
      </c>
      <c r="M68" s="15">
        <f t="shared" ref="M68:N68" si="7">L69+M71</f>
        <v>2670</v>
      </c>
      <c r="N68" s="15">
        <f t="shared" si="7"/>
        <v>2590</v>
      </c>
    </row>
    <row r="69" spans="5:14" x14ac:dyDescent="0.3">
      <c r="G69" s="252"/>
      <c r="H69" s="252"/>
      <c r="I69" s="11" t="s">
        <v>56</v>
      </c>
      <c r="J69" s="100" t="s">
        <v>94</v>
      </c>
      <c r="K69" s="43">
        <f>D51</f>
        <v>500</v>
      </c>
      <c r="L69" s="38">
        <f>L68-L65</f>
        <v>320</v>
      </c>
      <c r="M69" s="38">
        <f t="shared" ref="M69:N69" si="8">M68-M65</f>
        <v>240</v>
      </c>
      <c r="N69" s="38">
        <f t="shared" si="8"/>
        <v>325</v>
      </c>
    </row>
    <row r="70" spans="5:14" ht="15" thickBot="1" x14ac:dyDescent="0.35">
      <c r="G70" s="252"/>
      <c r="H70" s="252"/>
      <c r="I70" s="11" t="s">
        <v>1</v>
      </c>
      <c r="J70" s="105" t="s">
        <v>118</v>
      </c>
      <c r="K70" s="63"/>
      <c r="L70" s="12">
        <f>IF(K69-L65&lt;=L67, L65-K69+L67,0)</f>
        <v>2230</v>
      </c>
      <c r="M70" s="12">
        <f t="shared" ref="M70:N70" si="9">IF(L69-M65&lt;=M67, M65-L69+M67,0)</f>
        <v>2310</v>
      </c>
      <c r="N70" s="12">
        <f t="shared" si="9"/>
        <v>2325</v>
      </c>
    </row>
    <row r="71" spans="5:14" ht="16.8" thickTop="1" thickBot="1" x14ac:dyDescent="0.35">
      <c r="G71" s="240" t="s">
        <v>121</v>
      </c>
      <c r="H71" s="241"/>
      <c r="I71" s="61" t="s">
        <v>51</v>
      </c>
      <c r="J71" s="69" t="s">
        <v>123</v>
      </c>
      <c r="K71" s="62"/>
      <c r="L71" s="86">
        <f xml:space="preserve"> CEILING(L70/$D$52,1)*$D$52</f>
        <v>2250</v>
      </c>
      <c r="M71" s="86">
        <f t="shared" ref="M71:N71" si="10" xml:space="preserve"> CEILING(M70/$D$52,1)*$D$52</f>
        <v>2350</v>
      </c>
      <c r="N71" s="110">
        <f t="shared" si="10"/>
        <v>2350</v>
      </c>
    </row>
    <row r="72" spans="5:14" ht="15" thickTop="1" x14ac:dyDescent="0.3">
      <c r="G72" s="252" t="s">
        <v>116</v>
      </c>
      <c r="H72" s="252"/>
      <c r="I72" s="10" t="s">
        <v>57</v>
      </c>
      <c r="J72" s="92" t="s">
        <v>95</v>
      </c>
      <c r="K72" s="64"/>
      <c r="L72" s="15">
        <f>K73+L75</f>
        <v>2750</v>
      </c>
      <c r="M72" s="15">
        <f t="shared" ref="M72:N72" si="11">L73+M75</f>
        <v>2705</v>
      </c>
      <c r="N72" s="15">
        <f t="shared" si="11"/>
        <v>2575</v>
      </c>
    </row>
    <row r="73" spans="5:14" x14ac:dyDescent="0.3">
      <c r="G73" s="252"/>
      <c r="H73" s="252"/>
      <c r="I73" s="11" t="s">
        <v>56</v>
      </c>
      <c r="J73" s="100" t="s">
        <v>96</v>
      </c>
      <c r="K73" s="43">
        <f>D51</f>
        <v>500</v>
      </c>
      <c r="L73" s="38">
        <f>L72-L66</f>
        <v>355</v>
      </c>
      <c r="M73" s="38">
        <f>M72-M65</f>
        <v>275</v>
      </c>
      <c r="N73" s="38">
        <f t="shared" ref="N73" si="12">N72-N65</f>
        <v>310</v>
      </c>
    </row>
    <row r="74" spans="5:14" ht="15" thickBot="1" x14ac:dyDescent="0.35">
      <c r="G74" s="252"/>
      <c r="H74" s="252"/>
      <c r="I74" s="11" t="s">
        <v>1</v>
      </c>
      <c r="J74" s="105" t="s">
        <v>117</v>
      </c>
      <c r="K74" s="63"/>
      <c r="L74" s="113" t="s">
        <v>126</v>
      </c>
      <c r="M74" s="113" t="s">
        <v>126</v>
      </c>
      <c r="N74" s="12">
        <f>IF(M73-N65&lt;=N67, N65-M73+N67,0)</f>
        <v>2290</v>
      </c>
    </row>
    <row r="75" spans="5:14" ht="16.8" thickTop="1" thickBot="1" x14ac:dyDescent="0.35">
      <c r="G75" s="240" t="s">
        <v>122</v>
      </c>
      <c r="H75" s="241"/>
      <c r="I75" s="61" t="s">
        <v>51</v>
      </c>
      <c r="J75" s="69" t="s">
        <v>124</v>
      </c>
      <c r="K75" s="62"/>
      <c r="L75" s="86">
        <f>L71</f>
        <v>2250</v>
      </c>
      <c r="M75" s="86">
        <f>M71</f>
        <v>2350</v>
      </c>
      <c r="N75" s="111">
        <f xml:space="preserve"> CEILING(N74/$D$52,1)*$D$52</f>
        <v>2300</v>
      </c>
    </row>
    <row r="76" spans="5:14" ht="15.6" thickTop="1" thickBot="1" x14ac:dyDescent="0.35">
      <c r="I76" s="61" t="s">
        <v>99</v>
      </c>
      <c r="J76" s="69" t="s">
        <v>113</v>
      </c>
      <c r="K76" s="87"/>
      <c r="L76" s="112">
        <f>M75</f>
        <v>2350</v>
      </c>
      <c r="M76" s="88">
        <f t="shared" ref="M76" si="13">N75</f>
        <v>2300</v>
      </c>
      <c r="N76" s="88" t="e">
        <f>#REF!</f>
        <v>#REF!</v>
      </c>
    </row>
    <row r="77" spans="5:14" ht="15" thickBot="1" x14ac:dyDescent="0.35">
      <c r="E77" s="242" t="s">
        <v>112</v>
      </c>
      <c r="F77" s="242"/>
      <c r="G77" s="242"/>
      <c r="H77" s="242"/>
      <c r="I77" s="96" t="s">
        <v>111</v>
      </c>
      <c r="J77" s="102" t="s">
        <v>164</v>
      </c>
      <c r="K77" s="96"/>
      <c r="L77" s="97"/>
      <c r="M77" s="103">
        <f>IF(M75&gt;$D$54, M75 - $D$54, 0)</f>
        <v>0</v>
      </c>
      <c r="N77" s="101">
        <f>IF(N75&gt;$D$54, N75 - $D$54, 0)</f>
        <v>0</v>
      </c>
    </row>
    <row r="78" spans="5:14" x14ac:dyDescent="0.3">
      <c r="L78" s="243" t="s">
        <v>78</v>
      </c>
      <c r="M78" s="244"/>
    </row>
    <row r="79" spans="5:14" x14ac:dyDescent="0.3">
      <c r="L79" s="243"/>
      <c r="M79" s="244"/>
    </row>
    <row r="80" spans="5:14" x14ac:dyDescent="0.3">
      <c r="L80" s="245"/>
      <c r="M80" s="246"/>
    </row>
    <row r="88" spans="3:6" x14ac:dyDescent="0.3">
      <c r="C88" t="s">
        <v>70</v>
      </c>
      <c r="D88">
        <v>1</v>
      </c>
      <c r="E88" t="s">
        <v>73</v>
      </c>
    </row>
    <row r="89" spans="3:6" x14ac:dyDescent="0.3">
      <c r="D89">
        <v>2</v>
      </c>
      <c r="E89" t="s">
        <v>74</v>
      </c>
    </row>
    <row r="90" spans="3:6" x14ac:dyDescent="0.3">
      <c r="D90">
        <v>3</v>
      </c>
    </row>
    <row r="92" spans="3:6" x14ac:dyDescent="0.3">
      <c r="E92" t="s">
        <v>139</v>
      </c>
    </row>
    <row r="93" spans="3:6" x14ac:dyDescent="0.3">
      <c r="E93" t="s">
        <v>127</v>
      </c>
    </row>
    <row r="94" spans="3:6" x14ac:dyDescent="0.3">
      <c r="E94" t="s">
        <v>129</v>
      </c>
    </row>
    <row r="95" spans="3:6" x14ac:dyDescent="0.3">
      <c r="E95" t="s">
        <v>138</v>
      </c>
    </row>
    <row r="96" spans="3:6" x14ac:dyDescent="0.3">
      <c r="F96" t="s">
        <v>132</v>
      </c>
    </row>
    <row r="97" spans="5:5" x14ac:dyDescent="0.3">
      <c r="E97" t="s">
        <v>130</v>
      </c>
    </row>
    <row r="98" spans="5:5" x14ac:dyDescent="0.3">
      <c r="E98" t="s">
        <v>131</v>
      </c>
    </row>
    <row r="100" spans="5:5" x14ac:dyDescent="0.3">
      <c r="E100" t="s">
        <v>133</v>
      </c>
    </row>
    <row r="101" spans="5:5" x14ac:dyDescent="0.3">
      <c r="E101" t="s">
        <v>135</v>
      </c>
    </row>
    <row r="102" spans="5:5" x14ac:dyDescent="0.3">
      <c r="E102" t="s">
        <v>134</v>
      </c>
    </row>
    <row r="103" spans="5:5" x14ac:dyDescent="0.3">
      <c r="E103" t="s">
        <v>136</v>
      </c>
    </row>
    <row r="104" spans="5:5" x14ac:dyDescent="0.3">
      <c r="E104" t="s">
        <v>137</v>
      </c>
    </row>
  </sheetData>
  <mergeCells count="35">
    <mergeCell ref="N44:N45"/>
    <mergeCell ref="D3:E3"/>
    <mergeCell ref="G16:G17"/>
    <mergeCell ref="H16:H17"/>
    <mergeCell ref="G18:G19"/>
    <mergeCell ref="H18:H19"/>
    <mergeCell ref="G20:G21"/>
    <mergeCell ref="H20:H21"/>
    <mergeCell ref="G22:G23"/>
    <mergeCell ref="H22:H23"/>
    <mergeCell ref="L44:M46"/>
    <mergeCell ref="F16:F24"/>
    <mergeCell ref="F40:H40"/>
    <mergeCell ref="L14:N14"/>
    <mergeCell ref="H59:H60"/>
    <mergeCell ref="G61:G62"/>
    <mergeCell ref="H61:H62"/>
    <mergeCell ref="G63:G64"/>
    <mergeCell ref="H63:H64"/>
    <mergeCell ref="L78:M80"/>
    <mergeCell ref="F42:H42"/>
    <mergeCell ref="F26:H26"/>
    <mergeCell ref="E43:H43"/>
    <mergeCell ref="G72:H74"/>
    <mergeCell ref="G68:H70"/>
    <mergeCell ref="G71:H71"/>
    <mergeCell ref="E77:H77"/>
    <mergeCell ref="G34:H35"/>
    <mergeCell ref="G27:H32"/>
    <mergeCell ref="G75:H75"/>
    <mergeCell ref="M55:N55"/>
    <mergeCell ref="F57:F64"/>
    <mergeCell ref="G57:G58"/>
    <mergeCell ref="H57:H58"/>
    <mergeCell ref="G59:G60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836DBABE-2F9A-4160-8E32-C4FAC6003C8C}">
          <x14:formula1>
            <xm:f>Selection!$D$2:$D$3</xm:f>
          </x14:formula1>
          <xm:sqref>D5:D6</xm:sqref>
        </x14:dataValidation>
        <x14:dataValidation type="list" allowBlank="1" showInputMessage="1" showErrorMessage="1" xr:uid="{6ECF4E57-DAFA-4D33-94D1-9FA27EC1CE18}">
          <x14:formula1>
            <xm:f>Selection!$T$2:$T$3</xm:f>
          </x14:formula1>
          <xm:sqref>D4</xm:sqref>
        </x14:dataValidation>
        <x14:dataValidation type="list" allowBlank="1" showInputMessage="1" showErrorMessage="1" xr:uid="{6662F284-6712-44CC-B7B4-3C358CA789DD}">
          <x14:formula1>
            <xm:f>Selection!$Q$2:$Q$3</xm:f>
          </x14:formula1>
          <xm:sqref>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3845-1396-4BBA-9126-828AB3E11A96}">
  <dimension ref="A3:B46"/>
  <sheetViews>
    <sheetView topLeftCell="A4" workbookViewId="0">
      <selection activeCell="I26" sqref="I26"/>
    </sheetView>
  </sheetViews>
  <sheetFormatPr defaultRowHeight="14.4" x14ac:dyDescent="0.3"/>
  <cols>
    <col min="1" max="1" width="12.5546875" bestFit="1" customWidth="1"/>
    <col min="2" max="2" width="14.5546875" bestFit="1" customWidth="1"/>
  </cols>
  <sheetData>
    <row r="3" spans="1:2" x14ac:dyDescent="0.3">
      <c r="A3" s="226" t="s">
        <v>258</v>
      </c>
      <c r="B3" t="s">
        <v>260</v>
      </c>
    </row>
    <row r="4" spans="1:2" x14ac:dyDescent="0.3">
      <c r="A4" s="227" t="s">
        <v>189</v>
      </c>
      <c r="B4" s="230">
        <v>135</v>
      </c>
    </row>
    <row r="5" spans="1:2" x14ac:dyDescent="0.3">
      <c r="A5" s="228" t="s">
        <v>13</v>
      </c>
      <c r="B5" s="230">
        <v>135</v>
      </c>
    </row>
    <row r="6" spans="1:2" x14ac:dyDescent="0.3">
      <c r="A6" s="229" t="s">
        <v>14</v>
      </c>
      <c r="B6" s="230">
        <v>30</v>
      </c>
    </row>
    <row r="7" spans="1:2" x14ac:dyDescent="0.3">
      <c r="A7" s="229" t="s">
        <v>15</v>
      </c>
      <c r="B7" s="230">
        <v>50</v>
      </c>
    </row>
    <row r="8" spans="1:2" x14ac:dyDescent="0.3">
      <c r="A8" s="229" t="s">
        <v>16</v>
      </c>
      <c r="B8" s="230">
        <v>35</v>
      </c>
    </row>
    <row r="9" spans="1:2" x14ac:dyDescent="0.3">
      <c r="A9" s="229" t="s">
        <v>241</v>
      </c>
      <c r="B9" s="230">
        <v>20</v>
      </c>
    </row>
    <row r="10" spans="1:2" x14ac:dyDescent="0.3">
      <c r="A10" s="227" t="s">
        <v>190</v>
      </c>
      <c r="B10" s="230">
        <v>90</v>
      </c>
    </row>
    <row r="11" spans="1:2" x14ac:dyDescent="0.3">
      <c r="A11" s="228" t="s">
        <v>13</v>
      </c>
      <c r="B11" s="230">
        <v>90</v>
      </c>
    </row>
    <row r="12" spans="1:2" x14ac:dyDescent="0.3">
      <c r="A12" s="229" t="s">
        <v>15</v>
      </c>
      <c r="B12" s="230">
        <v>20</v>
      </c>
    </row>
    <row r="13" spans="1:2" x14ac:dyDescent="0.3">
      <c r="A13" s="229" t="s">
        <v>16</v>
      </c>
      <c r="B13" s="230">
        <v>20</v>
      </c>
    </row>
    <row r="14" spans="1:2" x14ac:dyDescent="0.3">
      <c r="A14" s="229" t="s">
        <v>241</v>
      </c>
      <c r="B14" s="230">
        <v>50</v>
      </c>
    </row>
    <row r="15" spans="1:2" x14ac:dyDescent="0.3">
      <c r="A15" s="227" t="s">
        <v>194</v>
      </c>
      <c r="B15" s="230">
        <v>110</v>
      </c>
    </row>
    <row r="16" spans="1:2" x14ac:dyDescent="0.3">
      <c r="A16" s="228" t="s">
        <v>13</v>
      </c>
      <c r="B16" s="230">
        <v>110</v>
      </c>
    </row>
    <row r="17" spans="1:2" x14ac:dyDescent="0.3">
      <c r="A17" s="229" t="s">
        <v>14</v>
      </c>
      <c r="B17" s="230">
        <v>20</v>
      </c>
    </row>
    <row r="18" spans="1:2" x14ac:dyDescent="0.3">
      <c r="A18" s="229" t="s">
        <v>15</v>
      </c>
      <c r="B18" s="230">
        <v>20</v>
      </c>
    </row>
    <row r="19" spans="1:2" x14ac:dyDescent="0.3">
      <c r="A19" s="229" t="s">
        <v>16</v>
      </c>
      <c r="B19" s="230">
        <v>20</v>
      </c>
    </row>
    <row r="20" spans="1:2" x14ac:dyDescent="0.3">
      <c r="A20" s="229" t="s">
        <v>241</v>
      </c>
      <c r="B20" s="230">
        <v>50</v>
      </c>
    </row>
    <row r="21" spans="1:2" x14ac:dyDescent="0.3">
      <c r="A21" s="227" t="s">
        <v>195</v>
      </c>
      <c r="B21" s="230">
        <v>190</v>
      </c>
    </row>
    <row r="22" spans="1:2" x14ac:dyDescent="0.3">
      <c r="A22" s="228" t="s">
        <v>13</v>
      </c>
      <c r="B22" s="230">
        <v>190</v>
      </c>
    </row>
    <row r="23" spans="1:2" x14ac:dyDescent="0.3">
      <c r="A23" s="229" t="s">
        <v>14</v>
      </c>
      <c r="B23" s="230">
        <v>20</v>
      </c>
    </row>
    <row r="24" spans="1:2" x14ac:dyDescent="0.3">
      <c r="A24" s="229" t="s">
        <v>15</v>
      </c>
      <c r="B24" s="230">
        <v>20</v>
      </c>
    </row>
    <row r="25" spans="1:2" x14ac:dyDescent="0.3">
      <c r="A25" s="229" t="s">
        <v>16</v>
      </c>
      <c r="B25" s="230">
        <v>150</v>
      </c>
    </row>
    <row r="26" spans="1:2" x14ac:dyDescent="0.3">
      <c r="A26" s="229" t="s">
        <v>241</v>
      </c>
      <c r="B26" s="230">
        <v>0</v>
      </c>
    </row>
    <row r="27" spans="1:2" x14ac:dyDescent="0.3">
      <c r="A27" s="227" t="s">
        <v>196</v>
      </c>
      <c r="B27" s="230">
        <v>50</v>
      </c>
    </row>
    <row r="28" spans="1:2" x14ac:dyDescent="0.3">
      <c r="A28" s="228" t="s">
        <v>13</v>
      </c>
      <c r="B28" s="230">
        <v>50</v>
      </c>
    </row>
    <row r="29" spans="1:2" x14ac:dyDescent="0.3">
      <c r="A29" s="229" t="s">
        <v>15</v>
      </c>
      <c r="B29" s="230">
        <v>20</v>
      </c>
    </row>
    <row r="30" spans="1:2" x14ac:dyDescent="0.3">
      <c r="A30" s="229" t="s">
        <v>16</v>
      </c>
      <c r="B30" s="230">
        <v>20</v>
      </c>
    </row>
    <row r="31" spans="1:2" x14ac:dyDescent="0.3">
      <c r="A31" s="229" t="s">
        <v>241</v>
      </c>
      <c r="B31" s="230">
        <v>10</v>
      </c>
    </row>
    <row r="32" spans="1:2" x14ac:dyDescent="0.3">
      <c r="A32" s="227" t="s">
        <v>199</v>
      </c>
      <c r="B32" s="230">
        <v>30</v>
      </c>
    </row>
    <row r="33" spans="1:2" x14ac:dyDescent="0.3">
      <c r="A33" s="228" t="s">
        <v>13</v>
      </c>
      <c r="B33" s="230">
        <v>30</v>
      </c>
    </row>
    <row r="34" spans="1:2" x14ac:dyDescent="0.3">
      <c r="A34" s="229" t="s">
        <v>16</v>
      </c>
      <c r="B34" s="230">
        <v>20</v>
      </c>
    </row>
    <row r="35" spans="1:2" x14ac:dyDescent="0.3">
      <c r="A35" s="229" t="s">
        <v>241</v>
      </c>
      <c r="B35" s="230">
        <v>10</v>
      </c>
    </row>
    <row r="36" spans="1:2" x14ac:dyDescent="0.3">
      <c r="A36" s="227" t="s">
        <v>200</v>
      </c>
      <c r="B36" s="230">
        <v>110</v>
      </c>
    </row>
    <row r="37" spans="1:2" x14ac:dyDescent="0.3">
      <c r="A37" s="228" t="s">
        <v>13</v>
      </c>
      <c r="B37" s="230">
        <v>110</v>
      </c>
    </row>
    <row r="38" spans="1:2" x14ac:dyDescent="0.3">
      <c r="A38" s="229" t="s">
        <v>15</v>
      </c>
      <c r="B38" s="230">
        <v>50</v>
      </c>
    </row>
    <row r="39" spans="1:2" x14ac:dyDescent="0.3">
      <c r="A39" s="229" t="s">
        <v>16</v>
      </c>
      <c r="B39" s="230">
        <v>40</v>
      </c>
    </row>
    <row r="40" spans="1:2" x14ac:dyDescent="0.3">
      <c r="A40" s="229" t="s">
        <v>241</v>
      </c>
      <c r="B40" s="230">
        <v>20</v>
      </c>
    </row>
    <row r="41" spans="1:2" x14ac:dyDescent="0.3">
      <c r="A41" s="227" t="s">
        <v>201</v>
      </c>
      <c r="B41" s="230">
        <v>70</v>
      </c>
    </row>
    <row r="42" spans="1:2" x14ac:dyDescent="0.3">
      <c r="A42" s="228" t="s">
        <v>13</v>
      </c>
      <c r="B42" s="230">
        <v>70</v>
      </c>
    </row>
    <row r="43" spans="1:2" x14ac:dyDescent="0.3">
      <c r="A43" s="229" t="s">
        <v>15</v>
      </c>
      <c r="B43" s="230">
        <v>20</v>
      </c>
    </row>
    <row r="44" spans="1:2" x14ac:dyDescent="0.3">
      <c r="A44" s="229" t="s">
        <v>16</v>
      </c>
      <c r="B44" s="230">
        <v>40</v>
      </c>
    </row>
    <row r="45" spans="1:2" x14ac:dyDescent="0.3">
      <c r="A45" s="229" t="s">
        <v>241</v>
      </c>
      <c r="B45" s="230">
        <v>10</v>
      </c>
    </row>
    <row r="46" spans="1:2" x14ac:dyDescent="0.3">
      <c r="A46" s="227" t="s">
        <v>259</v>
      </c>
      <c r="B46" s="230">
        <v>785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6EA1-65D7-4B0C-A5C0-83D8CE19816C}">
  <dimension ref="C2:R86"/>
  <sheetViews>
    <sheetView zoomScaleNormal="100" workbookViewId="0">
      <selection activeCell="I21" sqref="I21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2.109375" bestFit="1" customWidth="1"/>
    <col min="13" max="13" width="17" bestFit="1" customWidth="1"/>
    <col min="14" max="14" width="12.33203125" bestFit="1" customWidth="1"/>
    <col min="15" max="15" width="14" customWidth="1"/>
    <col min="17" max="17" width="13.77734375" bestFit="1" customWidth="1"/>
    <col min="18" max="18" width="14" bestFit="1" customWidth="1"/>
  </cols>
  <sheetData>
    <row r="2" spans="3:18" ht="15" thickBot="1" x14ac:dyDescent="0.35">
      <c r="C2" s="17" t="s">
        <v>7</v>
      </c>
      <c r="D2" s="17" t="s">
        <v>21</v>
      </c>
      <c r="E2" s="225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128</v>
      </c>
      <c r="K2" s="17" t="s">
        <v>257</v>
      </c>
      <c r="M2" s="17" t="s">
        <v>261</v>
      </c>
      <c r="N2" t="s">
        <v>265</v>
      </c>
    </row>
    <row r="3" spans="3:18" ht="15" thickBot="1" x14ac:dyDescent="0.35">
      <c r="C3" s="20" t="s">
        <v>17</v>
      </c>
      <c r="D3" s="21" t="s">
        <v>23</v>
      </c>
      <c r="E3" s="22" t="s">
        <v>267</v>
      </c>
      <c r="F3" s="22" t="str">
        <f>IF(OR($B3=[1]Selection!$E$2, $B3=[1]Selection!$E$3, $B3=[1]Selection!$E$6,  $B3=[1]Selection!$E$9), "A",IF(OR($B3=[1]Selection!$E$4,$B3=[1]Selection!$E$5),"B","C"))</f>
        <v>C</v>
      </c>
      <c r="G3" s="1" t="s">
        <v>13</v>
      </c>
      <c r="H3" s="22">
        <v>1</v>
      </c>
      <c r="I3" s="22" t="s">
        <v>14</v>
      </c>
      <c r="J3">
        <v>4000</v>
      </c>
      <c r="N3" s="177" t="s">
        <v>20</v>
      </c>
      <c r="O3" s="231" t="s">
        <v>262</v>
      </c>
      <c r="P3" s="211"/>
      <c r="Q3" s="177" t="s">
        <v>22</v>
      </c>
      <c r="R3" s="231" t="s">
        <v>266</v>
      </c>
    </row>
    <row r="4" spans="3:18" x14ac:dyDescent="0.3">
      <c r="C4" s="24" t="s">
        <v>17</v>
      </c>
      <c r="D4" s="25" t="s">
        <v>23</v>
      </c>
      <c r="E4" s="1" t="s">
        <v>267</v>
      </c>
      <c r="F4" s="1" t="str">
        <f>IF(OR($B4=[1]Selection!$E$2, $B4=[1]Selection!$E$3, $B4=[1]Selection!$E$6,  $B4=[1]Selection!$E$9), "A",IF(OR($B4=[1]Selection!$E$4,$B4=[1]Selection!$E$5),"B","C"))</f>
        <v>C</v>
      </c>
      <c r="G4" s="1" t="s">
        <v>13</v>
      </c>
      <c r="H4" s="1">
        <v>2</v>
      </c>
      <c r="I4" s="1" t="s">
        <v>14</v>
      </c>
      <c r="J4">
        <v>3800</v>
      </c>
      <c r="N4" s="232" t="s">
        <v>14</v>
      </c>
      <c r="O4" s="237">
        <v>10</v>
      </c>
      <c r="P4" s="211"/>
      <c r="Q4" s="232" t="s">
        <v>14</v>
      </c>
      <c r="R4" s="237">
        <v>20</v>
      </c>
    </row>
    <row r="5" spans="3:18" x14ac:dyDescent="0.3">
      <c r="C5" s="24" t="s">
        <v>17</v>
      </c>
      <c r="D5" s="25" t="s">
        <v>23</v>
      </c>
      <c r="E5" s="1" t="s">
        <v>267</v>
      </c>
      <c r="F5" s="1" t="str">
        <f>IF(OR($B5=[1]Selection!$E$2, $B5=[1]Selection!$E$3, $B5=[1]Selection!$E$6,  $B5=[1]Selection!$E$9), "A",IF(OR($B5=[1]Selection!$E$4,$B5=[1]Selection!$E$5),"B","C"))</f>
        <v>C</v>
      </c>
      <c r="G5" s="1" t="s">
        <v>13</v>
      </c>
      <c r="H5" s="1">
        <v>3</v>
      </c>
      <c r="I5" s="1" t="s">
        <v>15</v>
      </c>
      <c r="J5">
        <v>2000</v>
      </c>
      <c r="N5" s="233" t="s">
        <v>15</v>
      </c>
      <c r="O5" s="237">
        <v>50</v>
      </c>
      <c r="P5" s="211"/>
      <c r="Q5" s="233" t="s">
        <v>15</v>
      </c>
      <c r="R5" s="237">
        <v>40</v>
      </c>
    </row>
    <row r="6" spans="3:18" x14ac:dyDescent="0.3">
      <c r="C6" s="24" t="s">
        <v>17</v>
      </c>
      <c r="D6" s="25" t="s">
        <v>23</v>
      </c>
      <c r="E6" s="1" t="s">
        <v>267</v>
      </c>
      <c r="F6" s="1" t="str">
        <f>IF(OR($B6=[1]Selection!$E$2, $B6=[1]Selection!$E$3, $B6=[1]Selection!$E$6,  $B6=[1]Selection!$E$9), "A",IF(OR($B6=[1]Selection!$E$4,$B6=[1]Selection!$E$5),"B","C"))</f>
        <v>C</v>
      </c>
      <c r="G6" s="1" t="s">
        <v>13</v>
      </c>
      <c r="H6" s="1">
        <v>4</v>
      </c>
      <c r="I6" s="1" t="s">
        <v>15</v>
      </c>
      <c r="J6">
        <v>1800</v>
      </c>
      <c r="N6" s="233" t="s">
        <v>16</v>
      </c>
      <c r="O6" s="237">
        <v>70</v>
      </c>
      <c r="P6" s="211"/>
      <c r="Q6" s="233" t="s">
        <v>16</v>
      </c>
      <c r="R6" s="237">
        <v>70</v>
      </c>
    </row>
    <row r="7" spans="3:18" ht="15" thickBot="1" x14ac:dyDescent="0.35">
      <c r="C7" s="24" t="s">
        <v>17</v>
      </c>
      <c r="D7" s="25" t="s">
        <v>23</v>
      </c>
      <c r="E7" s="1" t="s">
        <v>267</v>
      </c>
      <c r="F7" s="1" t="str">
        <f>IF(OR($B7=[1]Selection!$E$2, $B7=[1]Selection!$E$3, $B7=[1]Selection!$E$6,  $B7=[1]Selection!$E$9), "A",IF(OR($B7=[1]Selection!$E$4,$B7=[1]Selection!$E$5),"B","C"))</f>
        <v>C</v>
      </c>
      <c r="G7" s="1" t="s">
        <v>13</v>
      </c>
      <c r="H7" s="1">
        <v>5</v>
      </c>
      <c r="I7" s="1" t="s">
        <v>15</v>
      </c>
      <c r="J7">
        <v>2500</v>
      </c>
      <c r="N7" s="234" t="s">
        <v>240</v>
      </c>
      <c r="O7" s="238">
        <v>80</v>
      </c>
      <c r="P7" s="211"/>
      <c r="Q7" s="234" t="s">
        <v>241</v>
      </c>
      <c r="R7" s="238">
        <v>80</v>
      </c>
    </row>
    <row r="8" spans="3:18" x14ac:dyDescent="0.3">
      <c r="C8" s="24" t="s">
        <v>17</v>
      </c>
      <c r="D8" s="25" t="s">
        <v>23</v>
      </c>
      <c r="E8" s="1" t="s">
        <v>267</v>
      </c>
      <c r="F8" s="1" t="str">
        <f>IF(OR($B8=[1]Selection!$E$2, $B8=[1]Selection!$E$3, $B8=[1]Selection!$E$6,  $B8=[1]Selection!$E$9), "A",IF(OR($B8=[1]Selection!$E$4,$B8=[1]Selection!$E$5),"B","C"))</f>
        <v>C</v>
      </c>
      <c r="G8" s="1" t="s">
        <v>13</v>
      </c>
      <c r="H8" s="1">
        <v>6</v>
      </c>
      <c r="I8" s="1" t="s">
        <v>16</v>
      </c>
      <c r="J8">
        <v>1500</v>
      </c>
      <c r="N8" s="276" t="s">
        <v>263</v>
      </c>
      <c r="O8" s="276"/>
      <c r="Q8" s="276" t="s">
        <v>263</v>
      </c>
      <c r="R8" s="276"/>
    </row>
    <row r="9" spans="3:18" x14ac:dyDescent="0.3">
      <c r="C9" s="24" t="s">
        <v>17</v>
      </c>
      <c r="D9" s="25" t="s">
        <v>23</v>
      </c>
      <c r="E9" s="1" t="s">
        <v>267</v>
      </c>
      <c r="F9" s="1" t="str">
        <f>IF(OR($B9=[1]Selection!$E$2, $B9=[1]Selection!$E$3, $B9=[1]Selection!$E$6,  $B9=[1]Selection!$E$9), "A",IF(OR($B9=[1]Selection!$E$4,$B9=[1]Selection!$E$5),"B","C"))</f>
        <v>C</v>
      </c>
      <c r="G9" s="1" t="s">
        <v>13</v>
      </c>
      <c r="H9" s="1">
        <v>7</v>
      </c>
      <c r="I9" s="1" t="s">
        <v>14</v>
      </c>
      <c r="J9">
        <v>4500</v>
      </c>
      <c r="Q9" t="s">
        <v>177</v>
      </c>
    </row>
    <row r="10" spans="3:18" x14ac:dyDescent="0.3">
      <c r="C10" s="24" t="s">
        <v>17</v>
      </c>
      <c r="D10" s="25" t="s">
        <v>23</v>
      </c>
      <c r="E10" s="1" t="s">
        <v>267</v>
      </c>
      <c r="F10" s="1" t="str">
        <f>IF(OR($B10=[1]Selection!$E$2, $B10=[1]Selection!$E$3, $B10=[1]Selection!$E$6,  $B10=[1]Selection!$E$9), "A",IF(OR($B10=[1]Selection!$E$4,$B10=[1]Selection!$E$5),"B","C"))</f>
        <v>C</v>
      </c>
      <c r="G10" s="1" t="s">
        <v>13</v>
      </c>
      <c r="H10" s="1">
        <v>8</v>
      </c>
      <c r="I10" s="1" t="s">
        <v>14</v>
      </c>
      <c r="J10">
        <v>5000</v>
      </c>
    </row>
    <row r="11" spans="3:18" x14ac:dyDescent="0.3">
      <c r="C11" s="24" t="s">
        <v>17</v>
      </c>
      <c r="D11" s="25" t="s">
        <v>23</v>
      </c>
      <c r="E11" s="1" t="s">
        <v>267</v>
      </c>
      <c r="F11" s="1" t="str">
        <f>IF(OR($B11=[1]Selection!$E$2, $B11=[1]Selection!$E$3, $B11=[1]Selection!$E$6,  $B11=[1]Selection!$E$9), "A",IF(OR($B11=[1]Selection!$E$4,$B11=[1]Selection!$E$5),"B","C"))</f>
        <v>C</v>
      </c>
      <c r="G11" s="1" t="s">
        <v>13</v>
      </c>
      <c r="H11" s="1">
        <v>9</v>
      </c>
      <c r="I11" s="1" t="s">
        <v>15</v>
      </c>
      <c r="J11">
        <v>3000</v>
      </c>
      <c r="M11" s="235" t="s">
        <v>264</v>
      </c>
      <c r="N11" s="236">
        <v>400</v>
      </c>
    </row>
    <row r="12" spans="3:18" x14ac:dyDescent="0.3">
      <c r="C12" s="24" t="s">
        <v>17</v>
      </c>
      <c r="D12" s="25" t="s">
        <v>23</v>
      </c>
      <c r="E12" s="1" t="s">
        <v>267</v>
      </c>
      <c r="F12" s="1" t="str">
        <f>IF(OR($B12=[1]Selection!$E$2, $B12=[1]Selection!$E$3, $B12=[1]Selection!$E$6,  $B12=[1]Selection!$E$9), "A",IF(OR($B12=[1]Selection!$E$4,$B12=[1]Selection!$E$5),"B","C"))</f>
        <v>C</v>
      </c>
      <c r="G12" s="1" t="s">
        <v>13</v>
      </c>
      <c r="H12" s="1">
        <v>10</v>
      </c>
      <c r="I12" s="1" t="s">
        <v>16</v>
      </c>
      <c r="J12">
        <v>1600</v>
      </c>
    </row>
    <row r="13" spans="3:18" x14ac:dyDescent="0.3">
      <c r="C13" s="24" t="s">
        <v>17</v>
      </c>
      <c r="D13" s="25" t="s">
        <v>23</v>
      </c>
      <c r="E13" s="1" t="s">
        <v>267</v>
      </c>
      <c r="F13" s="1" t="str">
        <f>IF(OR($B13=[1]Selection!$E$2, $B13=[1]Selection!$E$3, $B13=[1]Selection!$E$6,  $B13=[1]Selection!$E$9), "A",IF(OR($B13=[1]Selection!$E$4,$B13=[1]Selection!$E$5),"B","C"))</f>
        <v>C</v>
      </c>
      <c r="G13" s="1" t="s">
        <v>13</v>
      </c>
      <c r="H13" s="1">
        <v>11</v>
      </c>
      <c r="I13" s="1" t="s">
        <v>15</v>
      </c>
      <c r="J13">
        <v>2500</v>
      </c>
    </row>
    <row r="14" spans="3:18" x14ac:dyDescent="0.3">
      <c r="C14" s="24" t="s">
        <v>17</v>
      </c>
      <c r="D14" s="25" t="s">
        <v>23</v>
      </c>
      <c r="E14" s="1" t="s">
        <v>267</v>
      </c>
      <c r="F14" s="1" t="str">
        <f>IF(OR($B14=[1]Selection!$E$2, $B14=[1]Selection!$E$3, $B14=[1]Selection!$E$6,  $B14=[1]Selection!$E$9), "A",IF(OR($B14=[1]Selection!$E$4,$B14=[1]Selection!$E$5),"B","C"))</f>
        <v>C</v>
      </c>
      <c r="G14" s="1" t="s">
        <v>13</v>
      </c>
      <c r="H14" s="1">
        <v>12</v>
      </c>
      <c r="I14" s="1" t="s">
        <v>16</v>
      </c>
      <c r="J14">
        <v>1500</v>
      </c>
    </row>
    <row r="15" spans="3:18" x14ac:dyDescent="0.3">
      <c r="C15" s="24" t="s">
        <v>17</v>
      </c>
      <c r="D15" s="25" t="s">
        <v>23</v>
      </c>
      <c r="E15" s="30" t="s">
        <v>267</v>
      </c>
      <c r="F15" s="30" t="str">
        <f>IF(OR($B15=[1]Selection!$E$2, $B15=[1]Selection!$E$3, $B15=[1]Selection!$E$6,  $B15=[1]Selection!$E$9), "A",IF(OR($B15=[1]Selection!$E$4,$B15=[1]Selection!$E$5),"B","C"))</f>
        <v>C</v>
      </c>
      <c r="G15" s="1" t="s">
        <v>13</v>
      </c>
      <c r="H15" s="30" t="s">
        <v>29</v>
      </c>
      <c r="I15" s="30" t="s">
        <v>241</v>
      </c>
      <c r="J15" s="277">
        <v>4000</v>
      </c>
      <c r="N15" t="s">
        <v>46</v>
      </c>
      <c r="O15" t="s">
        <v>128</v>
      </c>
      <c r="P15" t="s">
        <v>165</v>
      </c>
    </row>
    <row r="16" spans="3:18" x14ac:dyDescent="0.3">
      <c r="C16" s="24" t="s">
        <v>17</v>
      </c>
      <c r="D16" s="25" t="s">
        <v>23</v>
      </c>
      <c r="E16" s="1" t="s">
        <v>268</v>
      </c>
      <c r="F16" s="1" t="str">
        <f>IF(OR($B16=[1]Selection!$E$2, $B16=[1]Selection!$E$3, $B16=[1]Selection!$E$6,  $B16=[1]Selection!$E$9), "A",IF(OR($B16=[1]Selection!$E$4,$B16=[1]Selection!$E$5),"B","C"))</f>
        <v>C</v>
      </c>
      <c r="G16" s="1" t="s">
        <v>13</v>
      </c>
      <c r="H16" s="1">
        <v>13</v>
      </c>
      <c r="I16" s="1" t="s">
        <v>14</v>
      </c>
      <c r="J16">
        <v>3800</v>
      </c>
      <c r="N16" t="s">
        <v>8</v>
      </c>
      <c r="O16">
        <v>1100</v>
      </c>
      <c r="P16">
        <v>0</v>
      </c>
    </row>
    <row r="17" spans="3:16" x14ac:dyDescent="0.3">
      <c r="C17" s="24" t="s">
        <v>17</v>
      </c>
      <c r="D17" s="25" t="s">
        <v>23</v>
      </c>
      <c r="E17" s="1" t="s">
        <v>268</v>
      </c>
      <c r="F17" s="1" t="str">
        <f>IF(OR($B17=[1]Selection!$E$2, $B17=[1]Selection!$E$3, $B17=[1]Selection!$E$6,  $B17=[1]Selection!$E$9), "A",IF(OR($B17=[1]Selection!$E$4,$B17=[1]Selection!$E$5),"B","C"))</f>
        <v>C</v>
      </c>
      <c r="G17" s="1" t="s">
        <v>13</v>
      </c>
      <c r="H17" s="1">
        <v>14</v>
      </c>
      <c r="I17" s="1" t="s">
        <v>15</v>
      </c>
      <c r="J17">
        <v>3000</v>
      </c>
      <c r="N17" t="s">
        <v>9</v>
      </c>
      <c r="O17">
        <f>SUM(J16:J22)</f>
        <v>15200</v>
      </c>
      <c r="P17">
        <v>0</v>
      </c>
    </row>
    <row r="18" spans="3:16" x14ac:dyDescent="0.3">
      <c r="C18" s="24" t="s">
        <v>17</v>
      </c>
      <c r="D18" s="25" t="s">
        <v>23</v>
      </c>
      <c r="E18" s="1" t="s">
        <v>268</v>
      </c>
      <c r="F18" s="1" t="str">
        <f>IF(OR($B18=[1]Selection!$E$2, $B18=[1]Selection!$E$3, $B18=[1]Selection!$E$6,  $B18=[1]Selection!$E$9), "A",IF(OR($B18=[1]Selection!$E$4,$B18=[1]Selection!$E$5),"B","C"))</f>
        <v>C</v>
      </c>
      <c r="G18" s="1" t="s">
        <v>13</v>
      </c>
      <c r="H18" s="1">
        <v>15</v>
      </c>
      <c r="I18" s="1" t="s">
        <v>15</v>
      </c>
      <c r="J18">
        <v>2500</v>
      </c>
      <c r="N18" t="s">
        <v>30</v>
      </c>
      <c r="O18">
        <f>SUM(J23:J26)</f>
        <v>4400</v>
      </c>
      <c r="P18">
        <v>0</v>
      </c>
    </row>
    <row r="19" spans="3:16" x14ac:dyDescent="0.3">
      <c r="C19" s="24" t="s">
        <v>17</v>
      </c>
      <c r="D19" s="25" t="s">
        <v>23</v>
      </c>
      <c r="E19" s="1" t="s">
        <v>268</v>
      </c>
      <c r="F19" s="1" t="str">
        <f>IF(OR($B19=[1]Selection!$E$2, $B19=[1]Selection!$E$3, $B19=[1]Selection!$E$6,  $B19=[1]Selection!$E$9), "A",IF(OR($B19=[1]Selection!$E$4,$B19=[1]Selection!$E$5),"B","C"))</f>
        <v>C</v>
      </c>
      <c r="G19" s="1" t="s">
        <v>13</v>
      </c>
      <c r="H19" s="1">
        <v>16</v>
      </c>
      <c r="I19" s="1" t="s">
        <v>16</v>
      </c>
      <c r="J19">
        <v>500</v>
      </c>
      <c r="N19" t="s">
        <v>11</v>
      </c>
      <c r="O19">
        <f>SUM(J27:J32)</f>
        <v>10800</v>
      </c>
      <c r="P19">
        <v>0</v>
      </c>
    </row>
    <row r="20" spans="3:16" x14ac:dyDescent="0.3">
      <c r="C20" s="24" t="s">
        <v>17</v>
      </c>
      <c r="D20" s="25" t="s">
        <v>23</v>
      </c>
      <c r="E20" s="1" t="s">
        <v>268</v>
      </c>
      <c r="F20" s="1" t="str">
        <f>IF(OR($B20=[1]Selection!$E$2, $B20=[1]Selection!$E$3, $B20=[1]Selection!$E$6,  $B20=[1]Selection!$E$9), "A",IF(OR($B20=[1]Selection!$E$4,$B20=[1]Selection!$E$5),"B","C"))</f>
        <v>C</v>
      </c>
      <c r="G20" s="1" t="s">
        <v>13</v>
      </c>
      <c r="H20" s="1">
        <v>17</v>
      </c>
      <c r="I20" s="1" t="s">
        <v>14</v>
      </c>
      <c r="J20">
        <v>4000</v>
      </c>
      <c r="O20">
        <f>SUM(O16:O19)</f>
        <v>31500</v>
      </c>
      <c r="P20">
        <f>SUM(P16:P19)</f>
        <v>0</v>
      </c>
    </row>
    <row r="21" spans="3:16" x14ac:dyDescent="0.3">
      <c r="C21" s="24" t="s">
        <v>17</v>
      </c>
      <c r="D21" s="25" t="s">
        <v>23</v>
      </c>
      <c r="E21" s="1" t="s">
        <v>268</v>
      </c>
      <c r="F21" s="1" t="str">
        <f>IF(OR($B21=[1]Selection!$E$2, $B21=[1]Selection!$E$3, $B21=[1]Selection!$E$6,  $B21=[1]Selection!$E$9), "A",IF(OR($B21=[1]Selection!$E$4,$B21=[1]Selection!$E$5),"B","C"))</f>
        <v>C</v>
      </c>
      <c r="G21" s="1" t="s">
        <v>13</v>
      </c>
      <c r="H21" s="1">
        <v>18</v>
      </c>
      <c r="I21" s="1" t="s">
        <v>16</v>
      </c>
      <c r="J21">
        <v>400</v>
      </c>
    </row>
    <row r="22" spans="3:16" x14ac:dyDescent="0.3">
      <c r="C22" s="24" t="s">
        <v>17</v>
      </c>
      <c r="D22" s="25" t="s">
        <v>23</v>
      </c>
      <c r="E22" s="30" t="s">
        <v>268</v>
      </c>
      <c r="F22" s="30" t="str">
        <f>IF(OR($B22=[1]Selection!$E$2, $B22=[1]Selection!$E$3, $B22=[1]Selection!$E$6,  $B22=[1]Selection!$E$9), "A",IF(OR($B22=[1]Selection!$E$4,$B22=[1]Selection!$E$5),"B","C"))</f>
        <v>C</v>
      </c>
      <c r="G22" s="1" t="s">
        <v>13</v>
      </c>
      <c r="H22" s="30" t="s">
        <v>29</v>
      </c>
      <c r="I22" s="30" t="s">
        <v>241</v>
      </c>
      <c r="J22" s="277">
        <v>1000</v>
      </c>
    </row>
    <row r="23" spans="3:16" x14ac:dyDescent="0.3">
      <c r="C23" s="24" t="s">
        <v>17</v>
      </c>
      <c r="D23" s="25" t="s">
        <v>23</v>
      </c>
      <c r="E23" s="1" t="s">
        <v>269</v>
      </c>
      <c r="F23" s="1" t="str">
        <f>IF(OR($B23=[1]Selection!$E$2, $B23=[1]Selection!$E$3, $B23=[1]Selection!$E$6,  $B23=[1]Selection!$E$9), "A",IF(OR($B23=[1]Selection!$E$4,$B23=[1]Selection!$E$5),"B","C"))</f>
        <v>C</v>
      </c>
      <c r="G23" s="1" t="s">
        <v>13</v>
      </c>
      <c r="H23" s="1">
        <v>19</v>
      </c>
      <c r="I23" s="1" t="s">
        <v>14</v>
      </c>
      <c r="J23">
        <v>2000</v>
      </c>
    </row>
    <row r="24" spans="3:16" x14ac:dyDescent="0.3">
      <c r="C24" s="24" t="s">
        <v>17</v>
      </c>
      <c r="D24" s="25" t="s">
        <v>23</v>
      </c>
      <c r="E24" s="1" t="s">
        <v>269</v>
      </c>
      <c r="F24" s="1" t="str">
        <f>IF(OR($B24=[1]Selection!$E$2, $B24=[1]Selection!$E$3, $B24=[1]Selection!$E$6,  $B24=[1]Selection!$E$9), "A",IF(OR($B24=[1]Selection!$E$4,$B24=[1]Selection!$E$5),"B","C"))</f>
        <v>C</v>
      </c>
      <c r="G24" s="1" t="s">
        <v>13</v>
      </c>
      <c r="H24" s="1">
        <v>20</v>
      </c>
      <c r="I24" s="1" t="s">
        <v>15</v>
      </c>
      <c r="J24">
        <v>1000</v>
      </c>
    </row>
    <row r="25" spans="3:16" x14ac:dyDescent="0.3">
      <c r="C25" s="24" t="s">
        <v>17</v>
      </c>
      <c r="D25" s="25" t="s">
        <v>23</v>
      </c>
      <c r="E25" s="1" t="s">
        <v>269</v>
      </c>
      <c r="F25" s="1" t="str">
        <f>IF(OR($B25=[1]Selection!$E$2, $B25=[1]Selection!$E$3, $B25=[1]Selection!$E$6,  $B25=[1]Selection!$E$9), "A",IF(OR($B25=[1]Selection!$E$4,$B25=[1]Selection!$E$5),"B","C"))</f>
        <v>C</v>
      </c>
      <c r="G25" s="1" t="s">
        <v>13</v>
      </c>
      <c r="H25" s="1">
        <v>21</v>
      </c>
      <c r="I25" s="1" t="s">
        <v>15</v>
      </c>
      <c r="J25">
        <v>1000</v>
      </c>
    </row>
    <row r="26" spans="3:16" x14ac:dyDescent="0.3">
      <c r="C26" s="24" t="s">
        <v>17</v>
      </c>
      <c r="D26" s="25" t="s">
        <v>23</v>
      </c>
      <c r="E26" s="1" t="s">
        <v>269</v>
      </c>
      <c r="F26" s="1" t="str">
        <f>IF(OR($B26=[1]Selection!$E$2, $B26=[1]Selection!$E$3, $B26=[1]Selection!$E$6,  $B26=[1]Selection!$E$9), "A",IF(OR($B26=[1]Selection!$E$4,$B26=[1]Selection!$E$5),"B","C"))</f>
        <v>C</v>
      </c>
      <c r="G26" s="1" t="s">
        <v>13</v>
      </c>
      <c r="H26" s="1">
        <v>22</v>
      </c>
      <c r="I26" s="1" t="s">
        <v>16</v>
      </c>
      <c r="J26">
        <v>400</v>
      </c>
    </row>
    <row r="27" spans="3:16" x14ac:dyDescent="0.3">
      <c r="C27" s="24" t="s">
        <v>17</v>
      </c>
      <c r="D27" s="25" t="s">
        <v>23</v>
      </c>
      <c r="E27" s="1" t="s">
        <v>269</v>
      </c>
      <c r="F27" s="1" t="str">
        <f>IF(OR($B27=[1]Selection!$E$2, $B27=[1]Selection!$E$3, $B27=[1]Selection!$E$6,  $B27=[1]Selection!$E$9), "A",IF(OR($B27=[1]Selection!$E$4,$B27=[1]Selection!$E$5),"B","C"))</f>
        <v>C</v>
      </c>
      <c r="G27" s="1" t="s">
        <v>13</v>
      </c>
      <c r="H27" s="1">
        <v>23</v>
      </c>
      <c r="I27" s="1" t="s">
        <v>16</v>
      </c>
      <c r="J27">
        <v>500</v>
      </c>
    </row>
    <row r="28" spans="3:16" x14ac:dyDescent="0.3">
      <c r="C28" s="24" t="s">
        <v>17</v>
      </c>
      <c r="D28" s="25" t="s">
        <v>23</v>
      </c>
      <c r="E28" s="30" t="s">
        <v>269</v>
      </c>
      <c r="F28" s="30" t="str">
        <f>IF(OR($B28=[1]Selection!$E$2, $B28=[1]Selection!$E$3, $B28=[1]Selection!$E$6,  $B28=[1]Selection!$E$9), "A",IF(OR($B28=[1]Selection!$E$4,$B28=[1]Selection!$E$5),"B","C"))</f>
        <v>C</v>
      </c>
      <c r="G28" s="1" t="s">
        <v>13</v>
      </c>
      <c r="H28" s="30" t="s">
        <v>29</v>
      </c>
      <c r="I28" s="30" t="s">
        <v>241</v>
      </c>
      <c r="J28" s="277">
        <v>1000</v>
      </c>
    </row>
    <row r="29" spans="3:16" x14ac:dyDescent="0.3">
      <c r="C29" s="24" t="s">
        <v>17</v>
      </c>
      <c r="D29" s="25" t="s">
        <v>23</v>
      </c>
      <c r="E29" s="1" t="s">
        <v>270</v>
      </c>
      <c r="F29" s="1" t="str">
        <f>IF(OR($B29=[1]Selection!$E$2, $B29=[1]Selection!$E$3, $B29=[1]Selection!$E$6,  $B29=[1]Selection!$E$9), "A",IF(OR($B29=[1]Selection!$E$4,$B29=[1]Selection!$E$5),"B","C"))</f>
        <v>C</v>
      </c>
      <c r="G29" s="1" t="s">
        <v>13</v>
      </c>
      <c r="H29" s="1">
        <v>24</v>
      </c>
      <c r="I29" s="1" t="s">
        <v>15</v>
      </c>
      <c r="J29">
        <v>2500</v>
      </c>
    </row>
    <row r="30" spans="3:16" x14ac:dyDescent="0.3">
      <c r="C30" s="24" t="s">
        <v>17</v>
      </c>
      <c r="D30" s="25" t="s">
        <v>23</v>
      </c>
      <c r="E30" s="1" t="s">
        <v>270</v>
      </c>
      <c r="F30" s="1" t="str">
        <f>IF(OR($B30=[1]Selection!$E$2, $B30=[1]Selection!$E$3, $B30=[1]Selection!$E$6,  $B30=[1]Selection!$E$9), "A",IF(OR($B30=[1]Selection!$E$4,$B30=[1]Selection!$E$5),"B","C"))</f>
        <v>C</v>
      </c>
      <c r="G30" s="1" t="s">
        <v>13</v>
      </c>
      <c r="H30" s="1">
        <v>25</v>
      </c>
      <c r="I30" s="1" t="s">
        <v>14</v>
      </c>
      <c r="J30">
        <v>3800</v>
      </c>
    </row>
    <row r="31" spans="3:16" x14ac:dyDescent="0.3">
      <c r="C31" s="25" t="s">
        <v>17</v>
      </c>
      <c r="D31" s="25" t="s">
        <v>23</v>
      </c>
      <c r="E31" s="1" t="s">
        <v>270</v>
      </c>
      <c r="F31" s="1" t="str">
        <f>IF(OR($B31=[1]Selection!$E$2, $B31=[1]Selection!$E$3, $B31=[1]Selection!$E$6,  $B31=[1]Selection!$E$9), "A",IF(OR($B31=[1]Selection!$E$4,$B31=[1]Selection!$E$5),"B","C"))</f>
        <v>C</v>
      </c>
      <c r="G31" s="1" t="s">
        <v>13</v>
      </c>
      <c r="H31" s="1">
        <v>26</v>
      </c>
      <c r="I31" s="1" t="s">
        <v>15</v>
      </c>
      <c r="J31">
        <v>2000</v>
      </c>
    </row>
    <row r="32" spans="3:16" x14ac:dyDescent="0.3">
      <c r="C32" s="25" t="s">
        <v>17</v>
      </c>
      <c r="D32" s="25" t="s">
        <v>23</v>
      </c>
      <c r="E32" s="1" t="s">
        <v>270</v>
      </c>
      <c r="F32" s="1" t="str">
        <f>IF(OR($B32=[1]Selection!$E$2, $B32=[1]Selection!$E$3, $B32=[1]Selection!$E$6,  $B32=[1]Selection!$E$9), "A",IF(OR($B32=[1]Selection!$E$4,$B32=[1]Selection!$E$5),"B","C"))</f>
        <v>C</v>
      </c>
      <c r="G32" s="1" t="s">
        <v>13</v>
      </c>
      <c r="H32" s="1">
        <v>27</v>
      </c>
      <c r="I32" s="1" t="s">
        <v>16</v>
      </c>
      <c r="J32">
        <v>1000</v>
      </c>
    </row>
    <row r="33" spans="3:15" x14ac:dyDescent="0.3">
      <c r="C33" s="24" t="s">
        <v>17</v>
      </c>
      <c r="D33" s="25" t="s">
        <v>23</v>
      </c>
      <c r="E33" s="1" t="s">
        <v>270</v>
      </c>
      <c r="F33" s="1" t="str">
        <f>IF(OR($B33=[1]Selection!$E$2, $B33=[1]Selection!$E$3, $B33=[1]Selection!$E$6,  $B33=[1]Selection!$E$9), "A",IF(OR($B33=[1]Selection!$E$4,$B33=[1]Selection!$E$5),"B","C"))</f>
        <v>C</v>
      </c>
      <c r="G33" s="1" t="s">
        <v>13</v>
      </c>
      <c r="H33" s="1">
        <v>28</v>
      </c>
      <c r="I33" s="1" t="s">
        <v>16</v>
      </c>
      <c r="J33">
        <v>800</v>
      </c>
    </row>
    <row r="34" spans="3:15" x14ac:dyDescent="0.3">
      <c r="C34" s="24" t="s">
        <v>17</v>
      </c>
      <c r="D34" s="25" t="s">
        <v>23</v>
      </c>
      <c r="E34" s="30" t="s">
        <v>270</v>
      </c>
      <c r="F34" s="30" t="str">
        <f>IF(OR($B34=[1]Selection!$E$2, $B34=[1]Selection!$E$3, $B34=[1]Selection!$E$6,  $B34=[1]Selection!$E$9), "A",IF(OR($B34=[1]Selection!$E$4,$B34=[1]Selection!$E$5),"B","C"))</f>
        <v>C</v>
      </c>
      <c r="G34" s="1" t="s">
        <v>13</v>
      </c>
      <c r="H34" s="30" t="s">
        <v>29</v>
      </c>
      <c r="I34" s="30" t="s">
        <v>241</v>
      </c>
      <c r="J34" s="277">
        <v>800</v>
      </c>
    </row>
    <row r="35" spans="3:15" x14ac:dyDescent="0.3">
      <c r="C35" s="24" t="s">
        <v>17</v>
      </c>
      <c r="D35" s="25" t="s">
        <v>23</v>
      </c>
      <c r="E35" s="1" t="s">
        <v>271</v>
      </c>
      <c r="F35" s="1" t="str">
        <f>IF(OR($B35=[1]Selection!$E$2, $B35=[1]Selection!$E$3, $B35=[1]Selection!$E$6,  $B35=[1]Selection!$E$9), "A",IF(OR($B35=[1]Selection!$E$4,$B35=[1]Selection!$E$5),"B","C"))</f>
        <v>C</v>
      </c>
      <c r="G35" s="1" t="s">
        <v>13</v>
      </c>
      <c r="H35" s="1">
        <v>29</v>
      </c>
      <c r="I35" s="1" t="s">
        <v>14</v>
      </c>
      <c r="J35">
        <v>3000</v>
      </c>
    </row>
    <row r="36" spans="3:15" x14ac:dyDescent="0.3">
      <c r="C36" s="24" t="s">
        <v>17</v>
      </c>
      <c r="D36" s="25" t="s">
        <v>23</v>
      </c>
      <c r="E36" s="1" t="s">
        <v>271</v>
      </c>
      <c r="F36" s="1" t="str">
        <f>IF(OR($B36=[1]Selection!$E$2, $B36=[1]Selection!$E$3, $B36=[1]Selection!$E$6,  $B36=[1]Selection!$E$9), "A",IF(OR($B36=[1]Selection!$E$4,$B36=[1]Selection!$E$5),"B","C"))</f>
        <v>C</v>
      </c>
      <c r="G36" s="1" t="s">
        <v>13</v>
      </c>
      <c r="H36" s="1">
        <v>30</v>
      </c>
      <c r="I36" s="1" t="s">
        <v>14</v>
      </c>
      <c r="J36">
        <v>3000</v>
      </c>
    </row>
    <row r="37" spans="3:15" x14ac:dyDescent="0.3">
      <c r="C37" s="24" t="s">
        <v>17</v>
      </c>
      <c r="D37" s="25" t="s">
        <v>23</v>
      </c>
      <c r="E37" s="1" t="s">
        <v>271</v>
      </c>
      <c r="F37" s="1" t="str">
        <f>IF(OR($B37=[1]Selection!$E$2, $B37=[1]Selection!$E$3, $B37=[1]Selection!$E$6,  $B37=[1]Selection!$E$9), "A",IF(OR($B37=[1]Selection!$E$4,$B37=[1]Selection!$E$5),"B","C"))</f>
        <v>C</v>
      </c>
      <c r="G37" s="1" t="s">
        <v>13</v>
      </c>
      <c r="H37" s="1">
        <v>31</v>
      </c>
      <c r="I37" s="1" t="s">
        <v>15</v>
      </c>
      <c r="J37">
        <v>2300</v>
      </c>
    </row>
    <row r="38" spans="3:15" x14ac:dyDescent="0.3">
      <c r="C38" s="24" t="s">
        <v>17</v>
      </c>
      <c r="D38" s="25" t="s">
        <v>23</v>
      </c>
      <c r="E38" s="1" t="s">
        <v>271</v>
      </c>
      <c r="F38" s="1" t="str">
        <f>IF(OR($B38=[1]Selection!$E$2, $B38=[1]Selection!$E$3, $B38=[1]Selection!$E$6,  $B38=[1]Selection!$E$9), "A",IF(OR($B38=[1]Selection!$E$4,$B38=[1]Selection!$E$5),"B","C"))</f>
        <v>C</v>
      </c>
      <c r="G38" s="1" t="s">
        <v>13</v>
      </c>
      <c r="H38" s="1">
        <v>32</v>
      </c>
      <c r="I38" s="1" t="s">
        <v>15</v>
      </c>
      <c r="J38">
        <v>1800</v>
      </c>
    </row>
    <row r="39" spans="3:15" x14ac:dyDescent="0.3">
      <c r="C39" s="24" t="s">
        <v>17</v>
      </c>
      <c r="D39" s="25" t="s">
        <v>23</v>
      </c>
      <c r="E39" s="1" t="s">
        <v>271</v>
      </c>
      <c r="F39" s="1" t="str">
        <f>IF(OR($B39=[1]Selection!$E$2, $B39=[1]Selection!$E$3, $B39=[1]Selection!$E$6,  $B39=[1]Selection!$E$9), "A",IF(OR($B39=[1]Selection!$E$4,$B39=[1]Selection!$E$5),"B","C"))</f>
        <v>C</v>
      </c>
      <c r="G39" s="1" t="s">
        <v>13</v>
      </c>
      <c r="H39" s="1">
        <v>33</v>
      </c>
      <c r="I39" s="1" t="s">
        <v>15</v>
      </c>
      <c r="J39">
        <v>1500</v>
      </c>
    </row>
    <row r="40" spans="3:15" x14ac:dyDescent="0.3">
      <c r="C40" s="24" t="s">
        <v>17</v>
      </c>
      <c r="D40" s="25" t="s">
        <v>23</v>
      </c>
      <c r="E40" s="1" t="s">
        <v>271</v>
      </c>
      <c r="F40" s="1" t="str">
        <f>IF(OR($B40=[1]Selection!$E$2, $B40=[1]Selection!$E$3, $B40=[1]Selection!$E$6,  $B40=[1]Selection!$E$9), "A",IF(OR($B40=[1]Selection!$E$4,$B40=[1]Selection!$E$5),"B","C"))</f>
        <v>C</v>
      </c>
      <c r="G40" s="1" t="s">
        <v>13</v>
      </c>
      <c r="H40" s="1">
        <v>34</v>
      </c>
      <c r="I40" s="1" t="s">
        <v>16</v>
      </c>
      <c r="J40">
        <v>800</v>
      </c>
    </row>
    <row r="41" spans="3:15" x14ac:dyDescent="0.3">
      <c r="C41" s="24" t="s">
        <v>17</v>
      </c>
      <c r="D41" s="25" t="s">
        <v>23</v>
      </c>
      <c r="E41" s="1" t="s">
        <v>271</v>
      </c>
      <c r="F41" s="1" t="str">
        <f>IF(OR($B41=[1]Selection!$E$2, $B41=[1]Selection!$E$3, $B41=[1]Selection!$E$6,  $B41=[1]Selection!$E$9), "A",IF(OR($B41=[1]Selection!$E$4,$B41=[1]Selection!$E$5),"B","C"))</f>
        <v>C</v>
      </c>
      <c r="G41" s="1" t="s">
        <v>13</v>
      </c>
      <c r="H41" s="1">
        <v>35</v>
      </c>
      <c r="I41" s="1" t="s">
        <v>14</v>
      </c>
      <c r="J41">
        <v>2500</v>
      </c>
    </row>
    <row r="42" spans="3:15" x14ac:dyDescent="0.3">
      <c r="C42" s="24" t="s">
        <v>17</v>
      </c>
      <c r="D42" s="25" t="s">
        <v>23</v>
      </c>
      <c r="E42" s="1" t="s">
        <v>271</v>
      </c>
      <c r="F42" s="1" t="str">
        <f>IF(OR($B42=[1]Selection!$E$2, $B42=[1]Selection!$E$3, $B42=[1]Selection!$E$6,  $B42=[1]Selection!$E$9), "A",IF(OR($B42=[1]Selection!$E$4,$B42=[1]Selection!$E$5),"B","C"))</f>
        <v>C</v>
      </c>
      <c r="G42" s="1" t="s">
        <v>13</v>
      </c>
      <c r="H42" s="1">
        <v>36</v>
      </c>
      <c r="I42" s="1" t="s">
        <v>14</v>
      </c>
      <c r="J42">
        <v>3000</v>
      </c>
    </row>
    <row r="43" spans="3:15" x14ac:dyDescent="0.3">
      <c r="C43" s="24" t="s">
        <v>17</v>
      </c>
      <c r="D43" s="25" t="s">
        <v>23</v>
      </c>
      <c r="E43" s="1" t="s">
        <v>271</v>
      </c>
      <c r="F43" s="1" t="str">
        <f>IF(OR($B43=[1]Selection!$E$2, $B43=[1]Selection!$E$3, $B43=[1]Selection!$E$6,  $B43=[1]Selection!$E$9), "A",IF(OR($B43=[1]Selection!$E$4,$B43=[1]Selection!$E$5),"B","C"))</f>
        <v>C</v>
      </c>
      <c r="G43" s="1" t="s">
        <v>13</v>
      </c>
      <c r="H43" s="1">
        <v>37</v>
      </c>
      <c r="I43" s="1" t="s">
        <v>15</v>
      </c>
      <c r="J43">
        <v>1500</v>
      </c>
    </row>
    <row r="44" spans="3:15" x14ac:dyDescent="0.3">
      <c r="C44" s="24" t="s">
        <v>17</v>
      </c>
      <c r="D44" s="25" t="s">
        <v>23</v>
      </c>
      <c r="E44" s="1" t="s">
        <v>271</v>
      </c>
      <c r="F44" s="1" t="str">
        <f>IF(OR($B44=[1]Selection!$E$2, $B44=[1]Selection!$E$3, $B44=[1]Selection!$E$6,  $B44=[1]Selection!$E$9), "A",IF(OR($B44=[1]Selection!$E$4,$B44=[1]Selection!$E$5),"B","C"))</f>
        <v>C</v>
      </c>
      <c r="G44" s="1" t="s">
        <v>13</v>
      </c>
      <c r="H44" s="1">
        <v>38</v>
      </c>
      <c r="I44" s="1" t="s">
        <v>16</v>
      </c>
      <c r="J44">
        <v>500</v>
      </c>
    </row>
    <row r="45" spans="3:15" x14ac:dyDescent="0.3">
      <c r="C45" s="25" t="s">
        <v>17</v>
      </c>
      <c r="D45" s="25" t="s">
        <v>23</v>
      </c>
      <c r="E45" s="1" t="s">
        <v>271</v>
      </c>
      <c r="F45" s="1" t="str">
        <f>IF(OR($B45=[1]Selection!$E$2, $B45=[1]Selection!$E$3, $B45=[1]Selection!$E$6,  $B45=[1]Selection!$E$9), "A",IF(OR($B45=[1]Selection!$E$4,$B45=[1]Selection!$E$5),"B","C"))</f>
        <v>C</v>
      </c>
      <c r="G45" s="1" t="s">
        <v>13</v>
      </c>
      <c r="H45" s="1">
        <v>39</v>
      </c>
      <c r="I45" s="1" t="s">
        <v>15</v>
      </c>
      <c r="J45">
        <v>1400</v>
      </c>
    </row>
    <row r="46" spans="3:15" x14ac:dyDescent="0.3">
      <c r="C46" s="24" t="s">
        <v>17</v>
      </c>
      <c r="D46" s="25" t="s">
        <v>23</v>
      </c>
      <c r="E46" s="1" t="s">
        <v>271</v>
      </c>
      <c r="F46" s="1" t="str">
        <f>IF(OR($B46=[1]Selection!$E$2, $B46=[1]Selection!$E$3, $B46=[1]Selection!$E$6,  $B46=[1]Selection!$E$9), "A",IF(OR($B46=[1]Selection!$E$4,$B46=[1]Selection!$E$5),"B","C"))</f>
        <v>C</v>
      </c>
      <c r="G46" s="1" t="s">
        <v>13</v>
      </c>
      <c r="H46" s="1">
        <v>40</v>
      </c>
      <c r="I46" s="1" t="s">
        <v>16</v>
      </c>
      <c r="J46">
        <v>600</v>
      </c>
      <c r="N46" t="s">
        <v>8</v>
      </c>
      <c r="O46">
        <f>SUM(J33:J45)</f>
        <v>22900</v>
      </c>
    </row>
    <row r="47" spans="3:15" x14ac:dyDescent="0.3">
      <c r="C47" s="24" t="s">
        <v>17</v>
      </c>
      <c r="D47" s="25" t="s">
        <v>23</v>
      </c>
      <c r="E47" s="30" t="s">
        <v>271</v>
      </c>
      <c r="F47" s="30" t="str">
        <f>IF(OR($B47=[1]Selection!$E$2, $B47=[1]Selection!$E$3, $B47=[1]Selection!$E$6,  $B47=[1]Selection!$E$9), "A",IF(OR($B47=[1]Selection!$E$4,$B47=[1]Selection!$E$5),"B","C"))</f>
        <v>C</v>
      </c>
      <c r="G47" s="1" t="s">
        <v>13</v>
      </c>
      <c r="H47" s="30" t="s">
        <v>29</v>
      </c>
      <c r="I47" s="30" t="s">
        <v>241</v>
      </c>
      <c r="J47" s="277">
        <v>3500</v>
      </c>
      <c r="N47" t="s">
        <v>9</v>
      </c>
      <c r="O47">
        <f>SUM(J46:J52)</f>
        <v>12400</v>
      </c>
    </row>
    <row r="48" spans="3:15" x14ac:dyDescent="0.3">
      <c r="C48" s="24" t="s">
        <v>17</v>
      </c>
      <c r="D48" s="25" t="s">
        <v>23</v>
      </c>
      <c r="E48" s="1" t="s">
        <v>272</v>
      </c>
      <c r="F48" s="1" t="str">
        <f>IF(OR($B48=[1]Selection!$E$2, $B48=[1]Selection!$E$3, $B48=[1]Selection!$E$6,  $B48=[1]Selection!$E$9), "A",IF(OR($B48=[1]Selection!$E$4,$B48=[1]Selection!$E$5),"B","C"))</f>
        <v>C</v>
      </c>
      <c r="G48" s="1" t="s">
        <v>13</v>
      </c>
      <c r="H48" s="1">
        <v>41</v>
      </c>
      <c r="I48" s="1" t="s">
        <v>15</v>
      </c>
      <c r="J48">
        <v>1500</v>
      </c>
      <c r="N48" t="s">
        <v>30</v>
      </c>
      <c r="O48">
        <f>SUM(J53:J56)</f>
        <v>8300</v>
      </c>
    </row>
    <row r="49" spans="3:15" x14ac:dyDescent="0.3">
      <c r="C49" s="24" t="s">
        <v>17</v>
      </c>
      <c r="D49" s="25" t="s">
        <v>23</v>
      </c>
      <c r="E49" s="1" t="s">
        <v>272</v>
      </c>
      <c r="F49" s="1" t="str">
        <f>IF(OR($B49=[1]Selection!$E$2, $B49=[1]Selection!$E$3, $B49=[1]Selection!$E$6,  $B49=[1]Selection!$E$9), "A",IF(OR($B49=[1]Selection!$E$4,$B49=[1]Selection!$E$5),"B","C"))</f>
        <v>C</v>
      </c>
      <c r="G49" s="1" t="s">
        <v>13</v>
      </c>
      <c r="H49" s="1">
        <v>42</v>
      </c>
      <c r="I49" s="1" t="s">
        <v>15</v>
      </c>
      <c r="J49">
        <v>1300</v>
      </c>
      <c r="N49" t="s">
        <v>11</v>
      </c>
      <c r="O49">
        <f>SUM(J57:J62)</f>
        <v>7700</v>
      </c>
    </row>
    <row r="50" spans="3:15" x14ac:dyDescent="0.3">
      <c r="C50" s="24" t="s">
        <v>17</v>
      </c>
      <c r="D50" s="25" t="s">
        <v>23</v>
      </c>
      <c r="E50" s="1" t="s">
        <v>272</v>
      </c>
      <c r="F50" s="1" t="str">
        <f>IF(OR($B50=[1]Selection!$E$2, $B50=[1]Selection!$E$3, $B50=[1]Selection!$E$6,  $B50=[1]Selection!$E$9), "A",IF(OR($B50=[1]Selection!$E$4,$B50=[1]Selection!$E$5),"B","C"))</f>
        <v>C</v>
      </c>
      <c r="G50" s="1" t="s">
        <v>13</v>
      </c>
      <c r="H50" s="1">
        <v>43</v>
      </c>
      <c r="I50" s="1" t="s">
        <v>15</v>
      </c>
      <c r="J50">
        <v>1300</v>
      </c>
      <c r="O50">
        <f>SUM(O46:O49)</f>
        <v>51300</v>
      </c>
    </row>
    <row r="51" spans="3:15" x14ac:dyDescent="0.3">
      <c r="C51" s="24" t="s">
        <v>17</v>
      </c>
      <c r="D51" s="25" t="s">
        <v>23</v>
      </c>
      <c r="E51" s="1" t="s">
        <v>272</v>
      </c>
      <c r="F51" s="1" t="str">
        <f>IF(OR($B51=[1]Selection!$E$2, $B51=[1]Selection!$E$3, $B51=[1]Selection!$E$6,  $B51=[1]Selection!$E$9), "A",IF(OR($B51=[1]Selection!$E$4,$B51=[1]Selection!$E$5),"B","C"))</f>
        <v>C</v>
      </c>
      <c r="G51" s="1" t="s">
        <v>13</v>
      </c>
      <c r="H51" s="1">
        <v>44</v>
      </c>
      <c r="I51" s="1" t="s">
        <v>16</v>
      </c>
      <c r="J51">
        <v>700</v>
      </c>
    </row>
    <row r="52" spans="3:15" x14ac:dyDescent="0.3">
      <c r="C52" s="24" t="s">
        <v>17</v>
      </c>
      <c r="D52" s="25" t="s">
        <v>23</v>
      </c>
      <c r="E52" s="1" t="s">
        <v>272</v>
      </c>
      <c r="F52" s="1" t="str">
        <f>IF(OR($B52=[1]Selection!$E$2, $B52=[1]Selection!$E$3, $B52=[1]Selection!$E$6,  $B52=[1]Selection!$E$9), "A",IF(OR($B52=[1]Selection!$E$4,$B52=[1]Selection!$E$5),"B","C"))</f>
        <v>C</v>
      </c>
      <c r="G52" s="1" t="s">
        <v>13</v>
      </c>
      <c r="H52" s="1">
        <v>45</v>
      </c>
      <c r="I52" s="1" t="s">
        <v>14</v>
      </c>
      <c r="J52">
        <v>3500</v>
      </c>
    </row>
    <row r="53" spans="3:15" x14ac:dyDescent="0.3">
      <c r="C53" s="24" t="s">
        <v>17</v>
      </c>
      <c r="D53" s="25" t="s">
        <v>23</v>
      </c>
      <c r="E53" s="1" t="s">
        <v>272</v>
      </c>
      <c r="F53" s="1" t="str">
        <f>IF(OR($B53=[1]Selection!$E$2, $B53=[1]Selection!$E$3, $B53=[1]Selection!$E$6,  $B53=[1]Selection!$E$9), "A",IF(OR($B53=[1]Selection!$E$4,$B53=[1]Selection!$E$5),"B","C"))</f>
        <v>C</v>
      </c>
      <c r="G53" s="1" t="s">
        <v>13</v>
      </c>
      <c r="H53" s="1">
        <v>46</v>
      </c>
      <c r="I53" s="1" t="s">
        <v>16</v>
      </c>
      <c r="J53">
        <v>800</v>
      </c>
    </row>
    <row r="54" spans="3:15" x14ac:dyDescent="0.3">
      <c r="C54" s="24" t="s">
        <v>17</v>
      </c>
      <c r="D54" s="25" t="s">
        <v>23</v>
      </c>
      <c r="E54" s="30" t="s">
        <v>272</v>
      </c>
      <c r="F54" s="30" t="str">
        <f>IF(OR($B54=[1]Selection!$E$2, $B54=[1]Selection!$E$3, $B54=[1]Selection!$E$6,  $B54=[1]Selection!$E$9), "A",IF(OR($B54=[1]Selection!$E$4,$B54=[1]Selection!$E$5),"B","C"))</f>
        <v>C</v>
      </c>
      <c r="G54" s="1" t="s">
        <v>13</v>
      </c>
      <c r="H54" s="30" t="s">
        <v>29</v>
      </c>
      <c r="I54" s="30" t="s">
        <v>241</v>
      </c>
      <c r="J54">
        <v>1500</v>
      </c>
    </row>
    <row r="55" spans="3:15" x14ac:dyDescent="0.3">
      <c r="C55" s="24" t="s">
        <v>17</v>
      </c>
      <c r="D55" s="25" t="s">
        <v>23</v>
      </c>
      <c r="E55" s="1" t="s">
        <v>273</v>
      </c>
      <c r="F55" s="1" t="str">
        <f>IF(OR($B55=[1]Selection!$E$2, $B55=[1]Selection!$E$3, $B55=[1]Selection!$E$6,  $B55=[1]Selection!$E$9), "A",IF(OR($B55=[1]Selection!$E$4,$B55=[1]Selection!$E$5),"B","C"))</f>
        <v>C</v>
      </c>
      <c r="G55" s="1" t="s">
        <v>13</v>
      </c>
      <c r="H55" s="1">
        <v>47</v>
      </c>
      <c r="I55" s="1" t="s">
        <v>14</v>
      </c>
      <c r="J55">
        <v>3500</v>
      </c>
    </row>
    <row r="56" spans="3:15" x14ac:dyDescent="0.3">
      <c r="C56" s="24" t="s">
        <v>17</v>
      </c>
      <c r="D56" s="25" t="s">
        <v>23</v>
      </c>
      <c r="E56" s="1" t="s">
        <v>273</v>
      </c>
      <c r="F56" s="1" t="str">
        <f>IF(OR($B56=[1]Selection!$E$2, $B56=[1]Selection!$E$3, $B56=[1]Selection!$E$6,  $B56=[1]Selection!$E$9), "A",IF(OR($B56=[1]Selection!$E$4,$B56=[1]Selection!$E$5),"B","C"))</f>
        <v>C</v>
      </c>
      <c r="G56" s="1" t="s">
        <v>13</v>
      </c>
      <c r="H56" s="1">
        <v>48</v>
      </c>
      <c r="I56" s="1" t="s">
        <v>15</v>
      </c>
      <c r="J56">
        <v>2500</v>
      </c>
    </row>
    <row r="57" spans="3:15" x14ac:dyDescent="0.3">
      <c r="C57" s="24" t="s">
        <v>17</v>
      </c>
      <c r="D57" s="25" t="s">
        <v>23</v>
      </c>
      <c r="E57" s="1" t="s">
        <v>273</v>
      </c>
      <c r="F57" s="1" t="str">
        <f>IF(OR($B57=[1]Selection!$E$2, $B57=[1]Selection!$E$3, $B57=[1]Selection!$E$6,  $B57=[1]Selection!$E$9), "A",IF(OR($B57=[1]Selection!$E$4,$B57=[1]Selection!$E$5),"B","C"))</f>
        <v>C</v>
      </c>
      <c r="G57" s="1" t="s">
        <v>13</v>
      </c>
      <c r="H57" s="1">
        <v>49</v>
      </c>
      <c r="I57" s="1" t="s">
        <v>15</v>
      </c>
      <c r="J57">
        <v>2200</v>
      </c>
    </row>
    <row r="58" spans="3:15" x14ac:dyDescent="0.3">
      <c r="C58" s="24" t="s">
        <v>17</v>
      </c>
      <c r="D58" s="25" t="s">
        <v>23</v>
      </c>
      <c r="E58" s="1" t="s">
        <v>273</v>
      </c>
      <c r="F58" s="1" t="str">
        <f>IF(OR($B58=[1]Selection!$E$2, $B58=[1]Selection!$E$3, $B58=[1]Selection!$E$6,  $B58=[1]Selection!$E$9), "A",IF(OR($B58=[1]Selection!$E$4,$B58=[1]Selection!$E$5),"B","C"))</f>
        <v>C</v>
      </c>
      <c r="G58" s="1" t="s">
        <v>13</v>
      </c>
      <c r="H58" s="1">
        <v>50</v>
      </c>
      <c r="I58" s="1" t="s">
        <v>16</v>
      </c>
      <c r="J58">
        <v>1000</v>
      </c>
    </row>
    <row r="59" spans="3:15" x14ac:dyDescent="0.3">
      <c r="C59" s="24" t="s">
        <v>17</v>
      </c>
      <c r="D59" s="25" t="s">
        <v>23</v>
      </c>
      <c r="E59" s="30" t="s">
        <v>273</v>
      </c>
      <c r="F59" s="30" t="str">
        <f>IF(OR($B59=[1]Selection!$E$2, $B59=[1]Selection!$E$3, $B59=[1]Selection!$E$6,  $B59=[1]Selection!$E$9), "A",IF(OR($B59=[1]Selection!$E$4,$B59=[1]Selection!$E$5),"B","C"))</f>
        <v>C</v>
      </c>
      <c r="G59" s="1" t="s">
        <v>13</v>
      </c>
      <c r="H59" s="30" t="s">
        <v>29</v>
      </c>
      <c r="I59" s="30" t="s">
        <v>241</v>
      </c>
      <c r="J59">
        <v>1400</v>
      </c>
    </row>
    <row r="60" spans="3:15" x14ac:dyDescent="0.3">
      <c r="C60" s="24" t="s">
        <v>17</v>
      </c>
      <c r="D60" s="25" t="s">
        <v>23</v>
      </c>
      <c r="E60" s="1" t="s">
        <v>274</v>
      </c>
      <c r="F60" s="1" t="str">
        <f>IF(OR($B60=[1]Selection!$E$2, $B60=[1]Selection!$E$3, $B60=[1]Selection!$E$6,  $B60=[1]Selection!$E$9), "A",IF(OR($B60=[1]Selection!$E$4,$B60=[1]Selection!$E$5),"B","C"))</f>
        <v>C</v>
      </c>
      <c r="G60" s="1" t="s">
        <v>13</v>
      </c>
      <c r="H60" s="1">
        <v>51</v>
      </c>
      <c r="I60" s="1" t="s">
        <v>15</v>
      </c>
      <c r="J60">
        <v>800</v>
      </c>
    </row>
    <row r="61" spans="3:15" x14ac:dyDescent="0.3">
      <c r="C61" s="24" t="s">
        <v>17</v>
      </c>
      <c r="D61" s="25" t="s">
        <v>23</v>
      </c>
      <c r="E61" s="1" t="s">
        <v>274</v>
      </c>
      <c r="F61" s="1" t="str">
        <f>IF(OR($B61=[1]Selection!$E$2, $B61=[1]Selection!$E$3, $B61=[1]Selection!$E$6,  $B61=[1]Selection!$E$9), "A",IF(OR($B61=[1]Selection!$E$4,$B61=[1]Selection!$E$5),"B","C"))</f>
        <v>C</v>
      </c>
      <c r="G61" s="1" t="s">
        <v>13</v>
      </c>
      <c r="H61" s="1">
        <v>52</v>
      </c>
      <c r="I61" s="1" t="s">
        <v>14</v>
      </c>
      <c r="J61">
        <v>1500</v>
      </c>
    </row>
    <row r="62" spans="3:15" x14ac:dyDescent="0.3">
      <c r="C62" s="28" t="s">
        <v>17</v>
      </c>
      <c r="D62" s="29" t="s">
        <v>23</v>
      </c>
      <c r="E62" s="1" t="s">
        <v>274</v>
      </c>
      <c r="F62" s="1" t="str">
        <f>IF(OR($B62=[1]Selection!$E$2, $B62=[1]Selection!$E$3, $B62=[1]Selection!$E$6,  $B62=[1]Selection!$E$9), "A",IF(OR($B62=[1]Selection!$E$4,$B62=[1]Selection!$E$5),"B","C"))</f>
        <v>C</v>
      </c>
      <c r="G62" s="1" t="s">
        <v>13</v>
      </c>
      <c r="H62" s="1">
        <v>53</v>
      </c>
      <c r="I62" s="1" t="s">
        <v>15</v>
      </c>
      <c r="J62">
        <v>800</v>
      </c>
    </row>
    <row r="63" spans="3:15" x14ac:dyDescent="0.3">
      <c r="C63" s="24" t="s">
        <v>17</v>
      </c>
      <c r="D63" s="25" t="s">
        <v>23</v>
      </c>
      <c r="E63" s="1" t="s">
        <v>274</v>
      </c>
      <c r="F63" s="1" t="str">
        <f>IF(OR($B63=[1]Selection!$E$2, $B63=[1]Selection!$E$3, $B63=[1]Selection!$E$6,  $B63=[1]Selection!$E$9), "A",IF(OR($B63=[1]Selection!$E$4,$B63=[1]Selection!$E$5),"B","C"))</f>
        <v>C</v>
      </c>
      <c r="G63" s="1" t="s">
        <v>13</v>
      </c>
      <c r="H63" s="1">
        <v>54</v>
      </c>
      <c r="I63" s="1" t="s">
        <v>16</v>
      </c>
      <c r="J63">
        <v>400</v>
      </c>
    </row>
    <row r="64" spans="3:15" x14ac:dyDescent="0.3">
      <c r="C64" s="28" t="s">
        <v>17</v>
      </c>
      <c r="D64" s="29" t="s">
        <v>23</v>
      </c>
      <c r="E64" s="1" t="s">
        <v>274</v>
      </c>
      <c r="F64" s="1" t="str">
        <f>IF(OR($B64=[1]Selection!$E$2, $B64=[1]Selection!$E$3, $B64=[1]Selection!$E$6,  $B64=[1]Selection!$E$9), "A",IF(OR($B64=[1]Selection!$E$4,$B64=[1]Selection!$E$5),"B","C"))</f>
        <v>C</v>
      </c>
      <c r="G64" s="1" t="s">
        <v>13</v>
      </c>
      <c r="H64" s="1">
        <v>55</v>
      </c>
      <c r="I64" s="1" t="s">
        <v>16</v>
      </c>
      <c r="J64">
        <v>300</v>
      </c>
    </row>
    <row r="65" spans="3:10" x14ac:dyDescent="0.3">
      <c r="C65" s="24" t="s">
        <v>17</v>
      </c>
      <c r="D65" s="25" t="s">
        <v>23</v>
      </c>
      <c r="E65" s="30" t="s">
        <v>274</v>
      </c>
      <c r="F65" s="30" t="str">
        <f>IF(OR($B65=[1]Selection!$E$2, $B65=[1]Selection!$E$3, $B65=[1]Selection!$E$6,  $B65=[1]Selection!$E$9), "A",IF(OR($B65=[1]Selection!$E$4,$B65=[1]Selection!$E$5),"B","C"))</f>
        <v>C</v>
      </c>
      <c r="G65" s="1" t="s">
        <v>13</v>
      </c>
      <c r="H65" s="30" t="s">
        <v>29</v>
      </c>
      <c r="I65" s="30" t="s">
        <v>241</v>
      </c>
      <c r="J65">
        <v>500</v>
      </c>
    </row>
    <row r="66" spans="3:10" x14ac:dyDescent="0.3">
      <c r="C66" s="18"/>
      <c r="D66" s="18"/>
    </row>
    <row r="67" spans="3:10" x14ac:dyDescent="0.3">
      <c r="C67" s="18"/>
      <c r="D67" s="18"/>
    </row>
    <row r="68" spans="3:10" x14ac:dyDescent="0.3">
      <c r="C68" s="18"/>
      <c r="D68" s="18"/>
    </row>
    <row r="69" spans="3:10" x14ac:dyDescent="0.3">
      <c r="C69" s="18"/>
      <c r="D69" s="18"/>
    </row>
    <row r="70" spans="3:10" x14ac:dyDescent="0.3">
      <c r="C70" s="18"/>
      <c r="D70" s="18"/>
    </row>
    <row r="71" spans="3:10" x14ac:dyDescent="0.3">
      <c r="C71" s="18"/>
      <c r="D71" s="18"/>
    </row>
    <row r="72" spans="3:10" x14ac:dyDescent="0.3">
      <c r="C72" s="18"/>
      <c r="D72" s="18"/>
    </row>
    <row r="73" spans="3:10" x14ac:dyDescent="0.3">
      <c r="C73" s="18"/>
      <c r="D73" s="18"/>
    </row>
    <row r="74" spans="3:10" x14ac:dyDescent="0.3">
      <c r="C74" s="18"/>
      <c r="D74" s="18"/>
    </row>
    <row r="75" spans="3:10" x14ac:dyDescent="0.3">
      <c r="C75" s="18"/>
      <c r="D75" s="18"/>
    </row>
    <row r="76" spans="3:10" x14ac:dyDescent="0.3">
      <c r="C76" s="18"/>
      <c r="D76" s="18"/>
    </row>
    <row r="77" spans="3:10" x14ac:dyDescent="0.3">
      <c r="C77" s="18"/>
      <c r="D77" s="18"/>
    </row>
    <row r="78" spans="3:10" x14ac:dyDescent="0.3">
      <c r="C78" s="18"/>
      <c r="D78" s="18"/>
    </row>
    <row r="79" spans="3:10" x14ac:dyDescent="0.3">
      <c r="C79" s="18"/>
      <c r="D79" s="18"/>
    </row>
    <row r="80" spans="3:10" x14ac:dyDescent="0.3">
      <c r="C80" s="18"/>
      <c r="D80" s="18"/>
    </row>
    <row r="81" spans="3:4" x14ac:dyDescent="0.3">
      <c r="C81" s="18"/>
      <c r="D81" s="18"/>
    </row>
    <row r="82" spans="3:4" x14ac:dyDescent="0.3">
      <c r="C82" s="18"/>
      <c r="D82" s="18"/>
    </row>
    <row r="83" spans="3:4" x14ac:dyDescent="0.3">
      <c r="C83" s="18"/>
      <c r="D83" s="18"/>
    </row>
    <row r="84" spans="3:4" x14ac:dyDescent="0.3">
      <c r="C84" s="18"/>
      <c r="D84" s="18"/>
    </row>
    <row r="85" spans="3:4" x14ac:dyDescent="0.3">
      <c r="C85" s="18"/>
      <c r="D85" s="18"/>
    </row>
    <row r="86" spans="3:4" x14ac:dyDescent="0.3">
      <c r="C86" s="18"/>
      <c r="D86" s="18"/>
    </row>
  </sheetData>
  <mergeCells count="2">
    <mergeCell ref="N8:O8"/>
    <mergeCell ref="Q8:R8"/>
  </mergeCells>
  <phoneticPr fontId="14" type="noConversion"/>
  <conditionalFormatting sqref="I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6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{7FE164D2-73E1-4C27-A09F-F8BF19FB3BEB}</x14:id>
        </ext>
      </extLst>
    </cfRule>
  </conditionalFormatting>
  <conditionalFormatting sqref="I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8:I33 I42:I55 I22:I24 I35:I40 I57:I6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1" operator="containsText" id="{80D05517-B131-4053-A17D-9A4C99AAA005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52" operator="containsText" id="{98AD5009-7005-4932-850E-23AE767C78F5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D66:D86 D22:D31</xm:sqref>
        </x14:conditionalFormatting>
        <x14:conditionalFormatting xmlns:xm="http://schemas.microsoft.com/office/excel/2006/main">
          <x14:cfRule type="containsText" priority="38" operator="containsText" id="{718C4271-E99F-4517-AC2A-4825A6D521B2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9" operator="containsText" id="{C39B368F-F759-42A2-A0F9-A92D6430245E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D32:D65</xm:sqref>
        </x14:conditionalFormatting>
        <x14:conditionalFormatting xmlns:xm="http://schemas.microsoft.com/office/excel/2006/main">
          <x14:cfRule type="containsText" priority="11" operator="containsText" id="{B91306E1-568C-4284-87D2-D8067CDAEF6E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2" operator="containsText" id="{883B48B3-2FBE-47E3-AC38-B9971384EBF7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dataBar" id="{7FE164D2-73E1-4C27-A09F-F8BF19FB3B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J3:J65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C42858E-EEB1-49DF-B5A9-02E66A85CE65}">
          <x14:formula1>
            <xm:f>Selection!$I$3:$I$11</xm:f>
          </x14:formula1>
          <xm:sqref>C3:C86</xm:sqref>
        </x14:dataValidation>
        <x14:dataValidation type="list" allowBlank="1" showInputMessage="1" showErrorMessage="1" xr:uid="{311F7E27-7056-4F12-85FD-83E2C875A3CC}">
          <x14:formula1>
            <xm:f>Selection!$O$2:$O$3</xm:f>
          </x14:formula1>
          <xm:sqref>D3:D86</xm:sqref>
        </x14:dataValidation>
        <x14:dataValidation type="list" allowBlank="1" showInputMessage="1" showErrorMessage="1" xr:uid="{38288555-1A48-4422-8335-5454FA79400E}">
          <x14:formula1>
            <xm:f>Selection!$P$15:$P$16</xm:f>
          </x14:formula1>
          <xm:sqref>N2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3B01-4578-4CE0-AFB7-84A9E0963BC8}">
  <dimension ref="C2:R86"/>
  <sheetViews>
    <sheetView topLeftCell="C1" zoomScaleNormal="100" workbookViewId="0">
      <selection activeCell="K26" sqref="K26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2.109375" bestFit="1" customWidth="1"/>
    <col min="13" max="13" width="17" bestFit="1" customWidth="1"/>
    <col min="14" max="14" width="12.33203125" bestFit="1" customWidth="1"/>
    <col min="15" max="15" width="14" customWidth="1"/>
    <col min="17" max="17" width="13.77734375" bestFit="1" customWidth="1"/>
    <col min="18" max="18" width="14" bestFit="1" customWidth="1"/>
  </cols>
  <sheetData>
    <row r="2" spans="3:18" ht="15" thickBot="1" x14ac:dyDescent="0.35">
      <c r="C2" s="17" t="s">
        <v>7</v>
      </c>
      <c r="D2" s="17" t="s">
        <v>21</v>
      </c>
      <c r="E2" s="225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128</v>
      </c>
      <c r="K2" s="17" t="s">
        <v>257</v>
      </c>
      <c r="M2" s="17" t="s">
        <v>261</v>
      </c>
      <c r="N2" t="s">
        <v>265</v>
      </c>
    </row>
    <row r="3" spans="3:18" ht="15" thickBot="1" x14ac:dyDescent="0.35">
      <c r="C3" s="20" t="s">
        <v>17</v>
      </c>
      <c r="D3" s="21" t="s">
        <v>23</v>
      </c>
      <c r="E3" s="26" t="s">
        <v>8</v>
      </c>
      <c r="F3" s="22" t="s">
        <v>189</v>
      </c>
      <c r="G3" s="22" t="s">
        <v>12</v>
      </c>
      <c r="H3" s="22">
        <v>1</v>
      </c>
      <c r="I3" s="22" t="s">
        <v>14</v>
      </c>
      <c r="J3" s="23">
        <v>400</v>
      </c>
      <c r="N3" s="177" t="s">
        <v>20</v>
      </c>
      <c r="O3" s="231" t="s">
        <v>262</v>
      </c>
      <c r="P3" s="211"/>
      <c r="Q3" s="177" t="s">
        <v>22</v>
      </c>
      <c r="R3" s="231" t="s">
        <v>266</v>
      </c>
    </row>
    <row r="4" spans="3:18" x14ac:dyDescent="0.3">
      <c r="C4" s="24" t="s">
        <v>17</v>
      </c>
      <c r="D4" s="25" t="s">
        <v>23</v>
      </c>
      <c r="E4" s="26" t="s">
        <v>8</v>
      </c>
      <c r="F4" s="26" t="s">
        <v>189</v>
      </c>
      <c r="G4" s="26" t="s">
        <v>13</v>
      </c>
      <c r="H4" s="26">
        <v>2</v>
      </c>
      <c r="I4" s="26" t="s">
        <v>14</v>
      </c>
      <c r="J4" s="27">
        <v>20</v>
      </c>
      <c r="N4" s="232" t="s">
        <v>14</v>
      </c>
      <c r="O4" s="237">
        <v>10</v>
      </c>
      <c r="P4" s="211"/>
      <c r="Q4" s="232" t="s">
        <v>14</v>
      </c>
      <c r="R4" s="237">
        <v>20</v>
      </c>
    </row>
    <row r="5" spans="3:18" x14ac:dyDescent="0.3">
      <c r="C5" s="24" t="s">
        <v>17</v>
      </c>
      <c r="D5" s="25" t="s">
        <v>23</v>
      </c>
      <c r="E5" s="26" t="s">
        <v>8</v>
      </c>
      <c r="F5" s="26" t="s">
        <v>189</v>
      </c>
      <c r="G5" s="26" t="s">
        <v>13</v>
      </c>
      <c r="H5" s="26">
        <v>3</v>
      </c>
      <c r="I5" s="26" t="s">
        <v>15</v>
      </c>
      <c r="J5" s="27">
        <v>10</v>
      </c>
      <c r="N5" s="233" t="s">
        <v>15</v>
      </c>
      <c r="O5" s="237">
        <v>50</v>
      </c>
      <c r="P5" s="211"/>
      <c r="Q5" s="233" t="s">
        <v>15</v>
      </c>
      <c r="R5" s="237">
        <v>40</v>
      </c>
    </row>
    <row r="6" spans="3:18" x14ac:dyDescent="0.3">
      <c r="C6" s="24" t="s">
        <v>17</v>
      </c>
      <c r="D6" s="25" t="s">
        <v>23</v>
      </c>
      <c r="E6" s="26" t="s">
        <v>8</v>
      </c>
      <c r="F6" s="26" t="s">
        <v>189</v>
      </c>
      <c r="G6" s="26" t="s">
        <v>12</v>
      </c>
      <c r="H6" s="26">
        <v>4</v>
      </c>
      <c r="I6" s="26" t="s">
        <v>15</v>
      </c>
      <c r="J6" s="27">
        <v>200</v>
      </c>
      <c r="N6" s="233" t="s">
        <v>16</v>
      </c>
      <c r="O6" s="237">
        <v>70</v>
      </c>
      <c r="P6" s="211"/>
      <c r="Q6" s="233" t="s">
        <v>16</v>
      </c>
      <c r="R6" s="237">
        <v>70</v>
      </c>
    </row>
    <row r="7" spans="3:18" ht="15" thickBot="1" x14ac:dyDescent="0.35">
      <c r="C7" s="24" t="s">
        <v>17</v>
      </c>
      <c r="D7" s="25" t="s">
        <v>23</v>
      </c>
      <c r="E7" s="26" t="s">
        <v>8</v>
      </c>
      <c r="F7" s="26" t="s">
        <v>189</v>
      </c>
      <c r="G7" s="26" t="s">
        <v>13</v>
      </c>
      <c r="H7" s="26">
        <v>5</v>
      </c>
      <c r="I7" s="26" t="s">
        <v>15</v>
      </c>
      <c r="J7" s="27">
        <v>20</v>
      </c>
      <c r="N7" s="234" t="s">
        <v>240</v>
      </c>
      <c r="O7" s="238">
        <v>80</v>
      </c>
      <c r="P7" s="211"/>
      <c r="Q7" s="234" t="s">
        <v>241</v>
      </c>
      <c r="R7" s="238">
        <v>80</v>
      </c>
    </row>
    <row r="8" spans="3:18" x14ac:dyDescent="0.3">
      <c r="C8" s="24" t="s">
        <v>17</v>
      </c>
      <c r="D8" s="25" t="s">
        <v>23</v>
      </c>
      <c r="E8" s="26" t="s">
        <v>8</v>
      </c>
      <c r="F8" s="26" t="s">
        <v>189</v>
      </c>
      <c r="G8" s="26" t="s">
        <v>13</v>
      </c>
      <c r="H8" s="26">
        <v>6</v>
      </c>
      <c r="I8" s="26" t="s">
        <v>16</v>
      </c>
      <c r="J8" s="27">
        <v>25</v>
      </c>
      <c r="N8" s="276" t="s">
        <v>263</v>
      </c>
      <c r="O8" s="276"/>
      <c r="Q8" s="276" t="s">
        <v>263</v>
      </c>
      <c r="R8" s="276"/>
    </row>
    <row r="9" spans="3:18" x14ac:dyDescent="0.3">
      <c r="C9" s="24" t="s">
        <v>17</v>
      </c>
      <c r="D9" s="25" t="s">
        <v>23</v>
      </c>
      <c r="E9" s="26" t="s">
        <v>8</v>
      </c>
      <c r="F9" s="26" t="s">
        <v>189</v>
      </c>
      <c r="G9" s="26" t="s">
        <v>13</v>
      </c>
      <c r="H9" s="26" t="s">
        <v>29</v>
      </c>
      <c r="I9" s="26" t="s">
        <v>241</v>
      </c>
      <c r="J9" s="27">
        <v>20</v>
      </c>
      <c r="Q9" t="s">
        <v>177</v>
      </c>
    </row>
    <row r="10" spans="3:18" x14ac:dyDescent="0.3">
      <c r="C10" s="24" t="s">
        <v>17</v>
      </c>
      <c r="D10" s="25" t="s">
        <v>23</v>
      </c>
      <c r="E10" s="26" t="s">
        <v>8</v>
      </c>
      <c r="F10" s="26" t="s">
        <v>189</v>
      </c>
      <c r="G10" s="26" t="s">
        <v>13</v>
      </c>
      <c r="H10" s="26">
        <v>7</v>
      </c>
      <c r="I10" s="26" t="s">
        <v>14</v>
      </c>
      <c r="J10" s="27">
        <v>10</v>
      </c>
    </row>
    <row r="11" spans="3:18" x14ac:dyDescent="0.3">
      <c r="C11" s="24" t="s">
        <v>17</v>
      </c>
      <c r="D11" s="25" t="s">
        <v>23</v>
      </c>
      <c r="E11" s="26" t="s">
        <v>8</v>
      </c>
      <c r="F11" s="26" t="s">
        <v>189</v>
      </c>
      <c r="G11" s="26" t="s">
        <v>13</v>
      </c>
      <c r="H11" s="26">
        <v>8</v>
      </c>
      <c r="I11" s="26" t="s">
        <v>15</v>
      </c>
      <c r="J11" s="27">
        <v>20</v>
      </c>
      <c r="M11" s="235" t="s">
        <v>264</v>
      </c>
      <c r="N11" s="236">
        <v>400</v>
      </c>
    </row>
    <row r="12" spans="3:18" x14ac:dyDescent="0.3">
      <c r="C12" s="24" t="s">
        <v>17</v>
      </c>
      <c r="D12" s="25" t="s">
        <v>23</v>
      </c>
      <c r="E12" s="26" t="s">
        <v>8</v>
      </c>
      <c r="F12" s="26" t="s">
        <v>189</v>
      </c>
      <c r="G12" s="26" t="s">
        <v>13</v>
      </c>
      <c r="H12" s="26">
        <v>9</v>
      </c>
      <c r="I12" s="26" t="s">
        <v>16</v>
      </c>
      <c r="J12" s="27">
        <v>0</v>
      </c>
    </row>
    <row r="13" spans="3:18" x14ac:dyDescent="0.3">
      <c r="C13" s="24" t="s">
        <v>17</v>
      </c>
      <c r="D13" s="25" t="s">
        <v>23</v>
      </c>
      <c r="E13" s="26" t="s">
        <v>8</v>
      </c>
      <c r="F13" s="26" t="s">
        <v>189</v>
      </c>
      <c r="G13" s="26" t="s">
        <v>12</v>
      </c>
      <c r="H13" s="26">
        <v>10</v>
      </c>
      <c r="I13" s="26" t="s">
        <v>15</v>
      </c>
      <c r="J13" s="27">
        <v>300</v>
      </c>
    </row>
    <row r="14" spans="3:18" x14ac:dyDescent="0.3">
      <c r="C14" s="24" t="s">
        <v>17</v>
      </c>
      <c r="D14" s="25" t="s">
        <v>23</v>
      </c>
      <c r="E14" s="26" t="s">
        <v>8</v>
      </c>
      <c r="F14" s="26" t="s">
        <v>189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8" x14ac:dyDescent="0.3">
      <c r="C15" s="24" t="s">
        <v>17</v>
      </c>
      <c r="D15" s="25" t="s">
        <v>23</v>
      </c>
      <c r="E15" s="26" t="s">
        <v>8</v>
      </c>
      <c r="F15" s="26" t="s">
        <v>189</v>
      </c>
      <c r="G15" s="26" t="s">
        <v>13</v>
      </c>
      <c r="H15" s="26">
        <v>12</v>
      </c>
      <c r="I15" s="26" t="s">
        <v>16</v>
      </c>
      <c r="J15" s="27">
        <v>0</v>
      </c>
      <c r="N15" t="s">
        <v>46</v>
      </c>
      <c r="O15" t="s">
        <v>128</v>
      </c>
      <c r="P15" t="s">
        <v>165</v>
      </c>
    </row>
    <row r="16" spans="3:18" x14ac:dyDescent="0.3">
      <c r="C16" s="24" t="s">
        <v>17</v>
      </c>
      <c r="D16" s="25" t="s">
        <v>23</v>
      </c>
      <c r="E16" s="26" t="s">
        <v>9</v>
      </c>
      <c r="F16" s="26" t="s">
        <v>194</v>
      </c>
      <c r="G16" s="26" t="s">
        <v>12</v>
      </c>
      <c r="H16" s="26">
        <v>13</v>
      </c>
      <c r="I16" s="26" t="s">
        <v>15</v>
      </c>
      <c r="J16" s="27">
        <v>200</v>
      </c>
      <c r="N16" t="s">
        <v>8</v>
      </c>
      <c r="O16">
        <v>1100</v>
      </c>
      <c r="P16">
        <v>0</v>
      </c>
    </row>
    <row r="17" spans="3:16" x14ac:dyDescent="0.3">
      <c r="C17" s="24" t="s">
        <v>17</v>
      </c>
      <c r="D17" s="25" t="s">
        <v>23</v>
      </c>
      <c r="E17" s="26" t="s">
        <v>9</v>
      </c>
      <c r="F17" s="26" t="s">
        <v>194</v>
      </c>
      <c r="G17" s="26" t="s">
        <v>13</v>
      </c>
      <c r="H17" s="26">
        <v>14</v>
      </c>
      <c r="I17" s="26" t="s">
        <v>15</v>
      </c>
      <c r="J17" s="27">
        <v>20</v>
      </c>
      <c r="N17" t="s">
        <v>9</v>
      </c>
      <c r="O17">
        <f>SUM(J16:J22)</f>
        <v>310</v>
      </c>
      <c r="P17">
        <v>0</v>
      </c>
    </row>
    <row r="18" spans="3:16" x14ac:dyDescent="0.3">
      <c r="C18" s="24" t="s">
        <v>17</v>
      </c>
      <c r="D18" s="25" t="s">
        <v>23</v>
      </c>
      <c r="E18" s="26" t="s">
        <v>9</v>
      </c>
      <c r="F18" s="26" t="s">
        <v>194</v>
      </c>
      <c r="G18" s="26" t="s">
        <v>13</v>
      </c>
      <c r="H18" s="26">
        <v>15</v>
      </c>
      <c r="I18" s="26" t="s">
        <v>15</v>
      </c>
      <c r="J18" s="27">
        <v>0</v>
      </c>
      <c r="N18" t="s">
        <v>30</v>
      </c>
      <c r="O18">
        <f>SUM(J23:J26)</f>
        <v>130</v>
      </c>
      <c r="P18">
        <v>0</v>
      </c>
    </row>
    <row r="19" spans="3:16" x14ac:dyDescent="0.3">
      <c r="C19" s="24" t="s">
        <v>17</v>
      </c>
      <c r="D19" s="25" t="s">
        <v>23</v>
      </c>
      <c r="E19" s="26" t="s">
        <v>9</v>
      </c>
      <c r="F19" s="26" t="s">
        <v>194</v>
      </c>
      <c r="G19" s="26" t="s">
        <v>13</v>
      </c>
      <c r="H19" s="26">
        <v>16</v>
      </c>
      <c r="I19" s="26" t="s">
        <v>16</v>
      </c>
      <c r="J19" s="27">
        <v>20</v>
      </c>
      <c r="N19" t="s">
        <v>11</v>
      </c>
      <c r="O19">
        <f>SUM(J27:J32)</f>
        <v>890</v>
      </c>
      <c r="P19">
        <v>0</v>
      </c>
    </row>
    <row r="20" spans="3:16" x14ac:dyDescent="0.3">
      <c r="C20" s="24" t="s">
        <v>17</v>
      </c>
      <c r="D20" s="25" t="s">
        <v>23</v>
      </c>
      <c r="E20" s="26" t="s">
        <v>9</v>
      </c>
      <c r="F20" s="26" t="s">
        <v>194</v>
      </c>
      <c r="G20" s="26" t="s">
        <v>13</v>
      </c>
      <c r="H20" s="26">
        <v>17</v>
      </c>
      <c r="I20" s="26" t="s">
        <v>14</v>
      </c>
      <c r="J20" s="27">
        <v>20</v>
      </c>
      <c r="O20">
        <f>SUM(O16:O19)</f>
        <v>2430</v>
      </c>
      <c r="P20">
        <f>SUM(P16:P19)</f>
        <v>0</v>
      </c>
    </row>
    <row r="21" spans="3:16" x14ac:dyDescent="0.3">
      <c r="C21" s="24" t="s">
        <v>17</v>
      </c>
      <c r="D21" s="25" t="s">
        <v>23</v>
      </c>
      <c r="E21" s="26" t="s">
        <v>9</v>
      </c>
      <c r="F21" s="26" t="s">
        <v>194</v>
      </c>
      <c r="G21" s="26" t="s">
        <v>13</v>
      </c>
      <c r="H21" s="26">
        <v>18</v>
      </c>
      <c r="I21" s="26" t="s">
        <v>16</v>
      </c>
      <c r="J21" s="27">
        <v>0</v>
      </c>
    </row>
    <row r="22" spans="3:16" x14ac:dyDescent="0.3">
      <c r="C22" s="24" t="s">
        <v>17</v>
      </c>
      <c r="D22" s="25" t="s">
        <v>23</v>
      </c>
      <c r="E22" s="26" t="s">
        <v>9</v>
      </c>
      <c r="F22" s="26" t="s">
        <v>194</v>
      </c>
      <c r="G22" s="26" t="s">
        <v>13</v>
      </c>
      <c r="H22" s="26" t="s">
        <v>29</v>
      </c>
      <c r="I22" s="26" t="s">
        <v>241</v>
      </c>
      <c r="J22" s="27">
        <v>50</v>
      </c>
    </row>
    <row r="23" spans="3:16" x14ac:dyDescent="0.3">
      <c r="C23" s="24" t="s">
        <v>17</v>
      </c>
      <c r="D23" s="25" t="s">
        <v>23</v>
      </c>
      <c r="E23" s="26" t="s">
        <v>10</v>
      </c>
      <c r="F23" s="26" t="s">
        <v>199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6" x14ac:dyDescent="0.3">
      <c r="C24" s="24" t="s">
        <v>17</v>
      </c>
      <c r="D24" s="25" t="s">
        <v>23</v>
      </c>
      <c r="E24" s="26" t="s">
        <v>10</v>
      </c>
      <c r="F24" s="26" t="s">
        <v>199</v>
      </c>
      <c r="G24" s="26" t="s">
        <v>13</v>
      </c>
      <c r="H24" s="26">
        <v>20</v>
      </c>
      <c r="I24" s="26" t="s">
        <v>16</v>
      </c>
      <c r="J24" s="27">
        <v>10</v>
      </c>
    </row>
    <row r="25" spans="3:16" x14ac:dyDescent="0.3">
      <c r="C25" s="24" t="s">
        <v>17</v>
      </c>
      <c r="D25" s="25" t="s">
        <v>23</v>
      </c>
      <c r="E25" s="26" t="s">
        <v>10</v>
      </c>
      <c r="F25" s="26" t="s">
        <v>199</v>
      </c>
      <c r="G25" s="26" t="s">
        <v>13</v>
      </c>
      <c r="H25" s="26">
        <v>21</v>
      </c>
      <c r="I25" s="26" t="s">
        <v>16</v>
      </c>
      <c r="J25" s="27">
        <v>10</v>
      </c>
    </row>
    <row r="26" spans="3:16" x14ac:dyDescent="0.3">
      <c r="C26" s="24" t="s">
        <v>17</v>
      </c>
      <c r="D26" s="25" t="s">
        <v>23</v>
      </c>
      <c r="E26" s="26" t="s">
        <v>10</v>
      </c>
      <c r="F26" s="26" t="s">
        <v>199</v>
      </c>
      <c r="G26" s="26" t="s">
        <v>13</v>
      </c>
      <c r="H26" s="26" t="s">
        <v>29</v>
      </c>
      <c r="I26" s="26" t="s">
        <v>241</v>
      </c>
      <c r="J26" s="27">
        <v>10</v>
      </c>
    </row>
    <row r="27" spans="3:16" x14ac:dyDescent="0.3">
      <c r="C27" s="24" t="s">
        <v>17</v>
      </c>
      <c r="D27" s="25" t="s">
        <v>23</v>
      </c>
      <c r="E27" s="26" t="s">
        <v>11</v>
      </c>
      <c r="F27" s="26" t="s">
        <v>190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6" x14ac:dyDescent="0.3">
      <c r="C28" s="24" t="s">
        <v>17</v>
      </c>
      <c r="D28" s="25" t="s">
        <v>23</v>
      </c>
      <c r="E28" s="26" t="s">
        <v>11</v>
      </c>
      <c r="F28" s="26" t="s">
        <v>190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6" x14ac:dyDescent="0.3">
      <c r="C29" s="24" t="s">
        <v>17</v>
      </c>
      <c r="D29" s="25" t="s">
        <v>23</v>
      </c>
      <c r="E29" s="26" t="s">
        <v>11</v>
      </c>
      <c r="F29" s="26" t="s">
        <v>190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6" x14ac:dyDescent="0.3">
      <c r="C30" s="24" t="s">
        <v>17</v>
      </c>
      <c r="D30" s="25" t="s">
        <v>23</v>
      </c>
      <c r="E30" s="26" t="s">
        <v>11</v>
      </c>
      <c r="F30" s="26" t="s">
        <v>190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6" x14ac:dyDescent="0.3">
      <c r="C31" s="25" t="s">
        <v>17</v>
      </c>
      <c r="D31" s="25" t="s">
        <v>23</v>
      </c>
      <c r="E31" s="26" t="s">
        <v>11</v>
      </c>
      <c r="F31" s="26" t="s">
        <v>190</v>
      </c>
      <c r="G31" s="26" t="s">
        <v>13</v>
      </c>
      <c r="H31" s="26">
        <v>26</v>
      </c>
      <c r="I31" s="26" t="s">
        <v>16</v>
      </c>
      <c r="J31" s="224">
        <v>0</v>
      </c>
    </row>
    <row r="32" spans="3:16" x14ac:dyDescent="0.3">
      <c r="C32" s="25" t="s">
        <v>17</v>
      </c>
      <c r="D32" s="25" t="s">
        <v>23</v>
      </c>
      <c r="E32" s="26" t="s">
        <v>11</v>
      </c>
      <c r="F32" s="26" t="s">
        <v>190</v>
      </c>
      <c r="G32" s="26" t="s">
        <v>13</v>
      </c>
      <c r="H32" s="26" t="s">
        <v>29</v>
      </c>
      <c r="I32" s="26" t="s">
        <v>241</v>
      </c>
      <c r="J32" s="224">
        <v>50</v>
      </c>
    </row>
    <row r="33" spans="3:15" x14ac:dyDescent="0.3">
      <c r="C33" s="24" t="s">
        <v>17</v>
      </c>
      <c r="D33" s="25" t="s">
        <v>23</v>
      </c>
      <c r="E33" s="26" t="s">
        <v>186</v>
      </c>
      <c r="F33" s="26" t="s">
        <v>200</v>
      </c>
      <c r="G33" s="26" t="s">
        <v>12</v>
      </c>
      <c r="H33" s="26">
        <v>1</v>
      </c>
      <c r="I33" s="26" t="s">
        <v>14</v>
      </c>
      <c r="J33" s="27">
        <v>400</v>
      </c>
    </row>
    <row r="34" spans="3:15" x14ac:dyDescent="0.3">
      <c r="C34" s="24" t="s">
        <v>17</v>
      </c>
      <c r="D34" s="25" t="s">
        <v>23</v>
      </c>
      <c r="E34" s="26" t="s">
        <v>186</v>
      </c>
      <c r="F34" s="26" t="s">
        <v>200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4" t="s">
        <v>17</v>
      </c>
      <c r="D35" s="25" t="s">
        <v>23</v>
      </c>
      <c r="E35" s="26" t="s">
        <v>186</v>
      </c>
      <c r="F35" s="26" t="s">
        <v>200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4" t="s">
        <v>17</v>
      </c>
      <c r="D36" s="25" t="s">
        <v>23</v>
      </c>
      <c r="E36" s="26" t="s">
        <v>186</v>
      </c>
      <c r="F36" s="26" t="s">
        <v>200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4" t="s">
        <v>17</v>
      </c>
      <c r="D37" s="25" t="s">
        <v>23</v>
      </c>
      <c r="E37" s="26" t="s">
        <v>186</v>
      </c>
      <c r="F37" s="26" t="s">
        <v>200</v>
      </c>
      <c r="G37" s="26" t="s">
        <v>13</v>
      </c>
      <c r="H37" s="26">
        <v>8</v>
      </c>
      <c r="I37" s="26" t="s">
        <v>15</v>
      </c>
      <c r="J37" s="27">
        <v>10</v>
      </c>
    </row>
    <row r="38" spans="3:15" x14ac:dyDescent="0.3">
      <c r="C38" s="24" t="s">
        <v>17</v>
      </c>
      <c r="D38" s="25" t="s">
        <v>23</v>
      </c>
      <c r="E38" s="26" t="s">
        <v>186</v>
      </c>
      <c r="F38" s="26" t="s">
        <v>200</v>
      </c>
      <c r="G38" s="26" t="s">
        <v>13</v>
      </c>
      <c r="H38" s="26">
        <v>9</v>
      </c>
      <c r="I38" s="26" t="s">
        <v>16</v>
      </c>
      <c r="J38" s="27">
        <v>10</v>
      </c>
    </row>
    <row r="39" spans="3:15" x14ac:dyDescent="0.3">
      <c r="C39" s="24" t="s">
        <v>17</v>
      </c>
      <c r="D39" s="25" t="s">
        <v>23</v>
      </c>
      <c r="E39" s="26" t="s">
        <v>186</v>
      </c>
      <c r="F39" s="26" t="s">
        <v>200</v>
      </c>
      <c r="G39" s="26" t="s">
        <v>13</v>
      </c>
      <c r="H39" s="26" t="s">
        <v>29</v>
      </c>
      <c r="I39" s="26" t="s">
        <v>241</v>
      </c>
      <c r="J39" s="27">
        <v>20</v>
      </c>
    </row>
    <row r="40" spans="3:15" x14ac:dyDescent="0.3">
      <c r="C40" s="24" t="s">
        <v>17</v>
      </c>
      <c r="D40" s="25" t="s">
        <v>23</v>
      </c>
      <c r="E40" s="26" t="s">
        <v>186</v>
      </c>
      <c r="F40" s="26" t="s">
        <v>200</v>
      </c>
      <c r="G40" s="26" t="s">
        <v>12</v>
      </c>
      <c r="H40" s="26">
        <v>10</v>
      </c>
      <c r="I40" s="26" t="s">
        <v>14</v>
      </c>
      <c r="J40" s="27">
        <v>200</v>
      </c>
    </row>
    <row r="41" spans="3:15" x14ac:dyDescent="0.3">
      <c r="C41" s="24" t="s">
        <v>17</v>
      </c>
      <c r="D41" s="25" t="s">
        <v>23</v>
      </c>
      <c r="E41" s="26" t="s">
        <v>186</v>
      </c>
      <c r="F41" s="26" t="s">
        <v>200</v>
      </c>
      <c r="G41" s="26" t="s">
        <v>13</v>
      </c>
      <c r="H41" s="26">
        <v>11</v>
      </c>
      <c r="I41" s="26" t="s">
        <v>15</v>
      </c>
      <c r="J41" s="27">
        <v>20</v>
      </c>
    </row>
    <row r="42" spans="3:15" x14ac:dyDescent="0.3">
      <c r="C42" s="24" t="s">
        <v>17</v>
      </c>
      <c r="D42" s="25" t="s">
        <v>23</v>
      </c>
      <c r="E42" s="26" t="s">
        <v>186</v>
      </c>
      <c r="F42" s="26" t="s">
        <v>200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4" t="s">
        <v>17</v>
      </c>
      <c r="D43" s="25" t="s">
        <v>23</v>
      </c>
      <c r="E43" s="26" t="s">
        <v>186</v>
      </c>
      <c r="F43" s="26" t="s">
        <v>200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4" t="s">
        <v>17</v>
      </c>
      <c r="D44" s="25" t="s">
        <v>23</v>
      </c>
      <c r="E44" s="26" t="s">
        <v>186</v>
      </c>
      <c r="F44" s="26" t="s">
        <v>200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5" t="s">
        <v>17</v>
      </c>
      <c r="D45" s="25" t="s">
        <v>23</v>
      </c>
      <c r="E45" s="26" t="s">
        <v>186</v>
      </c>
      <c r="F45" s="26" t="s">
        <v>200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4" t="s">
        <v>17</v>
      </c>
      <c r="D46" s="25" t="s">
        <v>23</v>
      </c>
      <c r="E46" s="26" t="s">
        <v>184</v>
      </c>
      <c r="F46" s="26" t="s">
        <v>195</v>
      </c>
      <c r="G46" s="26" t="s">
        <v>12</v>
      </c>
      <c r="H46" s="26">
        <v>13</v>
      </c>
      <c r="I46" s="26" t="s">
        <v>15</v>
      </c>
      <c r="J46" s="27">
        <v>150</v>
      </c>
      <c r="N46" t="s">
        <v>8</v>
      </c>
      <c r="O46">
        <f>SUM(J33:J45)</f>
        <v>1210</v>
      </c>
    </row>
    <row r="47" spans="3:15" x14ac:dyDescent="0.3">
      <c r="C47" s="24" t="s">
        <v>17</v>
      </c>
      <c r="D47" s="25" t="s">
        <v>23</v>
      </c>
      <c r="E47" s="26" t="s">
        <v>184</v>
      </c>
      <c r="F47" s="26" t="s">
        <v>195</v>
      </c>
      <c r="G47" s="26" t="s">
        <v>13</v>
      </c>
      <c r="H47" s="26">
        <v>15</v>
      </c>
      <c r="I47" s="26" t="s">
        <v>15</v>
      </c>
      <c r="J47" s="27">
        <v>20</v>
      </c>
      <c r="N47" t="s">
        <v>9</v>
      </c>
      <c r="O47">
        <f>SUM(J46:J52)</f>
        <v>340</v>
      </c>
    </row>
    <row r="48" spans="3:15" x14ac:dyDescent="0.3">
      <c r="C48" s="24" t="s">
        <v>17</v>
      </c>
      <c r="D48" s="25" t="s">
        <v>23</v>
      </c>
      <c r="E48" s="26" t="s">
        <v>184</v>
      </c>
      <c r="F48" s="26" t="s">
        <v>195</v>
      </c>
      <c r="G48" s="26" t="s">
        <v>13</v>
      </c>
      <c r="H48" s="26">
        <v>16</v>
      </c>
      <c r="I48" s="26" t="s">
        <v>15</v>
      </c>
      <c r="J48" s="27">
        <v>0</v>
      </c>
      <c r="N48" t="s">
        <v>30</v>
      </c>
      <c r="O48">
        <f>SUM(J53:J56)</f>
        <v>250</v>
      </c>
    </row>
    <row r="49" spans="3:15" x14ac:dyDescent="0.3">
      <c r="C49" s="24" t="s">
        <v>17</v>
      </c>
      <c r="D49" s="25" t="s">
        <v>23</v>
      </c>
      <c r="E49" s="26" t="s">
        <v>184</v>
      </c>
      <c r="F49" s="26" t="s">
        <v>195</v>
      </c>
      <c r="G49" s="26" t="s">
        <v>13</v>
      </c>
      <c r="H49" s="26">
        <v>18</v>
      </c>
      <c r="I49" s="26" t="s">
        <v>16</v>
      </c>
      <c r="J49" s="27">
        <v>150</v>
      </c>
      <c r="N49" t="s">
        <v>11</v>
      </c>
      <c r="O49">
        <f>SUM(J57:J62)</f>
        <v>670</v>
      </c>
    </row>
    <row r="50" spans="3:15" x14ac:dyDescent="0.3">
      <c r="C50" s="24" t="s">
        <v>17</v>
      </c>
      <c r="D50" s="25" t="s">
        <v>23</v>
      </c>
      <c r="E50" s="26" t="s">
        <v>184</v>
      </c>
      <c r="F50" s="26" t="s">
        <v>195</v>
      </c>
      <c r="G50" s="26" t="s">
        <v>13</v>
      </c>
      <c r="H50" s="26">
        <v>30</v>
      </c>
      <c r="I50" s="26" t="s">
        <v>14</v>
      </c>
      <c r="J50" s="27">
        <v>20</v>
      </c>
      <c r="O50">
        <f>SUM(O46:O49)</f>
        <v>2470</v>
      </c>
    </row>
    <row r="51" spans="3:15" x14ac:dyDescent="0.3">
      <c r="C51" s="24" t="s">
        <v>17</v>
      </c>
      <c r="D51" s="25" t="s">
        <v>23</v>
      </c>
      <c r="E51" s="26" t="s">
        <v>184</v>
      </c>
      <c r="F51" s="26" t="s">
        <v>195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5" x14ac:dyDescent="0.3">
      <c r="C52" s="24" t="s">
        <v>17</v>
      </c>
      <c r="D52" s="25" t="s">
        <v>23</v>
      </c>
      <c r="E52" s="26" t="s">
        <v>184</v>
      </c>
      <c r="F52" s="26" t="s">
        <v>195</v>
      </c>
      <c r="G52" s="26" t="s">
        <v>13</v>
      </c>
      <c r="H52" s="26" t="s">
        <v>29</v>
      </c>
      <c r="I52" s="26" t="s">
        <v>241</v>
      </c>
      <c r="J52" s="27">
        <v>0</v>
      </c>
    </row>
    <row r="53" spans="3:15" x14ac:dyDescent="0.3">
      <c r="C53" s="24" t="s">
        <v>17</v>
      </c>
      <c r="D53" s="25" t="s">
        <v>23</v>
      </c>
      <c r="E53" s="26" t="s">
        <v>188</v>
      </c>
      <c r="F53" s="26" t="s">
        <v>196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5" x14ac:dyDescent="0.3">
      <c r="C54" s="24" t="s">
        <v>17</v>
      </c>
      <c r="D54" s="25" t="s">
        <v>23</v>
      </c>
      <c r="E54" s="26" t="s">
        <v>188</v>
      </c>
      <c r="F54" s="26" t="s">
        <v>196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5" x14ac:dyDescent="0.3">
      <c r="C55" s="24" t="s">
        <v>17</v>
      </c>
      <c r="D55" s="25" t="s">
        <v>23</v>
      </c>
      <c r="E55" s="26" t="s">
        <v>188</v>
      </c>
      <c r="F55" s="26" t="s">
        <v>196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5" x14ac:dyDescent="0.3">
      <c r="C56" s="24" t="s">
        <v>17</v>
      </c>
      <c r="D56" s="25" t="s">
        <v>23</v>
      </c>
      <c r="E56" s="26" t="s">
        <v>188</v>
      </c>
      <c r="F56" s="26" t="s">
        <v>196</v>
      </c>
      <c r="G56" s="26" t="s">
        <v>13</v>
      </c>
      <c r="H56" s="26" t="s">
        <v>29</v>
      </c>
      <c r="I56" s="26" t="s">
        <v>241</v>
      </c>
      <c r="J56" s="27">
        <v>10</v>
      </c>
    </row>
    <row r="57" spans="3:15" x14ac:dyDescent="0.3">
      <c r="C57" s="24" t="s">
        <v>17</v>
      </c>
      <c r="D57" s="25" t="s">
        <v>23</v>
      </c>
      <c r="E57" s="26" t="s">
        <v>185</v>
      </c>
      <c r="F57" s="26" t="s">
        <v>201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5" x14ac:dyDescent="0.3">
      <c r="C58" s="24" t="s">
        <v>17</v>
      </c>
      <c r="D58" s="25" t="s">
        <v>23</v>
      </c>
      <c r="E58" s="26" t="s">
        <v>185</v>
      </c>
      <c r="F58" s="26" t="s">
        <v>201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5" x14ac:dyDescent="0.3">
      <c r="C59" s="24" t="s">
        <v>17</v>
      </c>
      <c r="D59" s="25" t="s">
        <v>23</v>
      </c>
      <c r="E59" s="26" t="s">
        <v>185</v>
      </c>
      <c r="F59" s="26" t="s">
        <v>201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5" x14ac:dyDescent="0.3">
      <c r="C60" s="24" t="s">
        <v>17</v>
      </c>
      <c r="D60" s="25" t="s">
        <v>23</v>
      </c>
      <c r="E60" s="26" t="s">
        <v>185</v>
      </c>
      <c r="F60" s="26" t="s">
        <v>201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5" x14ac:dyDescent="0.3">
      <c r="C61" s="24" t="s">
        <v>17</v>
      </c>
      <c r="D61" s="25" t="s">
        <v>23</v>
      </c>
      <c r="E61" s="26" t="s">
        <v>185</v>
      </c>
      <c r="F61" s="26" t="s">
        <v>201</v>
      </c>
      <c r="G61" s="26" t="s">
        <v>13</v>
      </c>
      <c r="H61" s="26">
        <v>34</v>
      </c>
      <c r="I61" s="26" t="s">
        <v>16</v>
      </c>
      <c r="J61" s="27">
        <v>20</v>
      </c>
    </row>
    <row r="62" spans="3:15" x14ac:dyDescent="0.3">
      <c r="C62" s="28" t="s">
        <v>17</v>
      </c>
      <c r="D62" s="29" t="s">
        <v>23</v>
      </c>
      <c r="E62" s="30" t="s">
        <v>185</v>
      </c>
      <c r="F62" s="30" t="s">
        <v>201</v>
      </c>
      <c r="G62" s="30" t="s">
        <v>13</v>
      </c>
      <c r="H62" s="30" t="s">
        <v>29</v>
      </c>
      <c r="I62" s="30" t="s">
        <v>241</v>
      </c>
      <c r="J62" s="31">
        <v>10</v>
      </c>
    </row>
    <row r="63" spans="3:15" x14ac:dyDescent="0.3">
      <c r="C63" s="18"/>
      <c r="D63" s="18"/>
    </row>
    <row r="64" spans="3:15" x14ac:dyDescent="0.3">
      <c r="C64" s="18"/>
      <c r="D64" s="18"/>
    </row>
    <row r="65" spans="3:4" x14ac:dyDescent="0.3">
      <c r="C65" s="18"/>
      <c r="D65" s="18"/>
    </row>
    <row r="66" spans="3:4" x14ac:dyDescent="0.3">
      <c r="C66" s="18"/>
      <c r="D66" s="18"/>
    </row>
    <row r="67" spans="3:4" x14ac:dyDescent="0.3">
      <c r="C67" s="18"/>
      <c r="D67" s="18"/>
    </row>
    <row r="68" spans="3:4" x14ac:dyDescent="0.3">
      <c r="C68" s="18"/>
      <c r="D68" s="18"/>
    </row>
    <row r="69" spans="3:4" x14ac:dyDescent="0.3">
      <c r="C69" s="18"/>
      <c r="D69" s="18"/>
    </row>
    <row r="70" spans="3:4" x14ac:dyDescent="0.3">
      <c r="C70" s="18"/>
      <c r="D70" s="18"/>
    </row>
    <row r="71" spans="3:4" x14ac:dyDescent="0.3">
      <c r="C71" s="18"/>
      <c r="D71" s="18"/>
    </row>
    <row r="72" spans="3:4" x14ac:dyDescent="0.3">
      <c r="C72" s="18"/>
      <c r="D72" s="18"/>
    </row>
    <row r="73" spans="3:4" x14ac:dyDescent="0.3">
      <c r="C73" s="18"/>
      <c r="D73" s="18"/>
    </row>
    <row r="74" spans="3:4" x14ac:dyDescent="0.3">
      <c r="C74" s="18"/>
      <c r="D74" s="18"/>
    </row>
    <row r="75" spans="3:4" x14ac:dyDescent="0.3">
      <c r="C75" s="18"/>
      <c r="D75" s="18"/>
    </row>
    <row r="76" spans="3:4" x14ac:dyDescent="0.3">
      <c r="C76" s="18"/>
      <c r="D76" s="18"/>
    </row>
    <row r="77" spans="3:4" x14ac:dyDescent="0.3">
      <c r="C77" s="18"/>
      <c r="D77" s="18"/>
    </row>
    <row r="78" spans="3:4" x14ac:dyDescent="0.3">
      <c r="C78" s="18"/>
      <c r="D78" s="18"/>
    </row>
    <row r="79" spans="3:4" x14ac:dyDescent="0.3">
      <c r="C79" s="18"/>
      <c r="D79" s="18"/>
    </row>
    <row r="80" spans="3:4" x14ac:dyDescent="0.3">
      <c r="C80" s="18"/>
      <c r="D80" s="18"/>
    </row>
    <row r="81" spans="3:4" x14ac:dyDescent="0.3">
      <c r="C81" s="18"/>
      <c r="D81" s="18"/>
    </row>
    <row r="82" spans="3:4" x14ac:dyDescent="0.3">
      <c r="C82" s="18"/>
      <c r="D82" s="18"/>
    </row>
    <row r="83" spans="3:4" x14ac:dyDescent="0.3">
      <c r="C83" s="18"/>
      <c r="D83" s="18"/>
    </row>
    <row r="84" spans="3:4" x14ac:dyDescent="0.3">
      <c r="C84" s="18"/>
      <c r="D84" s="18"/>
    </row>
    <row r="85" spans="3:4" x14ac:dyDescent="0.3">
      <c r="C85" s="18"/>
      <c r="D85" s="18"/>
    </row>
    <row r="86" spans="3:4" x14ac:dyDescent="0.3">
      <c r="C86" s="18"/>
      <c r="D86" s="18"/>
    </row>
  </sheetData>
  <mergeCells count="2">
    <mergeCell ref="N8:O8"/>
    <mergeCell ref="Q8:R8"/>
  </mergeCells>
  <conditionalFormatting sqref="I2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{549688C5-07A4-4C3B-8321-DF5152996E78}</x14:id>
        </ext>
      </extLst>
    </cfRule>
  </conditionalFormatting>
  <conditionalFormatting sqref="I3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{DBD3D7A6-1032-4485-BF2E-85EA7FBA4902}</x14:id>
        </ext>
      </extLst>
    </cfRule>
  </conditionalFormatting>
  <conditionalFormatting sqref="I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9688C5-07A4-4C3B-8321-DF5152996E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DBD3D7A6-1032-4485-BF2E-85EA7FBA49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44" operator="containsText" id="{D5F784D2-FDEB-4867-B18E-E69EA7398FA6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5" operator="containsText" id="{CF44D57F-30AF-4CE4-86AD-A4AD5D84688B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46" operator="containsText" id="{EBE36516-8B84-40E7-A919-B15B1085B419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42" operator="containsText" id="{524F67E1-CAEA-4F4C-9BC9-017BA03E26A8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3" operator="containsText" id="{05A1E2E5-2512-4E1E-9C1D-28930D064031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F3:F74</xm:sqref>
        </x14:conditionalFormatting>
        <x14:conditionalFormatting xmlns:xm="http://schemas.microsoft.com/office/excel/2006/main">
          <x14:cfRule type="containsText" priority="38" operator="containsText" id="{F0E6404E-CFB4-4E60-9002-7DA8A117D8DC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036234B4-52A2-4EBF-8C76-B9FF2AF0D8D3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179EF9B3-F829-4CE1-9CE1-FF9C245C907B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35" operator="containsText" id="{88DBF018-C4DC-433D-B26D-6EEDFA3BBE52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4CF8A448-8436-4B5D-B432-5F7D79AB975D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723A32B2-A6D1-46B2-8382-23DCABD408C7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34" operator="containsText" id="{7438D9E4-3857-4F96-A9EA-6023711D5FDE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33" operator="containsText" id="{BD8F8A67-1950-4139-95AA-6E1CDF1FC9F9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F3:F74</xm:sqref>
        </x14:conditionalFormatting>
        <x14:conditionalFormatting xmlns:xm="http://schemas.microsoft.com/office/excel/2006/main">
          <x14:cfRule type="containsText" priority="31" operator="containsText" id="{E06AEDEC-83CE-4728-85A7-518CA2A7761E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2" operator="containsText" id="{875ED53D-A56A-4C2F-BA33-199F5E6EF705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D63:D86 D22:D31</xm:sqref>
        </x14:conditionalFormatting>
        <x14:conditionalFormatting xmlns:xm="http://schemas.microsoft.com/office/excel/2006/main">
          <x14:cfRule type="containsText" priority="27" operator="containsText" id="{819E3118-C0AA-4F99-BC41-97F952BCDCAB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" operator="containsText" id="{23A6A9C5-48BF-48D1-BCDD-C666847E7658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9" operator="containsText" id="{5EE54B3A-091B-4682-804C-2CDE6766D481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24" operator="containsText" id="{C3393007-D51A-4E28-8632-E6E234F239B2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5" operator="containsText" id="{373939B6-968F-4C31-A250-DDB6380D69D0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6" operator="containsText" id="{AAB81411-8FF8-406E-9420-17D3F584C60F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23" operator="containsText" id="{6B3418A7-DD61-4639-A212-9EB68BB2F36A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21" operator="containsText" id="{DF60CB49-6B2F-407F-A44A-6B0EA4926C77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22" operator="containsText" id="{E62FBAEF-FAD1-48F7-BB81-00AA7B5E35E6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D32:D62</xm:sqref>
        </x14:conditionalFormatting>
        <x14:conditionalFormatting xmlns:xm="http://schemas.microsoft.com/office/excel/2006/main">
          <x14:cfRule type="containsText" priority="16" operator="containsText" id="{2F8C338B-98D8-4062-85E3-7D82262B457B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" operator="containsText" id="{A21FB487-9D46-4F0C-AD3F-8F89E7073BDE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8" operator="containsText" id="{50893FB5-AE7F-41FD-8A39-8C28BD394A31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3" operator="containsText" id="{407F8159-1048-4812-AE85-07E9CC5D284C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4" operator="containsText" id="{E52B8EEF-EEE4-4758-8A75-742C6326318D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5" operator="containsText" id="{7A560B21-0A5C-4584-A532-449F201ADC66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2" operator="containsText" id="{BF62C395-9401-4516-9AEF-E2706CEB8A02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47" operator="containsText" id="{60E96333-4118-4755-92E3-04CBE55C7B16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8" operator="containsText" id="{7A3E9F99-84BE-48FA-8254-801D7758AE01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9" operator="containsText" id="{1AEBD30C-7F46-4031-A2A3-F16C2734908A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5" operator="containsText" id="{9E7EFB26-03D8-4158-A675-097D597EDE4B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6" operator="containsText" id="{93FC7312-49DA-40C6-A29A-EDB0F206C95B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7" operator="containsText" id="{A81740C4-44EC-4CE2-8A6B-F25502F90FF7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4" operator="containsText" id="{D9AC504A-37AF-4EE8-8EB2-C2101F445571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2" operator="containsText" id="{E85E256C-6E5E-4367-8AC7-361550F9CF9B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895D8C13-431E-49C8-845A-C024E8F1F6AC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8" operator="containsText" id="{76611A7A-0B24-4709-8528-CFA2005FF0E1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" operator="containsText" id="{957E2406-E2DD-4AFD-A183-63DECE4BF024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0" operator="containsText" id="{661F4C05-3856-45CE-829D-7ADD371AB923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DA55E18-FD36-403F-9A79-1E8D89B48950}">
          <x14:formula1>
            <xm:f>Selection!$P$15:$P$16</xm:f>
          </x14:formula1>
          <xm:sqref>N2</xm:sqref>
        </x14:dataValidation>
        <x14:dataValidation type="list" allowBlank="1" showInputMessage="1" showErrorMessage="1" xr:uid="{E8953EF8-80AF-40B7-92FE-91AEF5243606}">
          <x14:formula1>
            <xm:f>Selection!$F$2:$F$9</xm:f>
          </x14:formula1>
          <xm:sqref>E3:E62</xm:sqref>
        </x14:dataValidation>
        <x14:dataValidation type="list" allowBlank="1" showInputMessage="1" showErrorMessage="1" xr:uid="{56E6DF7B-6AF2-44B8-8742-5476AD0A86AC}">
          <x14:formula1>
            <xm:f>Selection!$M$9:$M$27</xm:f>
          </x14:formula1>
          <xm:sqref>F3:F62</xm:sqref>
        </x14:dataValidation>
        <x14:dataValidation type="list" allowBlank="1" showInputMessage="1" showErrorMessage="1" xr:uid="{F0F248A0-31F0-4824-98A9-FA03DB5A54C3}">
          <x14:formula1>
            <xm:f>Selection!$F$2:$F$5</xm:f>
          </x14:formula1>
          <xm:sqref>E63:E74</xm:sqref>
        </x14:dataValidation>
        <x14:dataValidation type="list" allowBlank="1" showInputMessage="1" showErrorMessage="1" xr:uid="{8E63159C-9BDB-4966-AECD-44F7AA0FB8C4}">
          <x14:formula1>
            <xm:f>Selection!$O$2:$O$3</xm:f>
          </x14:formula1>
          <xm:sqref>D3:D86</xm:sqref>
        </x14:dataValidation>
        <x14:dataValidation type="list" allowBlank="1" showInputMessage="1" showErrorMessage="1" xr:uid="{52A1BF20-A739-48F5-AD5A-80E22E9B7341}">
          <x14:formula1>
            <xm:f>Selection!$K$2:$K$3</xm:f>
          </x14:formula1>
          <xm:sqref>G3:G74</xm:sqref>
        </x14:dataValidation>
        <x14:dataValidation type="list" allowBlank="1" showInputMessage="1" showErrorMessage="1" xr:uid="{E2883A13-8512-4AC5-B4E0-85394FA1814C}">
          <x14:formula1>
            <xm:f>Selection!$M$2:$M$5</xm:f>
          </x14:formula1>
          <xm:sqref>I3:I63</xm:sqref>
        </x14:dataValidation>
        <x14:dataValidation type="list" allowBlank="1" showInputMessage="1" showErrorMessage="1" xr:uid="{EB58B176-2B3C-4C93-8283-9EDFB29B74BC}">
          <x14:formula1>
            <xm:f>Selection!$I$3:$I$11</xm:f>
          </x14:formula1>
          <xm:sqref>C3:C86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rank_sept</vt:lpstr>
      <vt:lpstr>rank_oct</vt:lpstr>
      <vt:lpstr>rank_nov</vt:lpstr>
      <vt:lpstr>rank_dec</vt:lpstr>
      <vt:lpstr>shorttermplan1</vt:lpstr>
      <vt:lpstr>shorttermplan2</vt:lpstr>
      <vt:lpstr>Sheet4</vt:lpstr>
      <vt:lpstr>exec</vt:lpstr>
      <vt:lpstr>exec_ori</vt:lpstr>
      <vt:lpstr>execution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2020-12-07T09:20:37Z</dcterms:modified>
</cp:coreProperties>
</file>