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SDBal\"/>
    </mc:Choice>
  </mc:AlternateContent>
  <xr:revisionPtr revIDLastSave="0" documentId="13_ncr:1_{5C7B0E39-8FA1-44E1-9A90-D61C68A83F8B}" xr6:coauthVersionLast="45" xr6:coauthVersionMax="45" xr10:uidLastSave="{00000000-0000-0000-0000-000000000000}"/>
  <bookViews>
    <workbookView xWindow="-600" yWindow="336" windowWidth="13812" windowHeight="10872" tabRatio="723" firstSheet="3" activeTab="6" xr2:uid="{00000000-000D-0000-FFFF-FFFF00000000}"/>
  </bookViews>
  <sheets>
    <sheet name="rank_sept" sheetId="21" r:id="rId1"/>
    <sheet name="rank_oct" sheetId="15" r:id="rId2"/>
    <sheet name="rank_nov" sheetId="16" r:id="rId3"/>
    <sheet name="rank_dec" sheetId="17" r:id="rId4"/>
    <sheet name="S&amp;DBalancing" sheetId="22" r:id="rId5"/>
    <sheet name="S&amp;DBalancing2" sheetId="20" r:id="rId6"/>
    <sheet name="S&amp;DBalancing3" sheetId="19" r:id="rId7"/>
    <sheet name="Selection" sheetId="5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22" l="1"/>
  <c r="M24" i="22"/>
  <c r="N24" i="22"/>
  <c r="K28" i="19"/>
  <c r="O74" i="22"/>
  <c r="K71" i="22"/>
  <c r="K67" i="22"/>
  <c r="O62" i="22"/>
  <c r="N62" i="22"/>
  <c r="M62" i="22"/>
  <c r="L62" i="22"/>
  <c r="O61" i="22"/>
  <c r="N61" i="22"/>
  <c r="M61" i="22"/>
  <c r="O60" i="22"/>
  <c r="N60" i="22"/>
  <c r="M60" i="22"/>
  <c r="L60" i="22"/>
  <c r="O59" i="22"/>
  <c r="N59" i="22"/>
  <c r="M59" i="22"/>
  <c r="O58" i="22"/>
  <c r="N58" i="22"/>
  <c r="M58" i="22"/>
  <c r="L58" i="22"/>
  <c r="O57" i="22"/>
  <c r="N57" i="22"/>
  <c r="M57" i="22"/>
  <c r="O56" i="22"/>
  <c r="O64" i="22" s="1"/>
  <c r="N56" i="22"/>
  <c r="N64" i="22" s="1"/>
  <c r="M56" i="22"/>
  <c r="M64" i="22" s="1"/>
  <c r="L56" i="22"/>
  <c r="L64" i="22" s="1"/>
  <c r="O55" i="22"/>
  <c r="O63" i="22" s="1"/>
  <c r="N55" i="22"/>
  <c r="N63" i="22" s="1"/>
  <c r="M55" i="22"/>
  <c r="M63" i="22" s="1"/>
  <c r="L30" i="22"/>
  <c r="L29" i="22"/>
  <c r="L27" i="22"/>
  <c r="L32" i="22" s="1"/>
  <c r="L33" i="22" s="1"/>
  <c r="O25" i="22"/>
  <c r="N25" i="22"/>
  <c r="O23" i="22"/>
  <c r="N23" i="22"/>
  <c r="M23" i="22"/>
  <c r="L23" i="22"/>
  <c r="O22" i="22"/>
  <c r="N22" i="22"/>
  <c r="M22" i="22"/>
  <c r="L22" i="22"/>
  <c r="L61" i="22" s="1"/>
  <c r="O21" i="22"/>
  <c r="N21" i="22"/>
  <c r="M21" i="22"/>
  <c r="L21" i="22"/>
  <c r="O20" i="22"/>
  <c r="N20" i="22"/>
  <c r="M20" i="22"/>
  <c r="L20" i="22"/>
  <c r="L59" i="22" s="1"/>
  <c r="O19" i="22"/>
  <c r="N19" i="22"/>
  <c r="M19" i="22"/>
  <c r="L19" i="22"/>
  <c r="O18" i="22"/>
  <c r="N18" i="22"/>
  <c r="L18" i="22"/>
  <c r="L57" i="22" s="1"/>
  <c r="O17" i="22"/>
  <c r="N17" i="22"/>
  <c r="M17" i="22"/>
  <c r="M25" i="22" s="1"/>
  <c r="L17" i="22"/>
  <c r="D12" i="22" s="1"/>
  <c r="O16" i="22"/>
  <c r="O38" i="22" s="1"/>
  <c r="N16" i="22"/>
  <c r="M16" i="22"/>
  <c r="L16" i="22"/>
  <c r="L55" i="22" s="1"/>
  <c r="L21" i="19"/>
  <c r="O38" i="19"/>
  <c r="N39" i="19"/>
  <c r="O23" i="19"/>
  <c r="O21" i="19"/>
  <c r="O19" i="19"/>
  <c r="O17" i="19"/>
  <c r="N23" i="19"/>
  <c r="N21" i="19"/>
  <c r="N19" i="19"/>
  <c r="N17" i="19"/>
  <c r="M23" i="19"/>
  <c r="M21" i="19"/>
  <c r="M19" i="19"/>
  <c r="M17" i="19"/>
  <c r="L23" i="19"/>
  <c r="L19" i="19"/>
  <c r="L17" i="19"/>
  <c r="L22" i="19"/>
  <c r="L20" i="19"/>
  <c r="L18" i="19"/>
  <c r="O62" i="19"/>
  <c r="O60" i="19"/>
  <c r="O58" i="19"/>
  <c r="O56" i="19"/>
  <c r="N62" i="19"/>
  <c r="N60" i="19"/>
  <c r="N58" i="19"/>
  <c r="N56" i="19"/>
  <c r="M62" i="19"/>
  <c r="M60" i="19"/>
  <c r="M58" i="19"/>
  <c r="M56" i="19"/>
  <c r="L62" i="19"/>
  <c r="L60" i="19"/>
  <c r="L58" i="19"/>
  <c r="L56" i="19"/>
  <c r="P11" i="17"/>
  <c r="P11" i="16"/>
  <c r="P11" i="15"/>
  <c r="P11" i="21"/>
  <c r="N39" i="22" l="1"/>
  <c r="M34" i="22"/>
  <c r="L63" i="22"/>
  <c r="L68" i="22" s="1"/>
  <c r="L69" i="22" s="1"/>
  <c r="M38" i="22"/>
  <c r="L31" i="22"/>
  <c r="L28" i="22"/>
  <c r="M29" i="22" l="1"/>
  <c r="M26" i="22" s="1"/>
  <c r="L73" i="22"/>
  <c r="L70" i="22" s="1"/>
  <c r="L71" i="22" s="1"/>
  <c r="L66" i="22"/>
  <c r="L67" i="22" s="1"/>
  <c r="I2" i="5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O40" i="21"/>
  <c r="F40" i="21"/>
  <c r="O39" i="21"/>
  <c r="F39" i="21"/>
  <c r="O38" i="21"/>
  <c r="F38" i="21"/>
  <c r="O37" i="21"/>
  <c r="O41" i="21" s="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O10" i="21"/>
  <c r="F10" i="21"/>
  <c r="O9" i="21"/>
  <c r="F9" i="21"/>
  <c r="O8" i="21"/>
  <c r="F8" i="21"/>
  <c r="O7" i="21"/>
  <c r="F7" i="21"/>
  <c r="F6" i="21"/>
  <c r="F5" i="21"/>
  <c r="F4" i="21"/>
  <c r="F3" i="21"/>
  <c r="M68" i="22" l="1"/>
  <c r="M69" i="22" s="1"/>
  <c r="M73" i="22" s="1"/>
  <c r="M70" i="22" s="1"/>
  <c r="M71" i="22" s="1"/>
  <c r="M30" i="22"/>
  <c r="M31" i="22" s="1"/>
  <c r="M40" i="22"/>
  <c r="M27" i="22"/>
  <c r="M28" i="22" s="1"/>
  <c r="O11" i="21"/>
  <c r="L16" i="19"/>
  <c r="D12" i="19"/>
  <c r="L29" i="19"/>
  <c r="L27" i="19"/>
  <c r="L32" i="19" s="1"/>
  <c r="O67" i="20"/>
  <c r="K64" i="20"/>
  <c r="K60" i="20"/>
  <c r="O57" i="20"/>
  <c r="N57" i="20"/>
  <c r="M57" i="20"/>
  <c r="L57" i="20"/>
  <c r="O54" i="20"/>
  <c r="N54" i="20"/>
  <c r="M54" i="20"/>
  <c r="L54" i="20"/>
  <c r="O52" i="20"/>
  <c r="N52" i="20"/>
  <c r="M52" i="20"/>
  <c r="L52" i="20"/>
  <c r="O50" i="20"/>
  <c r="N50" i="20"/>
  <c r="M50" i="20"/>
  <c r="L50" i="20"/>
  <c r="O48" i="20"/>
  <c r="O56" i="20" s="1"/>
  <c r="N48" i="20"/>
  <c r="N56" i="20" s="1"/>
  <c r="M48" i="20"/>
  <c r="M56" i="20" s="1"/>
  <c r="L48" i="20"/>
  <c r="L56" i="20" s="1"/>
  <c r="L61" i="20" s="1"/>
  <c r="L62" i="20" s="1"/>
  <c r="M34" i="20"/>
  <c r="S30" i="20"/>
  <c r="K30" i="20"/>
  <c r="L28" i="20" s="1"/>
  <c r="L30" i="20" s="1"/>
  <c r="K27" i="20"/>
  <c r="L26" i="20"/>
  <c r="L27" i="20" s="1"/>
  <c r="M26" i="20" s="1"/>
  <c r="O24" i="20"/>
  <c r="N24" i="20"/>
  <c r="M24" i="20"/>
  <c r="L24" i="20"/>
  <c r="L23" i="20"/>
  <c r="O21" i="20"/>
  <c r="N21" i="20"/>
  <c r="M21" i="20"/>
  <c r="O19" i="20"/>
  <c r="N19" i="20"/>
  <c r="M19" i="20"/>
  <c r="O17" i="20"/>
  <c r="N17" i="20"/>
  <c r="O15" i="20"/>
  <c r="O23" i="20" s="1"/>
  <c r="N15" i="20"/>
  <c r="N23" i="20" s="1"/>
  <c r="M15" i="20"/>
  <c r="M23" i="20" s="1"/>
  <c r="N72" i="22" l="1"/>
  <c r="N73" i="22" s="1"/>
  <c r="N29" i="22"/>
  <c r="N26" i="22" s="1"/>
  <c r="N27" i="22"/>
  <c r="N28" i="22" s="1"/>
  <c r="M75" i="22"/>
  <c r="L74" i="22"/>
  <c r="M41" i="22"/>
  <c r="M32" i="22"/>
  <c r="M33" i="22" s="1"/>
  <c r="M35" i="22"/>
  <c r="M36" i="22" s="1"/>
  <c r="N37" i="22" s="1"/>
  <c r="M66" i="22"/>
  <c r="M67" i="22" s="1"/>
  <c r="M28" i="20"/>
  <c r="L32" i="20"/>
  <c r="N33" i="20" s="1"/>
  <c r="N34" i="20" s="1"/>
  <c r="M27" i="20"/>
  <c r="N26" i="20" s="1"/>
  <c r="N27" i="20" s="1"/>
  <c r="O26" i="20" s="1"/>
  <c r="O27" i="20" s="1"/>
  <c r="L66" i="20"/>
  <c r="L63" i="20" s="1"/>
  <c r="L64" i="20" s="1"/>
  <c r="L59" i="20"/>
  <c r="L60" i="20" s="1"/>
  <c r="N34" i="22" l="1"/>
  <c r="N75" i="22"/>
  <c r="M74" i="22"/>
  <c r="N30" i="22"/>
  <c r="N31" i="22" s="1"/>
  <c r="N40" i="22"/>
  <c r="N41" i="22" s="1"/>
  <c r="N68" i="22"/>
  <c r="N69" i="22" s="1"/>
  <c r="N66" i="22" s="1"/>
  <c r="N67" i="22" s="1"/>
  <c r="N70" i="22"/>
  <c r="N71" i="22" s="1"/>
  <c r="M61" i="20"/>
  <c r="M62" i="20" s="1"/>
  <c r="M66" i="20" s="1"/>
  <c r="M59" i="20"/>
  <c r="M60" i="20" s="1"/>
  <c r="M29" i="20"/>
  <c r="M30" i="20"/>
  <c r="M63" i="20"/>
  <c r="M64" i="20" s="1"/>
  <c r="O68" i="22" l="1"/>
  <c r="O69" i="22" s="1"/>
  <c r="O66" i="22" s="1"/>
  <c r="O67" i="22" s="1"/>
  <c r="N32" i="22"/>
  <c r="N33" i="22" s="1"/>
  <c r="O72" i="22"/>
  <c r="O73" i="22" s="1"/>
  <c r="N35" i="22"/>
  <c r="N36" i="22" s="1"/>
  <c r="O37" i="22" s="1"/>
  <c r="N61" i="20"/>
  <c r="N62" i="20" s="1"/>
  <c r="N59" i="20" s="1"/>
  <c r="N60" i="20" s="1"/>
  <c r="N65" i="20"/>
  <c r="N66" i="20" s="1"/>
  <c r="N63" i="20"/>
  <c r="N64" i="20" s="1"/>
  <c r="M68" i="20"/>
  <c r="L67" i="20"/>
  <c r="M32" i="20"/>
  <c r="O33" i="20" s="1"/>
  <c r="O34" i="20" s="1"/>
  <c r="N28" i="20"/>
  <c r="O75" i="22" l="1"/>
  <c r="N74" i="22"/>
  <c r="O34" i="22"/>
  <c r="O70" i="22"/>
  <c r="O71" i="22" s="1"/>
  <c r="O61" i="20"/>
  <c r="O62" i="20" s="1"/>
  <c r="O59" i="20" s="1"/>
  <c r="O60" i="20" s="1"/>
  <c r="N30" i="20"/>
  <c r="N31" i="20"/>
  <c r="O65" i="20"/>
  <c r="O66" i="20" s="1"/>
  <c r="N68" i="20"/>
  <c r="M67" i="20"/>
  <c r="O40" i="22" l="1"/>
  <c r="O35" i="22" s="1"/>
  <c r="O36" i="22" s="1"/>
  <c r="N32" i="20"/>
  <c r="O28" i="20"/>
  <c r="O68" i="20"/>
  <c r="N67" i="20"/>
  <c r="O63" i="20"/>
  <c r="O64" i="20" s="1"/>
  <c r="O41" i="22" l="1"/>
  <c r="O32" i="22"/>
  <c r="O33" i="22" s="1"/>
  <c r="O31" i="20"/>
  <c r="O30" i="20"/>
  <c r="O32" i="20" s="1"/>
  <c r="N18" i="19" l="1"/>
  <c r="N55" i="19"/>
  <c r="K67" i="19"/>
  <c r="O74" i="19"/>
  <c r="L61" i="19"/>
  <c r="L59" i="19"/>
  <c r="L57" i="19"/>
  <c r="L55" i="19"/>
  <c r="K71" i="19" l="1"/>
  <c r="O64" i="19"/>
  <c r="N64" i="19"/>
  <c r="M64" i="19"/>
  <c r="L64" i="19"/>
  <c r="L63" i="19"/>
  <c r="L68" i="19" s="1"/>
  <c r="O61" i="19"/>
  <c r="N61" i="19"/>
  <c r="M61" i="19"/>
  <c r="O59" i="19"/>
  <c r="N59" i="19"/>
  <c r="M59" i="19"/>
  <c r="O57" i="19"/>
  <c r="N57" i="19"/>
  <c r="M57" i="19"/>
  <c r="O55" i="19"/>
  <c r="M55" i="19"/>
  <c r="O25" i="19"/>
  <c r="N25" i="19"/>
  <c r="M25" i="19"/>
  <c r="L28" i="19"/>
  <c r="O22" i="19"/>
  <c r="N22" i="19"/>
  <c r="M22" i="19"/>
  <c r="O20" i="19"/>
  <c r="N20" i="19"/>
  <c r="M20" i="19"/>
  <c r="O18" i="19"/>
  <c r="O16" i="19"/>
  <c r="N16" i="19"/>
  <c r="M16" i="19"/>
  <c r="L33" i="19" l="1"/>
  <c r="M29" i="19"/>
  <c r="M26" i="19" s="1"/>
  <c r="M40" i="19" s="1"/>
  <c r="M41" i="19" s="1"/>
  <c r="L30" i="19"/>
  <c r="L31" i="19" s="1"/>
  <c r="L69" i="19"/>
  <c r="N63" i="19"/>
  <c r="M63" i="19"/>
  <c r="O63" i="19"/>
  <c r="M38" i="19"/>
  <c r="M27" i="19" l="1"/>
  <c r="M28" i="19" s="1"/>
  <c r="M34" i="19"/>
  <c r="M32" i="19"/>
  <c r="M33" i="19" s="1"/>
  <c r="L66" i="19"/>
  <c r="L67" i="19" s="1"/>
  <c r="M68" i="19" s="1"/>
  <c r="M69" i="19" s="1"/>
  <c r="L73" i="19"/>
  <c r="L70" i="19" s="1"/>
  <c r="L71" i="19" s="1"/>
  <c r="M35" i="19" l="1"/>
  <c r="M36" i="19" s="1"/>
  <c r="N34" i="19"/>
  <c r="N29" i="19"/>
  <c r="M30" i="19"/>
  <c r="M31" i="19" s="1"/>
  <c r="M66" i="19"/>
  <c r="M67" i="19" s="1"/>
  <c r="N68" i="19" s="1"/>
  <c r="M73" i="19"/>
  <c r="M75" i="19" s="1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O40" i="17"/>
  <c r="F40" i="17"/>
  <c r="O39" i="17"/>
  <c r="F39" i="17"/>
  <c r="O38" i="17"/>
  <c r="F38" i="17"/>
  <c r="O37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O10" i="17"/>
  <c r="F10" i="17"/>
  <c r="O9" i="17"/>
  <c r="F9" i="17"/>
  <c r="O8" i="17"/>
  <c r="F8" i="17"/>
  <c r="O7" i="17"/>
  <c r="F7" i="17"/>
  <c r="F6" i="17"/>
  <c r="F5" i="17"/>
  <c r="F4" i="17"/>
  <c r="F3" i="17"/>
  <c r="O40" i="16"/>
  <c r="O39" i="16"/>
  <c r="O38" i="16"/>
  <c r="O37" i="16"/>
  <c r="O41" i="16" s="1"/>
  <c r="O40" i="15"/>
  <c r="O39" i="15"/>
  <c r="O38" i="15"/>
  <c r="O37" i="15"/>
  <c r="O41" i="15" s="1"/>
  <c r="O10" i="16"/>
  <c r="O9" i="16"/>
  <c r="O8" i="16"/>
  <c r="O7" i="16"/>
  <c r="O11" i="16" s="1"/>
  <c r="O10" i="15"/>
  <c r="O9" i="15"/>
  <c r="O8" i="15"/>
  <c r="O7" i="15"/>
  <c r="F21" i="15"/>
  <c r="F21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39" i="15"/>
  <c r="F58" i="15"/>
  <c r="F59" i="15"/>
  <c r="F60" i="15"/>
  <c r="F61" i="15"/>
  <c r="F62" i="15"/>
  <c r="F38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32" i="15"/>
  <c r="F2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2" i="15"/>
  <c r="F23" i="15"/>
  <c r="F24" i="15"/>
  <c r="F26" i="15"/>
  <c r="F27" i="15"/>
  <c r="F28" i="15"/>
  <c r="F29" i="15"/>
  <c r="F30" i="15"/>
  <c r="F31" i="15"/>
  <c r="F33" i="15"/>
  <c r="F34" i="15"/>
  <c r="F35" i="15"/>
  <c r="F36" i="15"/>
  <c r="F37" i="15"/>
  <c r="F4" i="15"/>
  <c r="F5" i="15"/>
  <c r="F6" i="15"/>
  <c r="F3" i="15"/>
  <c r="I4" i="5"/>
  <c r="I5" i="5"/>
  <c r="I6" i="5"/>
  <c r="I7" i="5"/>
  <c r="I8" i="5"/>
  <c r="I9" i="5"/>
  <c r="I10" i="5"/>
  <c r="I11" i="5"/>
  <c r="I3" i="5"/>
  <c r="N26" i="19" l="1"/>
  <c r="N27" i="19" s="1"/>
  <c r="N28" i="19" s="1"/>
  <c r="N37" i="19"/>
  <c r="L74" i="19"/>
  <c r="M70" i="19"/>
  <c r="M71" i="19" s="1"/>
  <c r="O41" i="17"/>
  <c r="O11" i="17"/>
  <c r="O11" i="15"/>
  <c r="N30" i="19" l="1"/>
  <c r="N31" i="19" s="1"/>
  <c r="N40" i="19"/>
  <c r="N41" i="19" s="1"/>
  <c r="N72" i="19"/>
  <c r="N73" i="19" s="1"/>
  <c r="N69" i="19"/>
  <c r="N66" i="19" s="1"/>
  <c r="N32" i="19" l="1"/>
  <c r="N33" i="19" s="1"/>
  <c r="O34" i="19" s="1"/>
  <c r="N35" i="19"/>
  <c r="N36" i="19" s="1"/>
  <c r="O37" i="19" s="1"/>
  <c r="N70" i="19"/>
  <c r="N71" i="19" s="1"/>
  <c r="N75" i="19"/>
  <c r="N67" i="19"/>
  <c r="M74" i="19"/>
  <c r="O40" i="19" l="1"/>
  <c r="O41" i="19" s="1"/>
  <c r="O68" i="19"/>
  <c r="O69" i="19" s="1"/>
  <c r="O66" i="19" s="1"/>
  <c r="O35" i="19" l="1"/>
  <c r="O36" i="19" s="1"/>
  <c r="O32" i="19"/>
  <c r="O33" i="19" s="1"/>
  <c r="O72" i="19"/>
  <c r="O73" i="19" s="1"/>
  <c r="O67" i="19" l="1"/>
  <c r="O75" i="19"/>
  <c r="O70" i="19"/>
  <c r="O71" i="19" s="1"/>
  <c r="N74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6" authorId="0" shapeId="0" xr:uid="{15D71787-3318-4FE8-89DD-449DA3FC81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L26" authorId="0" shapeId="0" xr:uid="{A4C5E611-6A03-4825-94F6-8F58F2EC03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32" authorId="0" shapeId="0" xr:uid="{795A1FC8-9345-495A-A64D-120B55FBE38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3" authorId="0" shapeId="0" xr:uid="{30065163-8D9A-4888-A44E-68CDCF290C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O33" authorId="0" shapeId="0" xr:uid="{B3085546-150D-4496-B8D6-459BC1D8AD5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 Target to Safety Stock</t>
        </r>
      </text>
    </comment>
    <comment ref="N35" authorId="0" shapeId="0" xr:uid="{887BA003-3E6E-4A24-958B-357D2E8124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6" authorId="0" shapeId="0" xr:uid="{0E38B70D-77DF-4749-9FF5-6F5F83B62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38" authorId="0" shapeId="0" xr:uid="{64634E2D-3F39-4A77-89D5-9835216D67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0" authorId="0" shapeId="0" xr:uid="{57AE8DFB-0A81-4E42-980E-4E171A9D06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0" authorId="0" shapeId="0" xr:uid="{6DFF7B3F-927D-4550-BFCB-56FAF31789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69" authorId="0" shapeId="0" xr:uid="{BA4D4459-927F-4FDD-9716-10A3FED0B4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I73" authorId="0" shapeId="0" xr:uid="{57461983-2D54-43BC-A5C9-68EB2A0412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5" authorId="0" shapeId="0" xr:uid="{F546A42B-BEE5-49A8-B143-3C2527F903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I62" authorId="0" shapeId="0" xr:uid="{D6466DC6-6ABE-460C-AB10-267959A039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I66" authorId="0" shapeId="0" xr:uid="{380E949D-B67C-47FF-B81E-A9E5507517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I26" authorId="0" shapeId="0" xr:uid="{647807A0-6036-4DD0-A245-C797024B70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L26" authorId="0" shapeId="0" xr:uid="{E73B92B7-0C64-4A57-92E8-C23E56D6F9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From month M-1</t>
        </r>
      </text>
    </comment>
    <comment ref="M32" authorId="0" shapeId="0" xr:uid="{11E21728-A46A-451B-ABEA-CE80CBDFB1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Calculated using new production numbers below</t>
        </r>
      </text>
    </comment>
    <comment ref="L33" authorId="0" shapeId="0" xr:uid="{27AF2C94-9958-41D0-A880-67CA580CA0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Actual Ending Inventory in month M.</t>
        </r>
      </text>
    </comment>
    <comment ref="O33" authorId="0" shapeId="0" xr:uid="{45E74A86-3E3C-4759-B77E-6D3833E945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Set Target to Safety Stock</t>
        </r>
      </text>
    </comment>
    <comment ref="N35" authorId="0" shapeId="0" xr:uid="{8BE6CD35-5488-4689-AFA7-EE4A46882A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New Production plan Quantity below.</t>
        </r>
      </text>
    </comment>
    <comment ref="M36" authorId="0" shapeId="0" xr:uid="{4A3BE8E1-0341-4EF8-9222-90F5740269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Supply demand balancing, difference in forecast vs actual orders in month M. Adjust production at M+2, at the end of M. 
</t>
        </r>
      </text>
    </comment>
    <comment ref="M38" authorId="0" shapeId="0" xr:uid="{6B85760E-F4D9-4E18-BD7B-6995BE61D5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</t>
        </r>
      </text>
    </comment>
    <comment ref="M40" authorId="0" shapeId="0" xr:uid="{2CA91422-C3E3-4ADA-8EFA-4E82AD0D0C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Fixed value M+1</t>
        </r>
      </text>
    </comment>
    <comment ref="N40" authorId="0" shapeId="0" xr:uid="{ADAAF49E-39EA-4122-9D4C-AE3F0B36BA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Adjusted and fix M+2 at the end of month M.</t>
        </r>
      </text>
    </comment>
    <comment ref="I69" authorId="0" shapeId="0" xr:uid="{AD97A893-ADA8-40FD-A316-450083A316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  <comment ref="I73" authorId="0" shapeId="0" xr:uid="{CFCD9366-95AE-48D6-8BE2-14D62651EAF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Lead Time Dependent</t>
        </r>
      </text>
    </comment>
  </commentList>
</comments>
</file>

<file path=xl/sharedStrings.xml><?xml version="1.0" encoding="utf-8"?>
<sst xmlns="http://schemas.openxmlformats.org/spreadsheetml/2006/main" count="1965" uniqueCount="180">
  <si>
    <t>Lot Size (MT)</t>
  </si>
  <si>
    <t>Net Requirements (MT)</t>
  </si>
  <si>
    <t>Yes</t>
  </si>
  <si>
    <t>Prebuild Inventory</t>
  </si>
  <si>
    <t>No</t>
  </si>
  <si>
    <t>Reduce Spot Demand</t>
  </si>
  <si>
    <t>ship_to_country</t>
  </si>
  <si>
    <t>month</t>
  </si>
  <si>
    <t>Malaysia</t>
  </si>
  <si>
    <t>Thailand</t>
  </si>
  <si>
    <t>Indonesia</t>
  </si>
  <si>
    <t>China</t>
  </si>
  <si>
    <t>Term</t>
  </si>
  <si>
    <t>Spot</t>
  </si>
  <si>
    <t>A</t>
  </si>
  <si>
    <t>B</t>
  </si>
  <si>
    <t>C</t>
  </si>
  <si>
    <t>Oct-20</t>
  </si>
  <si>
    <t>term_spot</t>
  </si>
  <si>
    <t>cust_code</t>
  </si>
  <si>
    <t>country_rank</t>
  </si>
  <si>
    <t>product_grade</t>
  </si>
  <si>
    <t>customer_rank</t>
  </si>
  <si>
    <t>F10</t>
  </si>
  <si>
    <t>F20</t>
  </si>
  <si>
    <t>NA</t>
  </si>
  <si>
    <t>Nov-20</t>
  </si>
  <si>
    <t>alloc_qty</t>
  </si>
  <si>
    <t>commit_qty</t>
  </si>
  <si>
    <t>others (pool)</t>
  </si>
  <si>
    <t>Indo</t>
  </si>
  <si>
    <t>Fixed Inventory</t>
  </si>
  <si>
    <t>Fixed Production Plan</t>
  </si>
  <si>
    <t>M</t>
  </si>
  <si>
    <t>M+1</t>
  </si>
  <si>
    <t>M+2</t>
  </si>
  <si>
    <t>M+3</t>
  </si>
  <si>
    <t>Initial Inventory</t>
  </si>
  <si>
    <t>Plan Type</t>
  </si>
  <si>
    <t>SWITCHES:</t>
  </si>
  <si>
    <t>Profit</t>
  </si>
  <si>
    <t>Customer Rank</t>
  </si>
  <si>
    <t>Optimisation method</t>
  </si>
  <si>
    <t>Sourcing</t>
  </si>
  <si>
    <t>* Follows ETD date (Ship out date)</t>
  </si>
  <si>
    <t>Rank</t>
  </si>
  <si>
    <t>Country</t>
  </si>
  <si>
    <t xml:space="preserve">C </t>
  </si>
  <si>
    <t>M-1</t>
  </si>
  <si>
    <t>Forecasted months</t>
  </si>
  <si>
    <t>* No Lead time</t>
  </si>
  <si>
    <t>Production Plan (MT)</t>
  </si>
  <si>
    <t>DEMAND</t>
  </si>
  <si>
    <t>* If FPP, Variable Inventory. If FI, Variable Production Plan.</t>
  </si>
  <si>
    <t>execution month</t>
  </si>
  <si>
    <t>Current</t>
  </si>
  <si>
    <t>Ending Inventory (MT)</t>
  </si>
  <si>
    <t>Starting Inventory (MT)</t>
  </si>
  <si>
    <t>Disruptions</t>
  </si>
  <si>
    <t>Production stoppages</t>
  </si>
  <si>
    <t>Raw material shortage</t>
  </si>
  <si>
    <t>Subassembly shortage (e.g airbus has 1000s of suppliers)</t>
  </si>
  <si>
    <t>Transportation inavailability/failures/delays</t>
  </si>
  <si>
    <t>Natural disasters - earthquakes, tsunami, hurricanes, flood, snowstorm</t>
  </si>
  <si>
    <t>Pandemics</t>
  </si>
  <si>
    <t>Product Issues - recalls</t>
  </si>
  <si>
    <t>Surge in capacity</t>
  </si>
  <si>
    <t>Human-made disasters - chemical and industrial fires, transportation accidents, ship fires, Bridge collapse</t>
  </si>
  <si>
    <t>Daily weather</t>
  </si>
  <si>
    <t>Labor Strike</t>
  </si>
  <si>
    <t>Questions:</t>
  </si>
  <si>
    <t>Supply - Demand Balance</t>
  </si>
  <si>
    <t>Safety Stock</t>
  </si>
  <si>
    <t>Can Customer rank change in the following month?</t>
  </si>
  <si>
    <t>For fixed Production plan, as long as safety stock still can fulfill demand, don't cut?</t>
  </si>
  <si>
    <t xml:space="preserve">Orders (MT) </t>
  </si>
  <si>
    <t xml:space="preserve">Total Orders (MT) </t>
  </si>
  <si>
    <t>Can change Production Plan</t>
  </si>
  <si>
    <t>Frozen timeframe -
Production Plan and Demand Forecast cannot be changed.</t>
  </si>
  <si>
    <t>Ending Inventory Target (MT)</t>
  </si>
  <si>
    <t>Total Demand Forecast (MT)</t>
  </si>
  <si>
    <t>Demand Forecast (MT)</t>
  </si>
  <si>
    <t>Include Safety Stock. SI - PP - SS</t>
  </si>
  <si>
    <t>Formulae</t>
  </si>
  <si>
    <t>f1</t>
  </si>
  <si>
    <t>f2</t>
  </si>
  <si>
    <t>f3</t>
  </si>
  <si>
    <t>f4</t>
  </si>
  <si>
    <t xml:space="preserve">o1 </t>
  </si>
  <si>
    <t>o2</t>
  </si>
  <si>
    <t>o3</t>
  </si>
  <si>
    <t>o4</t>
  </si>
  <si>
    <t>pp</t>
  </si>
  <si>
    <t>II</t>
  </si>
  <si>
    <t>tf=f1+f2+f3+f4</t>
  </si>
  <si>
    <t>to=o1+o2+o3+o4</t>
  </si>
  <si>
    <t>eii = sii-tf</t>
  </si>
  <si>
    <t>sii(m) = pp(m)+eii(m-1)</t>
  </si>
  <si>
    <t>sia(m) = pp(m)+eia(m-1)</t>
  </si>
  <si>
    <t>eia = sia-to</t>
  </si>
  <si>
    <t>ss</t>
  </si>
  <si>
    <t>sd = tf - sia - ss</t>
  </si>
  <si>
    <t>pc = eia - eii</t>
  </si>
  <si>
    <t>Production amt to change in M+2</t>
  </si>
  <si>
    <t>Raw Material Orders</t>
  </si>
  <si>
    <t>ti</t>
  </si>
  <si>
    <t>Updated Production Plan (MT)</t>
  </si>
  <si>
    <t>pp_up=pp(m+2)-pc(m)</t>
  </si>
  <si>
    <t>Lead Time (month)</t>
  </si>
  <si>
    <t>Initial Inventory (MT)</t>
  </si>
  <si>
    <t>ii</t>
  </si>
  <si>
    <t>ls</t>
  </si>
  <si>
    <t>lt</t>
  </si>
  <si>
    <t>SUPPLY PLAN (M-1)</t>
  </si>
  <si>
    <t>UPDATED SUPPLY PLAN (M)</t>
  </si>
  <si>
    <t>Max Production Limit</t>
  </si>
  <si>
    <t>pp_up - mpl</t>
  </si>
  <si>
    <t>mpl</t>
  </si>
  <si>
    <t>Spot allocation to reduce</t>
  </si>
  <si>
    <t>Based on country/customer rank</t>
  </si>
  <si>
    <t>rmo = pp(m-lt)</t>
  </si>
  <si>
    <t>Ideal Scenario</t>
  </si>
  <si>
    <t>Actual Case</t>
  </si>
  <si>
    <t>Actual Scenario</t>
  </si>
  <si>
    <t>nra</t>
  </si>
  <si>
    <t>nri</t>
  </si>
  <si>
    <t>si(m) = pp(m)+eii(m-1)</t>
  </si>
  <si>
    <t>Target Inventory (MT) - FIXED</t>
  </si>
  <si>
    <t>IDEAL SUPPLY</t>
  </si>
  <si>
    <t>ACTUAL SUPPLY</t>
  </si>
  <si>
    <t>ppi = roundup(nri/ls) *ls</t>
  </si>
  <si>
    <t>ppa = roundup(nra/ls) *ls</t>
  </si>
  <si>
    <t>*Safety stock</t>
  </si>
  <si>
    <t>-</t>
  </si>
  <si>
    <t>Planned Case</t>
  </si>
  <si>
    <t>sholdn't be affected by daily numbers.</t>
  </si>
  <si>
    <t>output - allocation plan</t>
  </si>
  <si>
    <t>Forecast</t>
  </si>
  <si>
    <t>supply qty available = prod + available inv.</t>
  </si>
  <si>
    <t>demand &lt; supply , ending inv &gt; safety stock</t>
  </si>
  <si>
    <t>demand &gt; supply , ending inv &lt; safety stock</t>
  </si>
  <si>
    <t>500 -200</t>
  </si>
  <si>
    <t>prod = 2400</t>
  </si>
  <si>
    <t>avai supply 2700</t>
  </si>
  <si>
    <t>demand forecast 3000</t>
  </si>
  <si>
    <t>allocation plan 2700</t>
  </si>
  <si>
    <t>ending inv 200</t>
  </si>
  <si>
    <t>available inv = beginning(previous month end) - target ending inventory(end of month)</t>
  </si>
  <si>
    <t>SD balancing = available supply qty - total demand forcast</t>
  </si>
  <si>
    <t>Available Inventory (MT)</t>
  </si>
  <si>
    <t>Available Supply Quantity (MT)</t>
  </si>
  <si>
    <t>sip(m) = pp(m)+eip(m-1)</t>
  </si>
  <si>
    <t>eip = sip-tf</t>
  </si>
  <si>
    <t>aip(m) = eip(m-1)-ss</t>
  </si>
  <si>
    <t>asqp = pp + aip</t>
  </si>
  <si>
    <t>pc = eia - eip</t>
  </si>
  <si>
    <t>Planned Case
(Safety Stock = 200)</t>
  </si>
  <si>
    <t>sdbp = asqp - pp</t>
  </si>
  <si>
    <t>aia(m) = eia(m-1)-ss</t>
  </si>
  <si>
    <t>asqa = pp + aia</t>
  </si>
  <si>
    <t>sdba = asqa - pp</t>
  </si>
  <si>
    <t>--&gt; reduce production</t>
  </si>
  <si>
    <t>--&gt; change allocation</t>
  </si>
  <si>
    <t>Sep-20</t>
  </si>
  <si>
    <t>Sept</t>
  </si>
  <si>
    <t>Oct</t>
  </si>
  <si>
    <t>Nov</t>
  </si>
  <si>
    <t>Dec</t>
  </si>
  <si>
    <t>Value</t>
  </si>
  <si>
    <t>Params</t>
  </si>
  <si>
    <t>Min Production Limit</t>
  </si>
  <si>
    <t>maxpl</t>
  </si>
  <si>
    <t>minpl</t>
  </si>
  <si>
    <t>pp_up - maxpl</t>
  </si>
  <si>
    <t>Orders</t>
  </si>
  <si>
    <t>Final Month End Total Orders</t>
  </si>
  <si>
    <t>OUTPUT</t>
  </si>
  <si>
    <t>UPDATED DEMAND PLAN (M)</t>
  </si>
  <si>
    <t>DEMAND PLAN (M-1)</t>
  </si>
  <si>
    <t>Change in Demand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</si>
</sst>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FA7D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9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7F7F7F"/>
      </top>
      <bottom/>
      <diagonal/>
    </border>
    <border>
      <left style="thin">
        <color rgb="FF7F7F7F"/>
      </left>
      <right/>
      <top style="double">
        <color rgb="FF3F3F3F"/>
      </top>
      <bottom/>
      <diagonal/>
    </border>
    <border>
      <left/>
      <right style="medium">
        <color indexed="64"/>
      </right>
      <top style="double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15" fillId="16" borderId="45" applyNumberFormat="0" applyAlignment="0" applyProtection="0"/>
    <xf numFmtId="0" fontId="26" fillId="0" borderId="0" applyNumberFormat="0" applyFill="0" applyBorder="0" applyAlignment="0" applyProtection="0"/>
    <xf numFmtId="0" fontId="29" fillId="19" borderId="0" applyNumberFormat="0" applyBorder="0" applyAlignment="0" applyProtection="0"/>
  </cellStyleXfs>
  <cellXfs count="289">
    <xf numFmtId="0" fontId="0" fillId="0" borderId="0" xfId="0"/>
    <xf numFmtId="0" fontId="0" fillId="0" borderId="0" xfId="0" applyAlignment="1">
      <alignment horizontal="center"/>
    </xf>
    <xf numFmtId="0" fontId="5" fillId="8" borderId="10" xfId="0" applyFont="1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5" fillId="12" borderId="5" xfId="0" applyFont="1" applyFill="1" applyBorder="1" applyAlignment="1">
      <alignment horizontal="left"/>
    </xf>
    <xf numFmtId="0" fontId="9" fillId="0" borderId="0" xfId="0" applyFont="1"/>
    <xf numFmtId="0" fontId="5" fillId="12" borderId="24" xfId="0" applyFont="1" applyFill="1" applyBorder="1" applyAlignment="1">
      <alignment horizontal="left"/>
    </xf>
    <xf numFmtId="0" fontId="5" fillId="9" borderId="24" xfId="0" applyFont="1" applyFill="1" applyBorder="1" applyAlignment="1">
      <alignment horizontal="left"/>
    </xf>
    <xf numFmtId="0" fontId="5" fillId="12" borderId="25" xfId="0" applyFont="1" applyFill="1" applyBorder="1" applyAlignment="1">
      <alignment horizontal="left"/>
    </xf>
    <xf numFmtId="0" fontId="5" fillId="12" borderId="36" xfId="0" applyFont="1" applyFill="1" applyBorder="1" applyAlignment="1">
      <alignment horizontal="left"/>
    </xf>
    <xf numFmtId="0" fontId="5" fillId="8" borderId="24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left"/>
    </xf>
    <xf numFmtId="0" fontId="5" fillId="8" borderId="25" xfId="0" applyFont="1" applyFill="1" applyBorder="1" applyAlignment="1">
      <alignment horizontal="left"/>
    </xf>
    <xf numFmtId="0" fontId="5" fillId="8" borderId="34" xfId="0" applyFont="1" applyFill="1" applyBorder="1" applyAlignment="1">
      <alignment horizontal="left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0" xfId="0" applyAlignment="1">
      <alignment horizontal="right"/>
    </xf>
    <xf numFmtId="0" fontId="4" fillId="5" borderId="1" xfId="4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7" fontId="0" fillId="0" borderId="0" xfId="0" applyNumberFormat="1"/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/>
    <xf numFmtId="164" fontId="0" fillId="0" borderId="46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0" xfId="0" applyBorder="1"/>
    <xf numFmtId="164" fontId="0" fillId="0" borderId="2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/>
    <xf numFmtId="164" fontId="0" fillId="0" borderId="49" xfId="0" applyNumberFormat="1" applyBorder="1" applyAlignment="1">
      <alignment horizontal="center"/>
    </xf>
    <xf numFmtId="164" fontId="0" fillId="0" borderId="50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/>
    <xf numFmtId="0" fontId="0" fillId="1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1" xfId="0" applyBorder="1"/>
    <xf numFmtId="0" fontId="0" fillId="13" borderId="41" xfId="0" applyFill="1" applyBorder="1"/>
    <xf numFmtId="0" fontId="0" fillId="10" borderId="41" xfId="0" applyFill="1" applyBorder="1"/>
    <xf numFmtId="0" fontId="0" fillId="12" borderId="41" xfId="0" applyFill="1" applyBorder="1"/>
    <xf numFmtId="0" fontId="0" fillId="8" borderId="39" xfId="0" applyFill="1" applyBorder="1" applyAlignment="1">
      <alignment horizontal="center"/>
    </xf>
    <xf numFmtId="0" fontId="4" fillId="7" borderId="53" xfId="4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4" fillId="7" borderId="54" xfId="4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/>
    </xf>
    <xf numFmtId="0" fontId="4" fillId="5" borderId="55" xfId="4" applyBorder="1" applyAlignment="1">
      <alignment horizontal="center"/>
    </xf>
    <xf numFmtId="0" fontId="4" fillId="7" borderId="8" xfId="4" applyFont="1" applyFill="1" applyBorder="1" applyAlignment="1">
      <alignment horizontal="left"/>
    </xf>
    <xf numFmtId="0" fontId="4" fillId="7" borderId="8" xfId="4" applyFill="1" applyBorder="1" applyAlignment="1">
      <alignment horizontal="left"/>
    </xf>
    <xf numFmtId="0" fontId="4" fillId="7" borderId="2" xfId="4" applyFill="1" applyBorder="1" applyAlignment="1">
      <alignment horizontal="left"/>
    </xf>
    <xf numFmtId="0" fontId="18" fillId="5" borderId="57" xfId="4" applyFont="1" applyBorder="1" applyAlignment="1">
      <alignment horizontal="right"/>
    </xf>
    <xf numFmtId="0" fontId="17" fillId="7" borderId="25" xfId="2" applyFont="1" applyFill="1" applyBorder="1"/>
    <xf numFmtId="0" fontId="5" fillId="7" borderId="5" xfId="0" applyFont="1" applyFill="1" applyBorder="1" applyAlignment="1">
      <alignment horizontal="right"/>
    </xf>
    <xf numFmtId="0" fontId="5" fillId="7" borderId="38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7" borderId="15" xfId="4" applyFont="1" applyFill="1" applyBorder="1" applyAlignment="1">
      <alignment horizontal="center"/>
    </xf>
    <xf numFmtId="0" fontId="19" fillId="7" borderId="26" xfId="4" applyFont="1" applyFill="1" applyBorder="1" applyAlignment="1">
      <alignment horizontal="center"/>
    </xf>
    <xf numFmtId="0" fontId="19" fillId="7" borderId="2" xfId="0" applyFont="1" applyFill="1" applyBorder="1" applyAlignment="1">
      <alignment horizontal="center"/>
    </xf>
    <xf numFmtId="0" fontId="19" fillId="7" borderId="2" xfId="4" applyFont="1" applyFill="1" applyBorder="1" applyAlignment="1">
      <alignment horizontal="center"/>
    </xf>
    <xf numFmtId="0" fontId="19" fillId="7" borderId="19" xfId="4" applyFont="1" applyFill="1" applyBorder="1" applyAlignment="1">
      <alignment horizontal="center"/>
    </xf>
    <xf numFmtId="0" fontId="19" fillId="7" borderId="13" xfId="0" applyFont="1" applyFill="1" applyBorder="1" applyAlignment="1">
      <alignment horizontal="center"/>
    </xf>
    <xf numFmtId="0" fontId="19" fillId="7" borderId="13" xfId="4" applyFont="1" applyFill="1" applyBorder="1" applyAlignment="1">
      <alignment horizontal="center"/>
    </xf>
    <xf numFmtId="0" fontId="19" fillId="7" borderId="14" xfId="4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4" fillId="5" borderId="58" xfId="4" applyBorder="1" applyAlignment="1">
      <alignment horizontal="left"/>
    </xf>
    <xf numFmtId="0" fontId="0" fillId="17" borderId="27" xfId="0" applyFill="1" applyBorder="1"/>
    <xf numFmtId="0" fontId="1" fillId="2" borderId="0" xfId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41" xfId="0" applyFont="1" applyFill="1" applyBorder="1" applyAlignment="1">
      <alignment horizontal="center"/>
    </xf>
    <xf numFmtId="0" fontId="22" fillId="0" borderId="0" xfId="0" applyFont="1"/>
    <xf numFmtId="0" fontId="10" fillId="6" borderId="3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23" fillId="0" borderId="0" xfId="0" applyFont="1"/>
    <xf numFmtId="0" fontId="5" fillId="11" borderId="41" xfId="0" applyFont="1" applyFill="1" applyBorder="1" applyAlignment="1">
      <alignment horizontal="left"/>
    </xf>
    <xf numFmtId="0" fontId="5" fillId="11" borderId="20" xfId="0" applyFont="1" applyFill="1" applyBorder="1" applyAlignment="1">
      <alignment horizontal="left"/>
    </xf>
    <xf numFmtId="0" fontId="5" fillId="11" borderId="61" xfId="0" applyFont="1" applyFill="1" applyBorder="1" applyAlignment="1">
      <alignment horizontal="center"/>
    </xf>
    <xf numFmtId="0" fontId="0" fillId="8" borderId="62" xfId="0" applyFill="1" applyBorder="1" applyAlignment="1">
      <alignment horizontal="center"/>
    </xf>
    <xf numFmtId="0" fontId="5" fillId="8" borderId="12" xfId="0" applyFont="1" applyFill="1" applyBorder="1" applyAlignment="1">
      <alignment horizontal="left"/>
    </xf>
    <xf numFmtId="0" fontId="5" fillId="8" borderId="5" xfId="0" applyFont="1" applyFill="1" applyBorder="1" applyAlignment="1">
      <alignment horizontal="left"/>
    </xf>
    <xf numFmtId="0" fontId="5" fillId="8" borderId="27" xfId="0" applyFont="1" applyFill="1" applyBorder="1" applyAlignment="1">
      <alignment horizontal="left"/>
    </xf>
    <xf numFmtId="0" fontId="2" fillId="3" borderId="0" xfId="2"/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8" borderId="26" xfId="0" applyFill="1" applyBorder="1" applyAlignment="1">
      <alignment horizontal="center"/>
    </xf>
    <xf numFmtId="0" fontId="5" fillId="8" borderId="20" xfId="0" applyFont="1" applyFill="1" applyBorder="1" applyAlignment="1">
      <alignment horizontal="left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17" fillId="7" borderId="6" xfId="2" applyFont="1" applyFill="1" applyBorder="1"/>
    <xf numFmtId="0" fontId="17" fillId="7" borderId="35" xfId="2" applyFont="1" applyFill="1" applyBorder="1"/>
    <xf numFmtId="0" fontId="5" fillId="11" borderId="10" xfId="0" applyFont="1" applyFill="1" applyBorder="1" applyAlignment="1">
      <alignment horizontal="left"/>
    </xf>
    <xf numFmtId="0" fontId="4" fillId="7" borderId="65" xfId="4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4" fillId="7" borderId="66" xfId="4" applyFill="1" applyBorder="1" applyAlignment="1">
      <alignment horizontal="center"/>
    </xf>
    <xf numFmtId="0" fontId="0" fillId="7" borderId="66" xfId="0" applyFill="1" applyBorder="1" applyAlignment="1">
      <alignment horizontal="center"/>
    </xf>
    <xf numFmtId="0" fontId="8" fillId="7" borderId="66" xfId="0" applyFont="1" applyFill="1" applyBorder="1" applyAlignment="1">
      <alignment horizontal="center"/>
    </xf>
    <xf numFmtId="0" fontId="8" fillId="7" borderId="67" xfId="0" applyFont="1" applyFill="1" applyBorder="1" applyAlignment="1">
      <alignment horizontal="center"/>
    </xf>
    <xf numFmtId="0" fontId="5" fillId="7" borderId="68" xfId="0" applyFont="1" applyFill="1" applyBorder="1" applyAlignment="1">
      <alignment horizontal="right"/>
    </xf>
    <xf numFmtId="0" fontId="5" fillId="7" borderId="69" xfId="0" applyFont="1" applyFill="1" applyBorder="1" applyAlignment="1">
      <alignment horizontal="right"/>
    </xf>
    <xf numFmtId="0" fontId="5" fillId="12" borderId="68" xfId="0" applyFont="1" applyFill="1" applyBorder="1" applyAlignment="1">
      <alignment horizontal="left"/>
    </xf>
    <xf numFmtId="0" fontId="5" fillId="8" borderId="42" xfId="0" applyFont="1" applyFill="1" applyBorder="1" applyAlignment="1">
      <alignment horizontal="left"/>
    </xf>
    <xf numFmtId="0" fontId="5" fillId="8" borderId="63" xfId="0" applyFont="1" applyFill="1" applyBorder="1" applyAlignment="1">
      <alignment horizontal="left"/>
    </xf>
    <xf numFmtId="0" fontId="18" fillId="5" borderId="71" xfId="4" applyFont="1" applyBorder="1" applyAlignment="1">
      <alignment horizontal="right"/>
    </xf>
    <xf numFmtId="0" fontId="18" fillId="5" borderId="72" xfId="4" applyFont="1" applyBorder="1" applyAlignment="1">
      <alignment horizontal="right"/>
    </xf>
    <xf numFmtId="0" fontId="10" fillId="6" borderId="43" xfId="0" applyFont="1" applyFill="1" applyBorder="1" applyAlignment="1">
      <alignment horizontal="center"/>
    </xf>
    <xf numFmtId="0" fontId="18" fillId="5" borderId="24" xfId="4" applyFont="1" applyBorder="1" applyAlignment="1">
      <alignment horizontal="center"/>
    </xf>
    <xf numFmtId="0" fontId="17" fillId="7" borderId="36" xfId="2" applyFont="1" applyFill="1" applyBorder="1" applyAlignment="1">
      <alignment horizontal="center"/>
    </xf>
    <xf numFmtId="0" fontId="18" fillId="5" borderId="36" xfId="4" applyFont="1" applyBorder="1" applyAlignment="1">
      <alignment horizontal="center"/>
    </xf>
    <xf numFmtId="0" fontId="17" fillId="7" borderId="34" xfId="2" applyFont="1" applyFill="1" applyBorder="1" applyAlignment="1">
      <alignment horizontal="center"/>
    </xf>
    <xf numFmtId="0" fontId="17" fillId="7" borderId="70" xfId="2" applyFont="1" applyFill="1" applyBorder="1" applyAlignment="1">
      <alignment horizontal="center"/>
    </xf>
    <xf numFmtId="0" fontId="5" fillId="8" borderId="25" xfId="0" applyFont="1" applyFill="1" applyBorder="1" applyAlignment="1">
      <alignment horizontal="center"/>
    </xf>
    <xf numFmtId="0" fontId="5" fillId="8" borderId="34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8" fillId="7" borderId="8" xfId="4" applyFont="1" applyFill="1" applyBorder="1" applyAlignment="1">
      <alignment horizontal="left"/>
    </xf>
    <xf numFmtId="0" fontId="18" fillId="7" borderId="9" xfId="4" applyFont="1" applyFill="1" applyBorder="1" applyAlignment="1">
      <alignment horizontal="left"/>
    </xf>
    <xf numFmtId="0" fontId="18" fillId="7" borderId="2" xfId="4" applyFont="1" applyFill="1" applyBorder="1" applyAlignment="1">
      <alignment horizontal="left"/>
    </xf>
    <xf numFmtId="0" fontId="18" fillId="7" borderId="19" xfId="4" applyFont="1" applyFill="1" applyBorder="1" applyAlignment="1">
      <alignment horizontal="left"/>
    </xf>
    <xf numFmtId="0" fontId="18" fillId="5" borderId="58" xfId="4" applyFont="1" applyBorder="1" applyAlignment="1">
      <alignment horizontal="left"/>
    </xf>
    <xf numFmtId="0" fontId="18" fillId="5" borderId="9" xfId="4" applyFont="1" applyBorder="1" applyAlignment="1">
      <alignment horizontal="left"/>
    </xf>
    <xf numFmtId="0" fontId="0" fillId="10" borderId="41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11" borderId="3" xfId="0" applyFont="1" applyFill="1" applyBorder="1" applyAlignment="1">
      <alignment horizontal="center"/>
    </xf>
    <xf numFmtId="0" fontId="5" fillId="11" borderId="28" xfId="0" applyFont="1" applyFill="1" applyBorder="1" applyAlignment="1">
      <alignment horizontal="left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7" borderId="52" xfId="0" applyFont="1" applyFill="1" applyBorder="1" applyAlignment="1">
      <alignment horizontal="right"/>
    </xf>
    <xf numFmtId="0" fontId="5" fillId="7" borderId="0" xfId="0" applyFont="1" applyFill="1" applyBorder="1" applyAlignment="1">
      <alignment horizontal="center"/>
    </xf>
    <xf numFmtId="0" fontId="5" fillId="7" borderId="73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0" fillId="18" borderId="41" xfId="0" applyFill="1" applyBorder="1"/>
    <xf numFmtId="0" fontId="27" fillId="7" borderId="8" xfId="4" applyFont="1" applyFill="1" applyBorder="1" applyAlignment="1">
      <alignment horizontal="left"/>
    </xf>
    <xf numFmtId="0" fontId="27" fillId="7" borderId="9" xfId="4" applyFont="1" applyFill="1" applyBorder="1" applyAlignment="1">
      <alignment horizontal="left"/>
    </xf>
    <xf numFmtId="0" fontId="27" fillId="7" borderId="2" xfId="4" applyFont="1" applyFill="1" applyBorder="1" applyAlignment="1">
      <alignment horizontal="left"/>
    </xf>
    <xf numFmtId="0" fontId="27" fillId="7" borderId="19" xfId="4" applyFont="1" applyFill="1" applyBorder="1" applyAlignment="1">
      <alignment horizontal="left"/>
    </xf>
    <xf numFmtId="0" fontId="27" fillId="5" borderId="58" xfId="4" applyFont="1" applyBorder="1" applyAlignment="1">
      <alignment horizontal="left"/>
    </xf>
    <xf numFmtId="0" fontId="27" fillId="5" borderId="9" xfId="4" applyFont="1" applyBorder="1" applyAlignment="1">
      <alignment horizontal="left"/>
    </xf>
    <xf numFmtId="0" fontId="5" fillId="15" borderId="10" xfId="0" applyFont="1" applyFill="1" applyBorder="1" applyAlignment="1">
      <alignment horizontal="left"/>
    </xf>
    <xf numFmtId="0" fontId="0" fillId="15" borderId="74" xfId="0" applyFill="1" applyBorder="1" applyAlignment="1">
      <alignment horizontal="center"/>
    </xf>
    <xf numFmtId="0" fontId="4" fillId="5" borderId="76" xfId="4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12" borderId="77" xfId="0" applyFill="1" applyBorder="1" applyAlignment="1">
      <alignment horizontal="center"/>
    </xf>
    <xf numFmtId="0" fontId="5" fillId="11" borderId="27" xfId="0" applyFont="1" applyFill="1" applyBorder="1" applyAlignment="1">
      <alignment horizontal="center"/>
    </xf>
    <xf numFmtId="0" fontId="5" fillId="12" borderId="78" xfId="0" applyFont="1" applyFill="1" applyBorder="1" applyAlignment="1">
      <alignment horizontal="center"/>
    </xf>
    <xf numFmtId="0" fontId="5" fillId="12" borderId="33" xfId="0" applyFont="1" applyFill="1" applyBorder="1" applyAlignment="1">
      <alignment horizontal="center"/>
    </xf>
    <xf numFmtId="0" fontId="5" fillId="11" borderId="27" xfId="0" applyFont="1" applyFill="1" applyBorder="1" applyAlignment="1">
      <alignment horizontal="left"/>
    </xf>
    <xf numFmtId="0" fontId="5" fillId="8" borderId="68" xfId="0" applyFont="1" applyFill="1" applyBorder="1" applyAlignment="1">
      <alignment horizontal="left"/>
    </xf>
    <xf numFmtId="0" fontId="4" fillId="5" borderId="39" xfId="4" applyBorder="1" applyAlignment="1">
      <alignment horizontal="center"/>
    </xf>
    <xf numFmtId="0" fontId="5" fillId="8" borderId="39" xfId="0" applyFont="1" applyFill="1" applyBorder="1" applyAlignment="1">
      <alignment horizontal="left"/>
    </xf>
    <xf numFmtId="0" fontId="5" fillId="8" borderId="36" xfId="0" applyFont="1" applyFill="1" applyBorder="1" applyAlignment="1">
      <alignment horizontal="center"/>
    </xf>
    <xf numFmtId="0" fontId="0" fillId="15" borderId="61" xfId="0" applyFont="1" applyFill="1" applyBorder="1" applyAlignment="1">
      <alignment horizontal="center"/>
    </xf>
    <xf numFmtId="0" fontId="5" fillId="15" borderId="41" xfId="0" applyFont="1" applyFill="1" applyBorder="1" applyAlignment="1">
      <alignment horizontal="center"/>
    </xf>
    <xf numFmtId="0" fontId="0" fillId="15" borderId="3" xfId="0" applyFont="1" applyFill="1" applyBorder="1" applyAlignment="1">
      <alignment horizontal="center"/>
    </xf>
    <xf numFmtId="0" fontId="0" fillId="15" borderId="3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24" fillId="12" borderId="25" xfId="0" applyFont="1" applyFill="1" applyBorder="1" applyAlignment="1">
      <alignment horizontal="left"/>
    </xf>
    <xf numFmtId="0" fontId="24" fillId="12" borderId="31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left"/>
    </xf>
    <xf numFmtId="0" fontId="24" fillId="12" borderId="63" xfId="0" applyFont="1" applyFill="1" applyBorder="1" applyAlignment="1">
      <alignment horizontal="center"/>
    </xf>
    <xf numFmtId="0" fontId="24" fillId="12" borderId="64" xfId="0" applyFont="1" applyFill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0" fillId="11" borderId="29" xfId="0" applyFont="1" applyFill="1" applyBorder="1" applyAlignment="1">
      <alignment horizontal="center"/>
    </xf>
    <xf numFmtId="0" fontId="0" fillId="8" borderId="13" xfId="0" quotePrefix="1" applyFill="1" applyBorder="1" applyAlignment="1">
      <alignment horizontal="center"/>
    </xf>
    <xf numFmtId="0" fontId="0" fillId="8" borderId="2" xfId="0" quotePrefix="1" applyFill="1" applyBorder="1" applyAlignment="1">
      <alignment horizontal="center"/>
    </xf>
    <xf numFmtId="0" fontId="5" fillId="8" borderId="41" xfId="0" applyFont="1" applyFill="1" applyBorder="1" applyAlignment="1">
      <alignment horizontal="left"/>
    </xf>
    <xf numFmtId="0" fontId="5" fillId="8" borderId="41" xfId="0" applyFont="1" applyFill="1" applyBorder="1" applyAlignment="1">
      <alignment horizontal="center"/>
    </xf>
    <xf numFmtId="0" fontId="4" fillId="8" borderId="11" xfId="4" applyFill="1" applyBorder="1" applyAlignment="1">
      <alignment horizontal="center"/>
    </xf>
    <xf numFmtId="0" fontId="25" fillId="8" borderId="11" xfId="4" applyFont="1" applyFill="1" applyBorder="1" applyAlignment="1">
      <alignment horizontal="center"/>
    </xf>
    <xf numFmtId="0" fontId="25" fillId="8" borderId="16" xfId="4" applyFont="1" applyFill="1" applyBorder="1" applyAlignment="1">
      <alignment horizontal="center"/>
    </xf>
    <xf numFmtId="0" fontId="5" fillId="12" borderId="62" xfId="0" applyFont="1" applyFill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4" fillId="12" borderId="18" xfId="4" applyFill="1" applyBorder="1" applyAlignment="1">
      <alignment horizontal="center"/>
    </xf>
    <xf numFmtId="0" fontId="4" fillId="5" borderId="84" xfId="4" applyBorder="1" applyAlignment="1">
      <alignment horizontal="center"/>
    </xf>
    <xf numFmtId="0" fontId="4" fillId="12" borderId="28" xfId="4" applyFill="1" applyBorder="1" applyAlignment="1">
      <alignment horizontal="center"/>
    </xf>
    <xf numFmtId="0" fontId="0" fillId="12" borderId="69" xfId="0" applyFill="1" applyBorder="1" applyAlignment="1">
      <alignment horizontal="center"/>
    </xf>
    <xf numFmtId="0" fontId="5" fillId="12" borderId="34" xfId="0" applyFont="1" applyFill="1" applyBorder="1" applyAlignment="1">
      <alignment horizontal="center"/>
    </xf>
    <xf numFmtId="0" fontId="0" fillId="12" borderId="9" xfId="0" quotePrefix="1" applyFill="1" applyBorder="1" applyAlignment="1">
      <alignment horizontal="center"/>
    </xf>
    <xf numFmtId="0" fontId="0" fillId="12" borderId="19" xfId="0" quotePrefix="1" applyFill="1" applyBorder="1" applyAlignment="1">
      <alignment horizontal="center"/>
    </xf>
    <xf numFmtId="0" fontId="0" fillId="12" borderId="62" xfId="0" quotePrefix="1" applyFill="1" applyBorder="1" applyAlignment="1">
      <alignment horizontal="center"/>
    </xf>
    <xf numFmtId="0" fontId="0" fillId="12" borderId="38" xfId="0" quotePrefix="1" applyFill="1" applyBorder="1" applyAlignment="1">
      <alignment horizontal="center"/>
    </xf>
    <xf numFmtId="0" fontId="25" fillId="8" borderId="16" xfId="4" quotePrefix="1" applyFont="1" applyFill="1" applyBorder="1" applyAlignment="1">
      <alignment horizontal="center"/>
    </xf>
    <xf numFmtId="0" fontId="5" fillId="9" borderId="24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left"/>
    </xf>
    <xf numFmtId="0" fontId="0" fillId="9" borderId="8" xfId="0" applyFill="1" applyBorder="1" applyAlignment="1">
      <alignment horizontal="center"/>
    </xf>
    <xf numFmtId="0" fontId="5" fillId="9" borderId="36" xfId="0" applyFont="1" applyFill="1" applyBorder="1" applyAlignment="1">
      <alignment horizontal="left"/>
    </xf>
    <xf numFmtId="0" fontId="5" fillId="9" borderId="36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left"/>
    </xf>
    <xf numFmtId="0" fontId="0" fillId="9" borderId="2" xfId="0" quotePrefix="1" applyFill="1" applyBorder="1" applyAlignment="1">
      <alignment horizontal="center"/>
    </xf>
    <xf numFmtId="0" fontId="0" fillId="9" borderId="19" xfId="0" quotePrefix="1" applyFill="1" applyBorder="1" applyAlignment="1">
      <alignment horizontal="center"/>
    </xf>
    <xf numFmtId="0" fontId="5" fillId="9" borderId="34" xfId="0" applyFont="1" applyFill="1" applyBorder="1" applyAlignment="1">
      <alignment horizontal="left"/>
    </xf>
    <xf numFmtId="0" fontId="5" fillId="9" borderId="34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left"/>
    </xf>
    <xf numFmtId="0" fontId="0" fillId="9" borderId="13" xfId="0" quotePrefix="1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5" fillId="9" borderId="62" xfId="0" applyFont="1" applyFill="1" applyBorder="1" applyAlignment="1">
      <alignment horizontal="center"/>
    </xf>
    <xf numFmtId="0" fontId="5" fillId="9" borderId="33" xfId="0" applyFont="1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0" borderId="0" xfId="0" quotePrefix="1"/>
    <xf numFmtId="0" fontId="26" fillId="9" borderId="2" xfId="6" quotePrefix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0" fillId="0" borderId="0" xfId="0" applyFill="1" applyBorder="1"/>
    <xf numFmtId="0" fontId="3" fillId="4" borderId="1" xfId="3" applyAlignment="1">
      <alignment horizontal="center" vertical="center"/>
    </xf>
    <xf numFmtId="0" fontId="0" fillId="14" borderId="21" xfId="0" applyFill="1" applyBorder="1" applyAlignment="1">
      <alignment horizontal="center" wrapText="1"/>
    </xf>
    <xf numFmtId="0" fontId="0" fillId="14" borderId="48" xfId="0" applyFill="1" applyBorder="1" applyAlignment="1">
      <alignment horizontal="center" wrapText="1"/>
    </xf>
    <xf numFmtId="0" fontId="0" fillId="14" borderId="49" xfId="0" applyFill="1" applyBorder="1" applyAlignment="1">
      <alignment horizontal="center" wrapText="1"/>
    </xf>
    <xf numFmtId="0" fontId="0" fillId="14" borderId="42" xfId="0" applyFill="1" applyBorder="1" applyAlignment="1">
      <alignment horizontal="center" wrapText="1"/>
    </xf>
    <xf numFmtId="0" fontId="5" fillId="11" borderId="10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6" fillId="7" borderId="44" xfId="2" applyFont="1" applyFill="1" applyBorder="1" applyAlignment="1">
      <alignment horizontal="center" vertical="center"/>
    </xf>
    <xf numFmtId="0" fontId="6" fillId="7" borderId="25" xfId="2" applyFont="1" applyFill="1" applyBorder="1" applyAlignment="1">
      <alignment horizontal="center" vertical="center"/>
    </xf>
    <xf numFmtId="0" fontId="6" fillId="7" borderId="31" xfId="2" applyFont="1" applyFill="1" applyBorder="1" applyAlignment="1">
      <alignment horizontal="center" vertical="center"/>
    </xf>
    <xf numFmtId="0" fontId="6" fillId="7" borderId="27" xfId="2" applyFont="1" applyFill="1" applyBorder="1" applyAlignment="1">
      <alignment horizontal="center" vertical="center"/>
    </xf>
    <xf numFmtId="0" fontId="21" fillId="16" borderId="45" xfId="5" applyFont="1" applyAlignment="1">
      <alignment horizontal="center" vertical="center" textRotation="90"/>
    </xf>
    <xf numFmtId="0" fontId="6" fillId="7" borderId="43" xfId="2" applyFont="1" applyFill="1" applyBorder="1" applyAlignment="1">
      <alignment horizontal="center" vertical="center"/>
    </xf>
    <xf numFmtId="0" fontId="6" fillId="7" borderId="22" xfId="2" applyFont="1" applyFill="1" applyBorder="1" applyAlignment="1">
      <alignment horizontal="center" vertical="center"/>
    </xf>
    <xf numFmtId="0" fontId="6" fillId="7" borderId="23" xfId="2" applyFont="1" applyFill="1" applyBorder="1" applyAlignment="1">
      <alignment horizontal="center" vertical="center"/>
    </xf>
    <xf numFmtId="0" fontId="6" fillId="7" borderId="28" xfId="2" applyFont="1" applyFill="1" applyBorder="1" applyAlignment="1">
      <alignment horizontal="center" vertical="center"/>
    </xf>
    <xf numFmtId="0" fontId="20" fillId="16" borderId="59" xfId="5" applyFont="1" applyBorder="1" applyAlignment="1">
      <alignment horizontal="center"/>
    </xf>
    <xf numFmtId="0" fontId="20" fillId="16" borderId="60" xfId="5" applyFont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28" fillId="4" borderId="1" xfId="3" applyFont="1" applyAlignment="1">
      <alignment horizontal="center"/>
    </xf>
    <xf numFmtId="0" fontId="15" fillId="16" borderId="45" xfId="5" applyAlignment="1">
      <alignment horizontal="center"/>
    </xf>
    <xf numFmtId="0" fontId="28" fillId="4" borderId="1" xfId="3" applyFont="1" applyAlignment="1">
      <alignment horizontal="center" vertical="center"/>
    </xf>
    <xf numFmtId="0" fontId="28" fillId="4" borderId="75" xfId="3" applyFont="1" applyBorder="1" applyAlignment="1">
      <alignment horizontal="center" vertical="center"/>
    </xf>
    <xf numFmtId="0" fontId="28" fillId="4" borderId="1" xfId="3" applyFont="1" applyAlignment="1">
      <alignment horizontal="center" vertical="center" wrapText="1"/>
    </xf>
    <xf numFmtId="0" fontId="28" fillId="4" borderId="75" xfId="3" applyFont="1" applyBorder="1" applyAlignment="1">
      <alignment horizontal="center" vertical="center" wrapText="1"/>
    </xf>
    <xf numFmtId="0" fontId="15" fillId="16" borderId="59" xfId="5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28" fillId="4" borderId="85" xfId="3" applyFont="1" applyBorder="1" applyAlignment="1">
      <alignment horizontal="center" vertical="center" wrapText="1"/>
    </xf>
    <xf numFmtId="0" fontId="28" fillId="4" borderId="79" xfId="3" applyFont="1" applyBorder="1" applyAlignment="1">
      <alignment horizontal="center" vertical="center" wrapText="1"/>
    </xf>
    <xf numFmtId="0" fontId="28" fillId="4" borderId="83" xfId="3" applyFont="1" applyBorder="1" applyAlignment="1">
      <alignment horizontal="center" vertical="center" wrapText="1"/>
    </xf>
    <xf numFmtId="0" fontId="28" fillId="4" borderId="56" xfId="3" applyFont="1" applyBorder="1" applyAlignment="1">
      <alignment horizontal="center" vertical="center" wrapText="1"/>
    </xf>
    <xf numFmtId="0" fontId="28" fillId="4" borderId="80" xfId="3" applyFont="1" applyBorder="1" applyAlignment="1">
      <alignment horizontal="center" vertical="center" wrapText="1"/>
    </xf>
    <xf numFmtId="0" fontId="28" fillId="4" borderId="81" xfId="3" applyFont="1" applyBorder="1" applyAlignment="1">
      <alignment horizontal="center" vertical="center" wrapText="1"/>
    </xf>
    <xf numFmtId="0" fontId="28" fillId="4" borderId="82" xfId="3" applyFont="1" applyBorder="1" applyAlignment="1">
      <alignment horizontal="center" vertical="center" wrapText="1"/>
    </xf>
    <xf numFmtId="0" fontId="28" fillId="4" borderId="33" xfId="3" applyFont="1" applyBorder="1" applyAlignment="1">
      <alignment horizontal="center" vertical="center" wrapText="1"/>
    </xf>
    <xf numFmtId="0" fontId="4" fillId="7" borderId="86" xfId="4" applyFill="1" applyBorder="1" applyAlignment="1">
      <alignment horizontal="center"/>
    </xf>
    <xf numFmtId="0" fontId="19" fillId="7" borderId="26" xfId="0" applyFont="1" applyFill="1" applyBorder="1" applyAlignment="1">
      <alignment horizontal="center"/>
    </xf>
    <xf numFmtId="0" fontId="4" fillId="7" borderId="7" xfId="4" applyFill="1" applyBorder="1" applyAlignment="1">
      <alignment horizontal="center"/>
    </xf>
    <xf numFmtId="0" fontId="19" fillId="7" borderId="29" xfId="0" applyFont="1" applyFill="1" applyBorder="1" applyAlignment="1">
      <alignment horizontal="center"/>
    </xf>
    <xf numFmtId="0" fontId="4" fillId="5" borderId="87" xfId="4" applyBorder="1" applyAlignment="1">
      <alignment horizontal="left"/>
    </xf>
    <xf numFmtId="0" fontId="4" fillId="7" borderId="2" xfId="4" applyFont="1" applyFill="1" applyBorder="1" applyAlignment="1">
      <alignment horizontal="left"/>
    </xf>
    <xf numFmtId="0" fontId="10" fillId="6" borderId="88" xfId="0" applyFont="1" applyFill="1" applyBorder="1" applyAlignment="1">
      <alignment horizontal="center"/>
    </xf>
    <xf numFmtId="0" fontId="10" fillId="6" borderId="89" xfId="0" applyFont="1" applyFill="1" applyBorder="1" applyAlignment="1">
      <alignment horizontal="center"/>
    </xf>
    <xf numFmtId="0" fontId="5" fillId="7" borderId="42" xfId="0" applyFont="1" applyFill="1" applyBorder="1" applyAlignment="1">
      <alignment horizontal="right"/>
    </xf>
    <xf numFmtId="0" fontId="27" fillId="5" borderId="87" xfId="4" applyFont="1" applyBorder="1" applyAlignment="1">
      <alignment horizontal="left"/>
    </xf>
    <xf numFmtId="0" fontId="5" fillId="9" borderId="27" xfId="0" applyFont="1" applyFill="1" applyBorder="1" applyAlignment="1">
      <alignment horizontal="left"/>
    </xf>
    <xf numFmtId="0" fontId="5" fillId="9" borderId="27" xfId="0" applyFont="1" applyFill="1" applyBorder="1" applyAlignment="1">
      <alignment horizontal="center"/>
    </xf>
    <xf numFmtId="0" fontId="5" fillId="9" borderId="35" xfId="0" applyFont="1" applyFill="1" applyBorder="1" applyAlignment="1">
      <alignment horizontal="left"/>
    </xf>
    <xf numFmtId="0" fontId="0" fillId="9" borderId="29" xfId="0" quotePrefix="1" applyFill="1" applyBorder="1" applyAlignment="1">
      <alignment horizontal="center"/>
    </xf>
    <xf numFmtId="0" fontId="19" fillId="20" borderId="0" xfId="0" applyFont="1" applyFill="1"/>
    <xf numFmtId="0" fontId="15" fillId="16" borderId="45" xfId="5" applyAlignment="1">
      <alignment horizontal="center" vertical="center" textRotation="90"/>
    </xf>
    <xf numFmtId="0" fontId="0" fillId="9" borderId="37" xfId="0" quotePrefix="1" applyFont="1" applyFill="1" applyBorder="1" applyAlignment="1">
      <alignment horizontal="center"/>
    </xf>
    <xf numFmtId="0" fontId="0" fillId="9" borderId="38" xfId="0" quotePrefix="1" applyFill="1" applyBorder="1" applyAlignment="1">
      <alignment horizontal="center"/>
    </xf>
    <xf numFmtId="0" fontId="29" fillId="19" borderId="90" xfId="7" applyFont="1" applyBorder="1" applyAlignment="1">
      <alignment horizontal="center"/>
    </xf>
    <xf numFmtId="0" fontId="5" fillId="19" borderId="91" xfId="7" applyFont="1" applyBorder="1" applyAlignment="1">
      <alignment horizontal="center"/>
    </xf>
    <xf numFmtId="0" fontId="5" fillId="19" borderId="3" xfId="7" applyFont="1" applyBorder="1" applyAlignment="1">
      <alignment horizontal="center"/>
    </xf>
    <xf numFmtId="0" fontId="4" fillId="5" borderId="1" xfId="4" applyAlignment="1">
      <alignment horizontal="center"/>
    </xf>
    <xf numFmtId="0" fontId="0" fillId="9" borderId="29" xfId="0" applyFill="1" applyBorder="1" applyAlignment="1">
      <alignment horizontal="center"/>
    </xf>
    <xf numFmtId="0" fontId="5" fillId="9" borderId="86" xfId="0" applyFont="1" applyFill="1" applyBorder="1" applyAlignment="1">
      <alignment horizontal="left"/>
    </xf>
    <xf numFmtId="0" fontId="0" fillId="9" borderId="8" xfId="0" quotePrefix="1" applyFill="1" applyBorder="1" applyAlignment="1">
      <alignment horizontal="center"/>
    </xf>
    <xf numFmtId="0" fontId="5" fillId="9" borderId="65" xfId="0" quotePrefix="1" applyFont="1" applyFill="1" applyBorder="1" applyAlignment="1">
      <alignment horizontal="center"/>
    </xf>
    <xf numFmtId="0" fontId="4" fillId="5" borderId="92" xfId="4" applyBorder="1" applyAlignment="1">
      <alignment horizontal="center"/>
    </xf>
    <xf numFmtId="0" fontId="27" fillId="5" borderId="26" xfId="4" quotePrefix="1" applyFont="1" applyBorder="1" applyAlignment="1">
      <alignment horizontal="center"/>
    </xf>
    <xf numFmtId="0" fontId="25" fillId="5" borderId="93" xfId="4" applyFont="1" applyBorder="1" applyAlignment="1">
      <alignment horizontal="center"/>
    </xf>
    <xf numFmtId="0" fontId="6" fillId="8" borderId="11" xfId="4" applyFont="1" applyFill="1" applyBorder="1" applyAlignment="1">
      <alignment horizontal="center"/>
    </xf>
    <xf numFmtId="0" fontId="19" fillId="8" borderId="11" xfId="4" applyFont="1" applyFill="1" applyBorder="1" applyAlignment="1">
      <alignment horizontal="center"/>
    </xf>
  </cellXfs>
  <cellStyles count="8">
    <cellStyle name="60% - Accent6" xfId="7" builtinId="52"/>
    <cellStyle name="Calculation" xfId="4" builtinId="22"/>
    <cellStyle name="Check Cell" xfId="5" builtinId="23"/>
    <cellStyle name="Explanatory Text" xfId="6" builtinId="53"/>
    <cellStyle name="Good" xfId="1" builtinId="26"/>
    <cellStyle name="Input" xfId="3" builtinId="20"/>
    <cellStyle name="Neutral" xfId="2" builtinId="28"/>
    <cellStyle name="Normal" xfId="0" builtinId="0"/>
  </cellStyles>
  <dxfs count="205"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11</xdr:row>
      <xdr:rowOff>180974</xdr:rowOff>
    </xdr:from>
    <xdr:to>
      <xdr:col>11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583A7D-36AD-4097-A6F9-5CEF12825A42}"/>
            </a:ext>
          </a:extLst>
        </xdr:cNvPr>
        <xdr:cNvSpPr/>
      </xdr:nvSpPr>
      <xdr:spPr>
        <a:xfrm>
          <a:off x="11245215" y="226123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50</xdr:row>
      <xdr:rowOff>180974</xdr:rowOff>
    </xdr:from>
    <xdr:to>
      <xdr:col>11</xdr:col>
      <xdr:colOff>619125</xdr:colOff>
      <xdr:row>52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175D55E-5FA8-4F2F-985A-CC2E2A50D8D6}"/>
            </a:ext>
          </a:extLst>
        </xdr:cNvPr>
        <xdr:cNvSpPr/>
      </xdr:nvSpPr>
      <xdr:spPr>
        <a:xfrm>
          <a:off x="11245215" y="969835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280035</xdr:colOff>
      <xdr:row>23</xdr:row>
      <xdr:rowOff>45720</xdr:rowOff>
    </xdr:from>
    <xdr:to>
      <xdr:col>19</xdr:col>
      <xdr:colOff>7620</xdr:colOff>
      <xdr:row>25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84C46EA-D0CF-40C4-BFD3-D3695A1DDFE1}"/>
            </a:ext>
          </a:extLst>
        </xdr:cNvPr>
        <xdr:cNvSpPr/>
      </xdr:nvSpPr>
      <xdr:spPr>
        <a:xfrm>
          <a:off x="15085695" y="4472940"/>
          <a:ext cx="2165985" cy="4191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701043</xdr:colOff>
      <xdr:row>24</xdr:row>
      <xdr:rowOff>57150</xdr:rowOff>
    </xdr:from>
    <xdr:to>
      <xdr:col>15</xdr:col>
      <xdr:colOff>280035</xdr:colOff>
      <xdr:row>25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90FA6AB-9674-4B17-AC46-820FC9F514D5}"/>
            </a:ext>
          </a:extLst>
        </xdr:cNvPr>
        <xdr:cNvCxnSpPr>
          <a:stCxn id="4" idx="1"/>
        </xdr:cNvCxnSpPr>
      </xdr:nvCxnSpPr>
      <xdr:spPr>
        <a:xfrm flipH="1">
          <a:off x="14531343" y="4682490"/>
          <a:ext cx="554352" cy="2324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17</xdr:row>
      <xdr:rowOff>175260</xdr:rowOff>
    </xdr:from>
    <xdr:to>
      <xdr:col>20</xdr:col>
      <xdr:colOff>228600</xdr:colOff>
      <xdr:row>20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B18208B-211D-4164-AF5C-73EA78D4418E}"/>
            </a:ext>
          </a:extLst>
        </xdr:cNvPr>
        <xdr:cNvSpPr/>
      </xdr:nvSpPr>
      <xdr:spPr>
        <a:xfrm>
          <a:off x="15034260" y="341376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579120</xdr:colOff>
      <xdr:row>19</xdr:row>
      <xdr:rowOff>106680</xdr:rowOff>
    </xdr:from>
    <xdr:to>
      <xdr:col>15</xdr:col>
      <xdr:colOff>243840</xdr:colOff>
      <xdr:row>23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96F9D4B-1AF9-4119-B8D9-39F65815CA6F}"/>
            </a:ext>
          </a:extLst>
        </xdr:cNvPr>
        <xdr:cNvCxnSpPr/>
      </xdr:nvCxnSpPr>
      <xdr:spPr>
        <a:xfrm flipH="1">
          <a:off x="11376660" y="3741420"/>
          <a:ext cx="367284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25</xdr:row>
      <xdr:rowOff>133350</xdr:rowOff>
    </xdr:from>
    <xdr:to>
      <xdr:col>19</xdr:col>
      <xdr:colOff>525780</xdr:colOff>
      <xdr:row>28</xdr:row>
      <xdr:rowOff>83820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27255C5-57C6-47ED-BDC4-9656E0D76835}"/>
            </a:ext>
          </a:extLst>
        </xdr:cNvPr>
        <xdr:cNvSpPr/>
      </xdr:nvSpPr>
      <xdr:spPr>
        <a:xfrm>
          <a:off x="15281910" y="4956810"/>
          <a:ext cx="2487930" cy="52197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Ending inventory varies based on fixed production plan. (RESULTANT)</a:t>
          </a:r>
        </a:p>
      </xdr:txBody>
    </xdr:sp>
    <xdr:clientData/>
  </xdr:twoCellAnchor>
  <xdr:twoCellAnchor>
    <xdr:from>
      <xdr:col>14</xdr:col>
      <xdr:colOff>670560</xdr:colOff>
      <xdr:row>27</xdr:row>
      <xdr:rowOff>5715</xdr:rowOff>
    </xdr:from>
    <xdr:to>
      <xdr:col>15</xdr:col>
      <xdr:colOff>476250</xdr:colOff>
      <xdr:row>27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5CEFD9C-E9A7-444E-9AD4-07A86A188AC7}"/>
            </a:ext>
          </a:extLst>
        </xdr:cNvPr>
        <xdr:cNvCxnSpPr>
          <a:stCxn id="8" idx="1"/>
        </xdr:cNvCxnSpPr>
      </xdr:nvCxnSpPr>
      <xdr:spPr>
        <a:xfrm flipH="1">
          <a:off x="14500860" y="5217795"/>
          <a:ext cx="781050" cy="1085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401955</xdr:colOff>
      <xdr:row>13</xdr:row>
      <xdr:rowOff>144780</xdr:rowOff>
    </xdr:from>
    <xdr:to>
      <xdr:col>20</xdr:col>
      <xdr:colOff>401955</xdr:colOff>
      <xdr:row>16</xdr:row>
      <xdr:rowOff>177165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92F64AD-EA00-4A88-8B7C-CBF486CA2B48}"/>
            </a:ext>
          </a:extLst>
        </xdr:cNvPr>
        <xdr:cNvSpPr/>
      </xdr:nvSpPr>
      <xdr:spPr>
        <a:xfrm>
          <a:off x="15207615" y="260604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Some</a:t>
          </a:r>
          <a:r>
            <a:rPr lang="en-MY" sz="1100" baseline="0"/>
            <a:t> Orders come in in months M+2, M+3 in month M.</a:t>
          </a:r>
        </a:p>
      </xdr:txBody>
    </xdr:sp>
    <xdr:clientData/>
  </xdr:twoCellAnchor>
  <xdr:twoCellAnchor>
    <xdr:from>
      <xdr:col>14</xdr:col>
      <xdr:colOff>695325</xdr:colOff>
      <xdr:row>15</xdr:row>
      <xdr:rowOff>67628</xdr:rowOff>
    </xdr:from>
    <xdr:to>
      <xdr:col>15</xdr:col>
      <xdr:colOff>398145</xdr:colOff>
      <xdr:row>16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CC3466-A806-4886-8639-1CF9B550745D}"/>
            </a:ext>
          </a:extLst>
        </xdr:cNvPr>
        <xdr:cNvCxnSpPr>
          <a:stCxn id="10" idx="1"/>
        </xdr:cNvCxnSpPr>
      </xdr:nvCxnSpPr>
      <xdr:spPr>
        <a:xfrm flipH="1">
          <a:off x="14525625" y="2909888"/>
          <a:ext cx="678180" cy="216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56</xdr:row>
      <xdr:rowOff>144780</xdr:rowOff>
    </xdr:from>
    <xdr:to>
      <xdr:col>20</xdr:col>
      <xdr:colOff>182880</xdr:colOff>
      <xdr:row>59</xdr:row>
      <xdr:rowOff>160020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32AC7B38-896A-4BE4-83B1-8D4F1B424E86}"/>
            </a:ext>
          </a:extLst>
        </xdr:cNvPr>
        <xdr:cNvSpPr/>
      </xdr:nvSpPr>
      <xdr:spPr>
        <a:xfrm>
          <a:off x="14988540" y="10820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58</xdr:row>
      <xdr:rowOff>53340</xdr:rowOff>
    </xdr:from>
    <xdr:to>
      <xdr:col>15</xdr:col>
      <xdr:colOff>182880</xdr:colOff>
      <xdr:row>62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41A39B1-EDB0-47D7-BD5D-B58F00C3E841}"/>
            </a:ext>
          </a:extLst>
        </xdr:cNvPr>
        <xdr:cNvCxnSpPr>
          <a:stCxn id="12" idx="1"/>
        </xdr:cNvCxnSpPr>
      </xdr:nvCxnSpPr>
      <xdr:spPr>
        <a:xfrm flipH="1">
          <a:off x="11559540" y="11125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60</xdr:row>
      <xdr:rowOff>102870</xdr:rowOff>
    </xdr:from>
    <xdr:to>
      <xdr:col>20</xdr:col>
      <xdr:colOff>171450</xdr:colOff>
      <xdr:row>63</xdr:row>
      <xdr:rowOff>60960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0606C26-80EE-4BCF-8FA2-DC55B550C11C}"/>
            </a:ext>
          </a:extLst>
        </xdr:cNvPr>
        <xdr:cNvSpPr/>
      </xdr:nvSpPr>
      <xdr:spPr>
        <a:xfrm>
          <a:off x="14977110" y="11570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99060</xdr:colOff>
      <xdr:row>61</xdr:row>
      <xdr:rowOff>177165</xdr:rowOff>
    </xdr:from>
    <xdr:to>
      <xdr:col>15</xdr:col>
      <xdr:colOff>171450</xdr:colOff>
      <xdr:row>64</xdr:row>
      <xdr:rowOff>53340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947BC87-0ACB-46F0-A353-387B76047853}"/>
            </a:ext>
          </a:extLst>
        </xdr:cNvPr>
        <xdr:cNvCxnSpPr>
          <a:stCxn id="14" idx="1"/>
        </xdr:cNvCxnSpPr>
      </xdr:nvCxnSpPr>
      <xdr:spPr>
        <a:xfrm flipH="1">
          <a:off x="13929360" y="11843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300990</xdr:colOff>
      <xdr:row>64</xdr:row>
      <xdr:rowOff>38100</xdr:rowOff>
    </xdr:from>
    <xdr:to>
      <xdr:col>20</xdr:col>
      <xdr:colOff>300990</xdr:colOff>
      <xdr:row>67</xdr:row>
      <xdr:rowOff>93345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5A5F52B-7E0D-4814-8331-F2CFE0652A7A}"/>
            </a:ext>
          </a:extLst>
        </xdr:cNvPr>
        <xdr:cNvSpPr/>
      </xdr:nvSpPr>
      <xdr:spPr>
        <a:xfrm>
          <a:off x="15106650" y="12275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480060</xdr:colOff>
      <xdr:row>65</xdr:row>
      <xdr:rowOff>153353</xdr:rowOff>
    </xdr:from>
    <xdr:to>
      <xdr:col>15</xdr:col>
      <xdr:colOff>300990</xdr:colOff>
      <xdr:row>68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6E08A61-F4A5-44B1-B59E-14F422CEF4DA}"/>
            </a:ext>
          </a:extLst>
        </xdr:cNvPr>
        <xdr:cNvCxnSpPr>
          <a:stCxn id="16" idx="1"/>
        </xdr:cNvCxnSpPr>
      </xdr:nvCxnSpPr>
      <xdr:spPr>
        <a:xfrm flipH="1">
          <a:off x="14310360" y="12581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165732</xdr:colOff>
      <xdr:row>68</xdr:row>
      <xdr:rowOff>129540</xdr:rowOff>
    </xdr:from>
    <xdr:to>
      <xdr:col>24</xdr:col>
      <xdr:colOff>247647</xdr:colOff>
      <xdr:row>72</xdr:row>
      <xdr:rowOff>100965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4356575-AD5B-4509-AFEC-8A28107D41E8}"/>
            </a:ext>
          </a:extLst>
        </xdr:cNvPr>
        <xdr:cNvSpPr/>
      </xdr:nvSpPr>
      <xdr:spPr>
        <a:xfrm>
          <a:off x="14971392" y="13114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274320</xdr:colOff>
      <xdr:row>70</xdr:row>
      <xdr:rowOff>100013</xdr:rowOff>
    </xdr:from>
    <xdr:to>
      <xdr:col>15</xdr:col>
      <xdr:colOff>165732</xdr:colOff>
      <xdr:row>72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CC1C8A4-A4BA-4CC1-A2D8-229D6669A229}"/>
            </a:ext>
          </a:extLst>
        </xdr:cNvPr>
        <xdr:cNvCxnSpPr>
          <a:stCxn id="18" idx="1"/>
        </xdr:cNvCxnSpPr>
      </xdr:nvCxnSpPr>
      <xdr:spPr>
        <a:xfrm flipH="1">
          <a:off x="14104620" y="13488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75</xdr:row>
      <xdr:rowOff>121920</xdr:rowOff>
    </xdr:from>
    <xdr:to>
      <xdr:col>9</xdr:col>
      <xdr:colOff>1390650</xdr:colOff>
      <xdr:row>79</xdr:row>
      <xdr:rowOff>1905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2D24C68-DDD0-4D71-A75C-DB1541AA713B}"/>
            </a:ext>
          </a:extLst>
        </xdr:cNvPr>
        <xdr:cNvSpPr/>
      </xdr:nvSpPr>
      <xdr:spPr>
        <a:xfrm>
          <a:off x="7219950" y="14485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71</xdr:row>
      <xdr:rowOff>83820</xdr:rowOff>
    </xdr:from>
    <xdr:to>
      <xdr:col>11</xdr:col>
      <xdr:colOff>342900</xdr:colOff>
      <xdr:row>77</xdr:row>
      <xdr:rowOff>61913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98BF10E-2F91-4249-97AF-2DF0B67E7024}"/>
            </a:ext>
          </a:extLst>
        </xdr:cNvPr>
        <xdr:cNvCxnSpPr>
          <a:stCxn id="20" idx="3"/>
        </xdr:cNvCxnSpPr>
      </xdr:nvCxnSpPr>
      <xdr:spPr>
        <a:xfrm flipV="1">
          <a:off x="10267950" y="13655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71</xdr:row>
      <xdr:rowOff>114300</xdr:rowOff>
    </xdr:from>
    <xdr:to>
      <xdr:col>12</xdr:col>
      <xdr:colOff>289560</xdr:colOff>
      <xdr:row>77</xdr:row>
      <xdr:rowOff>61913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60CCB0B-3902-4520-97C5-ED8E46D8EE47}"/>
            </a:ext>
          </a:extLst>
        </xdr:cNvPr>
        <xdr:cNvCxnSpPr>
          <a:stCxn id="20" idx="3"/>
        </xdr:cNvCxnSpPr>
      </xdr:nvCxnSpPr>
      <xdr:spPr>
        <a:xfrm flipV="1">
          <a:off x="10267950" y="13685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10</xdr:row>
      <xdr:rowOff>180974</xdr:rowOff>
    </xdr:from>
    <xdr:to>
      <xdr:col>11</xdr:col>
      <xdr:colOff>619125</xdr:colOff>
      <xdr:row>12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DD9313C-8B82-4FB6-9191-3F4B8D4C214E}"/>
            </a:ext>
          </a:extLst>
        </xdr:cNvPr>
        <xdr:cNvSpPr/>
      </xdr:nvSpPr>
      <xdr:spPr>
        <a:xfrm>
          <a:off x="11245215" y="2070734"/>
          <a:ext cx="17145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43</xdr:row>
      <xdr:rowOff>180974</xdr:rowOff>
    </xdr:from>
    <xdr:to>
      <xdr:col>11</xdr:col>
      <xdr:colOff>619125</xdr:colOff>
      <xdr:row>45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1795D07-DC9E-449C-B951-07FB260ADE54}"/>
            </a:ext>
          </a:extLst>
        </xdr:cNvPr>
        <xdr:cNvSpPr/>
      </xdr:nvSpPr>
      <xdr:spPr>
        <a:xfrm>
          <a:off x="11245215" y="8357234"/>
          <a:ext cx="171450" cy="35433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280034</xdr:colOff>
      <xdr:row>20</xdr:row>
      <xdr:rowOff>171449</xdr:rowOff>
    </xdr:from>
    <xdr:to>
      <xdr:col>24</xdr:col>
      <xdr:colOff>361949</xdr:colOff>
      <xdr:row>24</xdr:row>
      <xdr:rowOff>142874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B44F74F-3C83-40D1-8046-3A32395ECD90}"/>
            </a:ext>
          </a:extLst>
        </xdr:cNvPr>
        <xdr:cNvSpPr/>
      </xdr:nvSpPr>
      <xdr:spPr>
        <a:xfrm>
          <a:off x="15085694" y="4004309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Fixed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701042</xdr:colOff>
      <xdr:row>22</xdr:row>
      <xdr:rowOff>147637</xdr:rowOff>
    </xdr:from>
    <xdr:to>
      <xdr:col>15</xdr:col>
      <xdr:colOff>280034</xdr:colOff>
      <xdr:row>24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CAA6520-1F2E-4687-BF59-EB410C46068D}"/>
            </a:ext>
          </a:extLst>
        </xdr:cNvPr>
        <xdr:cNvCxnSpPr>
          <a:stCxn id="4" idx="1"/>
        </xdr:cNvCxnSpPr>
      </xdr:nvCxnSpPr>
      <xdr:spPr>
        <a:xfrm flipH="1">
          <a:off x="14531342" y="4376737"/>
          <a:ext cx="554352" cy="3248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16</xdr:row>
      <xdr:rowOff>175260</xdr:rowOff>
    </xdr:from>
    <xdr:to>
      <xdr:col>20</xdr:col>
      <xdr:colOff>228600</xdr:colOff>
      <xdr:row>19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4BDF25-20FB-4016-9C81-B6DD64891487}"/>
            </a:ext>
          </a:extLst>
        </xdr:cNvPr>
        <xdr:cNvSpPr/>
      </xdr:nvSpPr>
      <xdr:spPr>
        <a:xfrm>
          <a:off x="15034260" y="321564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579120</xdr:colOff>
      <xdr:row>18</xdr:row>
      <xdr:rowOff>106680</xdr:rowOff>
    </xdr:from>
    <xdr:to>
      <xdr:col>15</xdr:col>
      <xdr:colOff>243840</xdr:colOff>
      <xdr:row>22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330B55C9-FB39-416F-A4C3-21AE6F9A2FF2}"/>
            </a:ext>
          </a:extLst>
        </xdr:cNvPr>
        <xdr:cNvCxnSpPr/>
      </xdr:nvCxnSpPr>
      <xdr:spPr>
        <a:xfrm flipH="1">
          <a:off x="11376660" y="3543300"/>
          <a:ext cx="367284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438150</xdr:colOff>
      <xdr:row>25</xdr:row>
      <xdr:rowOff>19050</xdr:rowOff>
    </xdr:from>
    <xdr:to>
      <xdr:col>20</xdr:col>
      <xdr:colOff>438150</xdr:colOff>
      <xdr:row>28</xdr:row>
      <xdr:rowOff>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951DDC4-B7E6-46ED-9AC0-12CB7C8964F2}"/>
            </a:ext>
          </a:extLst>
        </xdr:cNvPr>
        <xdr:cNvSpPr/>
      </xdr:nvSpPr>
      <xdr:spPr>
        <a:xfrm>
          <a:off x="15243810" y="48272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Ending inventory target varies based on fixed production plan. (RESULTANT)</a:t>
          </a:r>
        </a:p>
      </xdr:txBody>
    </xdr:sp>
    <xdr:clientData/>
  </xdr:twoCellAnchor>
  <xdr:twoCellAnchor>
    <xdr:from>
      <xdr:col>14</xdr:col>
      <xdr:colOff>742950</xdr:colOff>
      <xdr:row>26</xdr:row>
      <xdr:rowOff>100965</xdr:rowOff>
    </xdr:from>
    <xdr:to>
      <xdr:col>15</xdr:col>
      <xdr:colOff>438150</xdr:colOff>
      <xdr:row>26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375E37F-3137-4CD8-A07B-4FE36DD9636D}"/>
            </a:ext>
          </a:extLst>
        </xdr:cNvPr>
        <xdr:cNvCxnSpPr>
          <a:stCxn id="8" idx="1"/>
        </xdr:cNvCxnSpPr>
      </xdr:nvCxnSpPr>
      <xdr:spPr>
        <a:xfrm flipH="1">
          <a:off x="14573250" y="5099685"/>
          <a:ext cx="670560" cy="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24764</xdr:colOff>
      <xdr:row>39</xdr:row>
      <xdr:rowOff>120015</xdr:rowOff>
    </xdr:from>
    <xdr:to>
      <xdr:col>16</xdr:col>
      <xdr:colOff>167639</xdr:colOff>
      <xdr:row>42</xdr:row>
      <xdr:rowOff>108585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D6A53A0-8101-4A97-90E8-8EA6F746D5BF}"/>
            </a:ext>
          </a:extLst>
        </xdr:cNvPr>
        <xdr:cNvSpPr/>
      </xdr:nvSpPr>
      <xdr:spPr>
        <a:xfrm>
          <a:off x="11904344" y="7541895"/>
          <a:ext cx="3678555" cy="5524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Change</a:t>
          </a:r>
          <a:r>
            <a:rPr lang="en-MY" sz="1100" baseline="0"/>
            <a:t> </a:t>
          </a:r>
          <a:r>
            <a:rPr lang="en-MY" sz="1100"/>
            <a:t>production</a:t>
          </a:r>
          <a:r>
            <a:rPr lang="en-MY" sz="1100" baseline="0"/>
            <a:t> plan in M+2 by subtracting 'production amount to change'. Now fixed value.</a:t>
          </a:r>
        </a:p>
      </xdr:txBody>
    </xdr:sp>
    <xdr:clientData/>
  </xdr:twoCellAnchor>
  <xdr:twoCellAnchor>
    <xdr:from>
      <xdr:col>11</xdr:col>
      <xdr:colOff>325756</xdr:colOff>
      <xdr:row>35</xdr:row>
      <xdr:rowOff>74296</xdr:rowOff>
    </xdr:from>
    <xdr:to>
      <xdr:col>12</xdr:col>
      <xdr:colOff>24764</xdr:colOff>
      <xdr:row>41</xdr:row>
      <xdr:rowOff>22860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F557879-6041-4F0A-AE01-13E723D922D1}"/>
            </a:ext>
          </a:extLst>
        </xdr:cNvPr>
        <xdr:cNvCxnSpPr>
          <a:stCxn id="10" idx="1"/>
        </xdr:cNvCxnSpPr>
      </xdr:nvCxnSpPr>
      <xdr:spPr>
        <a:xfrm flipH="1" flipV="1">
          <a:off x="11123296" y="6764656"/>
          <a:ext cx="781048" cy="1053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401955</xdr:colOff>
      <xdr:row>12</xdr:row>
      <xdr:rowOff>144780</xdr:rowOff>
    </xdr:from>
    <xdr:to>
      <xdr:col>20</xdr:col>
      <xdr:colOff>401955</xdr:colOff>
      <xdr:row>15</xdr:row>
      <xdr:rowOff>177165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E4232B2-A062-4F30-B6B5-59FD11B1ACA4}"/>
            </a:ext>
          </a:extLst>
        </xdr:cNvPr>
        <xdr:cNvSpPr/>
      </xdr:nvSpPr>
      <xdr:spPr>
        <a:xfrm>
          <a:off x="15207615" y="24079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Some</a:t>
          </a:r>
          <a:r>
            <a:rPr lang="en-MY" sz="1100" baseline="0"/>
            <a:t> Orders come in in months M+2, M+3 in month M.</a:t>
          </a:r>
        </a:p>
      </xdr:txBody>
    </xdr:sp>
    <xdr:clientData/>
  </xdr:twoCellAnchor>
  <xdr:twoCellAnchor>
    <xdr:from>
      <xdr:col>14</xdr:col>
      <xdr:colOff>695325</xdr:colOff>
      <xdr:row>14</xdr:row>
      <xdr:rowOff>67628</xdr:rowOff>
    </xdr:from>
    <xdr:to>
      <xdr:col>15</xdr:col>
      <xdr:colOff>398145</xdr:colOff>
      <xdr:row>15</xdr:row>
      <xdr:rowOff>85725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0DB9B8B-901E-4605-8D7D-B1425EA9883E}"/>
            </a:ext>
          </a:extLst>
        </xdr:cNvPr>
        <xdr:cNvCxnSpPr>
          <a:stCxn id="12" idx="1"/>
        </xdr:cNvCxnSpPr>
      </xdr:nvCxnSpPr>
      <xdr:spPr>
        <a:xfrm flipH="1">
          <a:off x="14525625" y="2711768"/>
          <a:ext cx="678180" cy="216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49</xdr:row>
      <xdr:rowOff>144780</xdr:rowOff>
    </xdr:from>
    <xdr:to>
      <xdr:col>20</xdr:col>
      <xdr:colOff>182880</xdr:colOff>
      <xdr:row>52</xdr:row>
      <xdr:rowOff>160020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75F51AD4-1FDC-452A-9323-7E1441C0BB17}"/>
            </a:ext>
          </a:extLst>
        </xdr:cNvPr>
        <xdr:cNvSpPr/>
      </xdr:nvSpPr>
      <xdr:spPr>
        <a:xfrm>
          <a:off x="14988540" y="947928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51</xdr:row>
      <xdr:rowOff>53340</xdr:rowOff>
    </xdr:from>
    <xdr:to>
      <xdr:col>15</xdr:col>
      <xdr:colOff>182880</xdr:colOff>
      <xdr:row>55</xdr:row>
      <xdr:rowOff>38100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D6983F1-73AB-4AAB-812D-FE77DAAA8D8D}"/>
            </a:ext>
          </a:extLst>
        </xdr:cNvPr>
        <xdr:cNvCxnSpPr>
          <a:stCxn id="14" idx="1"/>
        </xdr:cNvCxnSpPr>
      </xdr:nvCxnSpPr>
      <xdr:spPr>
        <a:xfrm flipH="1">
          <a:off x="11559540" y="978408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53</xdr:row>
      <xdr:rowOff>102870</xdr:rowOff>
    </xdr:from>
    <xdr:to>
      <xdr:col>20</xdr:col>
      <xdr:colOff>171450</xdr:colOff>
      <xdr:row>56</xdr:row>
      <xdr:rowOff>60960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245C0B6F-AA72-42AE-8442-5ED9D5CBEFB2}"/>
            </a:ext>
          </a:extLst>
        </xdr:cNvPr>
        <xdr:cNvSpPr/>
      </xdr:nvSpPr>
      <xdr:spPr>
        <a:xfrm>
          <a:off x="14977110" y="1022985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99060</xdr:colOff>
      <xdr:row>54</xdr:row>
      <xdr:rowOff>177165</xdr:rowOff>
    </xdr:from>
    <xdr:to>
      <xdr:col>15</xdr:col>
      <xdr:colOff>171450</xdr:colOff>
      <xdr:row>57</xdr:row>
      <xdr:rowOff>53340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55287C9F-B303-475D-9028-644E1C4BB0CC}"/>
            </a:ext>
          </a:extLst>
        </xdr:cNvPr>
        <xdr:cNvCxnSpPr>
          <a:stCxn id="16" idx="1"/>
        </xdr:cNvCxnSpPr>
      </xdr:nvCxnSpPr>
      <xdr:spPr>
        <a:xfrm flipH="1">
          <a:off x="13929360" y="1050226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300990</xdr:colOff>
      <xdr:row>57</xdr:row>
      <xdr:rowOff>38100</xdr:rowOff>
    </xdr:from>
    <xdr:to>
      <xdr:col>20</xdr:col>
      <xdr:colOff>300990</xdr:colOff>
      <xdr:row>60</xdr:row>
      <xdr:rowOff>93345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C5B5D6A-B025-4817-8D7A-84E0AA47F9D4}"/>
            </a:ext>
          </a:extLst>
        </xdr:cNvPr>
        <xdr:cNvSpPr/>
      </xdr:nvSpPr>
      <xdr:spPr>
        <a:xfrm>
          <a:off x="15106650" y="1093470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480060</xdr:colOff>
      <xdr:row>58</xdr:row>
      <xdr:rowOff>153353</xdr:rowOff>
    </xdr:from>
    <xdr:to>
      <xdr:col>15</xdr:col>
      <xdr:colOff>300990</xdr:colOff>
      <xdr:row>61</xdr:row>
      <xdr:rowOff>53340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150E55A-0C2A-4339-B230-BDD86499FA18}"/>
            </a:ext>
          </a:extLst>
        </xdr:cNvPr>
        <xdr:cNvCxnSpPr>
          <a:stCxn id="18" idx="1"/>
        </xdr:cNvCxnSpPr>
      </xdr:nvCxnSpPr>
      <xdr:spPr>
        <a:xfrm flipH="1">
          <a:off x="14310360" y="1124045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165732</xdr:colOff>
      <xdr:row>61</xdr:row>
      <xdr:rowOff>129540</xdr:rowOff>
    </xdr:from>
    <xdr:to>
      <xdr:col>24</xdr:col>
      <xdr:colOff>247647</xdr:colOff>
      <xdr:row>65</xdr:row>
      <xdr:rowOff>100965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FE4AEE4D-AB31-4754-AADD-234CEC10E095}"/>
            </a:ext>
          </a:extLst>
        </xdr:cNvPr>
        <xdr:cNvSpPr/>
      </xdr:nvSpPr>
      <xdr:spPr>
        <a:xfrm>
          <a:off x="14971392" y="1177290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274320</xdr:colOff>
      <xdr:row>63</xdr:row>
      <xdr:rowOff>100013</xdr:rowOff>
    </xdr:from>
    <xdr:to>
      <xdr:col>15</xdr:col>
      <xdr:colOff>165732</xdr:colOff>
      <xdr:row>65</xdr:row>
      <xdr:rowOff>91440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4FA55D4-6858-40F9-B032-16D71F00DDE1}"/>
            </a:ext>
          </a:extLst>
        </xdr:cNvPr>
        <xdr:cNvCxnSpPr>
          <a:stCxn id="20" idx="1"/>
        </xdr:cNvCxnSpPr>
      </xdr:nvCxnSpPr>
      <xdr:spPr>
        <a:xfrm flipH="1">
          <a:off x="14104620" y="1214723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68</xdr:row>
      <xdr:rowOff>121920</xdr:rowOff>
    </xdr:from>
    <xdr:to>
      <xdr:col>9</xdr:col>
      <xdr:colOff>1390650</xdr:colOff>
      <xdr:row>72</xdr:row>
      <xdr:rowOff>1905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604103A7-09E8-4427-8595-EBFE9316B6FF}"/>
            </a:ext>
          </a:extLst>
        </xdr:cNvPr>
        <xdr:cNvSpPr/>
      </xdr:nvSpPr>
      <xdr:spPr>
        <a:xfrm>
          <a:off x="7219950" y="1314450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64</xdr:row>
      <xdr:rowOff>83820</xdr:rowOff>
    </xdr:from>
    <xdr:to>
      <xdr:col>11</xdr:col>
      <xdr:colOff>342900</xdr:colOff>
      <xdr:row>70</xdr:row>
      <xdr:rowOff>61913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E4E659D-0FD1-4DD8-B080-A8F57876179C}"/>
            </a:ext>
          </a:extLst>
        </xdr:cNvPr>
        <xdr:cNvCxnSpPr>
          <a:stCxn id="22" idx="3"/>
        </xdr:cNvCxnSpPr>
      </xdr:nvCxnSpPr>
      <xdr:spPr>
        <a:xfrm flipV="1">
          <a:off x="10267950" y="1231392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64</xdr:row>
      <xdr:rowOff>114300</xdr:rowOff>
    </xdr:from>
    <xdr:to>
      <xdr:col>12</xdr:col>
      <xdr:colOff>289560</xdr:colOff>
      <xdr:row>70</xdr:row>
      <xdr:rowOff>61913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F8AF1ED-54AF-482B-855F-3974EF4FF9BA}"/>
            </a:ext>
          </a:extLst>
        </xdr:cNvPr>
        <xdr:cNvCxnSpPr>
          <a:stCxn id="22" idx="3"/>
        </xdr:cNvCxnSpPr>
      </xdr:nvCxnSpPr>
      <xdr:spPr>
        <a:xfrm flipV="1">
          <a:off x="10267950" y="1234440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11</xdr:row>
      <xdr:rowOff>180974</xdr:rowOff>
    </xdr:from>
    <xdr:to>
      <xdr:col>11</xdr:col>
      <xdr:colOff>619125</xdr:colOff>
      <xdr:row>13</xdr:row>
      <xdr:rowOff>154304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F6BCF1A7-04DB-49FE-BFB6-E76DF5AC64E4}"/>
            </a:ext>
          </a:extLst>
        </xdr:cNvPr>
        <xdr:cNvSpPr/>
      </xdr:nvSpPr>
      <xdr:spPr>
        <a:xfrm>
          <a:off x="9199245" y="2055494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11</xdr:col>
      <xdr:colOff>447675</xdr:colOff>
      <xdr:row>50</xdr:row>
      <xdr:rowOff>180974</xdr:rowOff>
    </xdr:from>
    <xdr:to>
      <xdr:col>11</xdr:col>
      <xdr:colOff>619125</xdr:colOff>
      <xdr:row>52</xdr:row>
      <xdr:rowOff>154304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ABE498DB-BBBE-418E-A502-199537E267C6}"/>
            </a:ext>
          </a:extLst>
        </xdr:cNvPr>
        <xdr:cNvSpPr/>
      </xdr:nvSpPr>
      <xdr:spPr>
        <a:xfrm>
          <a:off x="9199245" y="7780019"/>
          <a:ext cx="175260" cy="34671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280035</xdr:colOff>
      <xdr:row>23</xdr:row>
      <xdr:rowOff>45720</xdr:rowOff>
    </xdr:from>
    <xdr:to>
      <xdr:col>19</xdr:col>
      <xdr:colOff>7620</xdr:colOff>
      <xdr:row>25</xdr:row>
      <xdr:rowOff>68580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3360A30-543A-4E0E-A3A8-29A830F66FC3}"/>
            </a:ext>
          </a:extLst>
        </xdr:cNvPr>
        <xdr:cNvSpPr/>
      </xdr:nvSpPr>
      <xdr:spPr>
        <a:xfrm>
          <a:off x="15085695" y="4274820"/>
          <a:ext cx="2165985" cy="4038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Planned in M-1. Fixed</a:t>
          </a:r>
          <a:r>
            <a:rPr lang="en-MY" sz="1100" baseline="0"/>
            <a:t> up</a:t>
          </a:r>
          <a:r>
            <a:rPr lang="en-MY" sz="1100"/>
            <a:t> to M+1. </a:t>
          </a:r>
        </a:p>
      </xdr:txBody>
    </xdr:sp>
    <xdr:clientData/>
  </xdr:twoCellAnchor>
  <xdr:twoCellAnchor>
    <xdr:from>
      <xdr:col>14</xdr:col>
      <xdr:colOff>701043</xdr:colOff>
      <xdr:row>24</xdr:row>
      <xdr:rowOff>57150</xdr:rowOff>
    </xdr:from>
    <xdr:to>
      <xdr:col>15</xdr:col>
      <xdr:colOff>280035</xdr:colOff>
      <xdr:row>25</xdr:row>
      <xdr:rowOff>91440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8CE71CD-BF29-456D-BAA0-F82783F23186}"/>
            </a:ext>
          </a:extLst>
        </xdr:cNvPr>
        <xdr:cNvCxnSpPr>
          <a:stCxn id="4" idx="1"/>
        </xdr:cNvCxnSpPr>
      </xdr:nvCxnSpPr>
      <xdr:spPr>
        <a:xfrm flipH="1">
          <a:off x="14531343" y="4476750"/>
          <a:ext cx="554352" cy="2247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17</xdr:row>
      <xdr:rowOff>175260</xdr:rowOff>
    </xdr:from>
    <xdr:to>
      <xdr:col>20</xdr:col>
      <xdr:colOff>228600</xdr:colOff>
      <xdr:row>20</xdr:row>
      <xdr:rowOff>190500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EE6A9D5-8B2A-4994-ADEF-935A25AC828C}"/>
            </a:ext>
          </a:extLst>
        </xdr:cNvPr>
        <xdr:cNvSpPr/>
      </xdr:nvSpPr>
      <xdr:spPr>
        <a:xfrm>
          <a:off x="12992100" y="3200400"/>
          <a:ext cx="3048000" cy="6191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579120</xdr:colOff>
      <xdr:row>19</xdr:row>
      <xdr:rowOff>106680</xdr:rowOff>
    </xdr:from>
    <xdr:to>
      <xdr:col>15</xdr:col>
      <xdr:colOff>243840</xdr:colOff>
      <xdr:row>23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C5A7975-E58E-456F-A8CA-173B050F6D29}"/>
            </a:ext>
          </a:extLst>
        </xdr:cNvPr>
        <xdr:cNvCxnSpPr/>
      </xdr:nvCxnSpPr>
      <xdr:spPr>
        <a:xfrm flipH="1">
          <a:off x="11376660" y="3543300"/>
          <a:ext cx="367284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476250</xdr:colOff>
      <xdr:row>25</xdr:row>
      <xdr:rowOff>133350</xdr:rowOff>
    </xdr:from>
    <xdr:to>
      <xdr:col>19</xdr:col>
      <xdr:colOff>525780</xdr:colOff>
      <xdr:row>28</xdr:row>
      <xdr:rowOff>83820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7551359-80A0-48D6-BCF4-E16CE193583B}"/>
            </a:ext>
          </a:extLst>
        </xdr:cNvPr>
        <xdr:cNvSpPr/>
      </xdr:nvSpPr>
      <xdr:spPr>
        <a:xfrm>
          <a:off x="15281910" y="4743450"/>
          <a:ext cx="2487930" cy="52197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Ending inventory varies based on fixed production plan. (RESULTANT)</a:t>
          </a:r>
        </a:p>
      </xdr:txBody>
    </xdr:sp>
    <xdr:clientData/>
  </xdr:twoCellAnchor>
  <xdr:twoCellAnchor>
    <xdr:from>
      <xdr:col>14</xdr:col>
      <xdr:colOff>670560</xdr:colOff>
      <xdr:row>27</xdr:row>
      <xdr:rowOff>5715</xdr:rowOff>
    </xdr:from>
    <xdr:to>
      <xdr:col>15</xdr:col>
      <xdr:colOff>476250</xdr:colOff>
      <xdr:row>27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6225F63-6FC8-486F-9CD2-40F592EC5A7A}"/>
            </a:ext>
          </a:extLst>
        </xdr:cNvPr>
        <xdr:cNvCxnSpPr>
          <a:stCxn id="8" idx="1"/>
        </xdr:cNvCxnSpPr>
      </xdr:nvCxnSpPr>
      <xdr:spPr>
        <a:xfrm flipH="1">
          <a:off x="14500860" y="5004435"/>
          <a:ext cx="781050" cy="1085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401955</xdr:colOff>
      <xdr:row>13</xdr:row>
      <xdr:rowOff>144780</xdr:rowOff>
    </xdr:from>
    <xdr:to>
      <xdr:col>20</xdr:col>
      <xdr:colOff>401955</xdr:colOff>
      <xdr:row>16</xdr:row>
      <xdr:rowOff>177165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B08E1BF9-C9E0-46E0-BAFF-60E6B7DACB25}"/>
            </a:ext>
          </a:extLst>
        </xdr:cNvPr>
        <xdr:cNvSpPr/>
      </xdr:nvSpPr>
      <xdr:spPr>
        <a:xfrm>
          <a:off x="13279755" y="2392680"/>
          <a:ext cx="3048000" cy="613410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Some</a:t>
          </a:r>
          <a:r>
            <a:rPr lang="en-MY" sz="1100" baseline="0"/>
            <a:t> Orders come in in months M+2, M+3 in month M.</a:t>
          </a:r>
        </a:p>
      </xdr:txBody>
    </xdr:sp>
    <xdr:clientData/>
  </xdr:twoCellAnchor>
  <xdr:twoCellAnchor>
    <xdr:from>
      <xdr:col>14</xdr:col>
      <xdr:colOff>695325</xdr:colOff>
      <xdr:row>15</xdr:row>
      <xdr:rowOff>67628</xdr:rowOff>
    </xdr:from>
    <xdr:to>
      <xdr:col>15</xdr:col>
      <xdr:colOff>398145</xdr:colOff>
      <xdr:row>16</xdr:row>
      <xdr:rowOff>85725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C7C5324-A2F9-4E1D-98E0-4130F55784FD}"/>
            </a:ext>
          </a:extLst>
        </xdr:cNvPr>
        <xdr:cNvCxnSpPr>
          <a:stCxn id="16" idx="1"/>
        </xdr:cNvCxnSpPr>
      </xdr:nvCxnSpPr>
      <xdr:spPr>
        <a:xfrm flipH="1">
          <a:off x="12601575" y="2696528"/>
          <a:ext cx="674370" cy="2181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182880</xdr:colOff>
      <xdr:row>56</xdr:row>
      <xdr:rowOff>144780</xdr:rowOff>
    </xdr:from>
    <xdr:to>
      <xdr:col>20</xdr:col>
      <xdr:colOff>182880</xdr:colOff>
      <xdr:row>59</xdr:row>
      <xdr:rowOff>160020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820E67DD-34DA-44CC-8F6C-354D345C8348}"/>
            </a:ext>
          </a:extLst>
        </xdr:cNvPr>
        <xdr:cNvSpPr/>
      </xdr:nvSpPr>
      <xdr:spPr>
        <a:xfrm>
          <a:off x="14988540" y="9296400"/>
          <a:ext cx="3048000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Generate Demand Plan for M+1, M+2, M+3 in the middle of M.</a:t>
          </a:r>
        </a:p>
      </xdr:txBody>
    </xdr:sp>
    <xdr:clientData/>
  </xdr:twoCellAnchor>
  <xdr:twoCellAnchor>
    <xdr:from>
      <xdr:col>11</xdr:col>
      <xdr:colOff>762000</xdr:colOff>
      <xdr:row>58</xdr:row>
      <xdr:rowOff>53340</xdr:rowOff>
    </xdr:from>
    <xdr:to>
      <xdr:col>15</xdr:col>
      <xdr:colOff>182880</xdr:colOff>
      <xdr:row>62</xdr:row>
      <xdr:rowOff>38100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1E6C3A9-8D50-407F-B1F0-A2930897BD04}"/>
            </a:ext>
          </a:extLst>
        </xdr:cNvPr>
        <xdr:cNvCxnSpPr>
          <a:stCxn id="23" idx="1"/>
        </xdr:cNvCxnSpPr>
      </xdr:nvCxnSpPr>
      <xdr:spPr>
        <a:xfrm flipH="1">
          <a:off x="11559540" y="9601200"/>
          <a:ext cx="3429000" cy="777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60</xdr:row>
      <xdr:rowOff>102870</xdr:rowOff>
    </xdr:from>
    <xdr:to>
      <xdr:col>20</xdr:col>
      <xdr:colOff>171450</xdr:colOff>
      <xdr:row>63</xdr:row>
      <xdr:rowOff>60960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B0BE6F13-B441-4260-8634-68780CC0CCAA}"/>
            </a:ext>
          </a:extLst>
        </xdr:cNvPr>
        <xdr:cNvSpPr/>
      </xdr:nvSpPr>
      <xdr:spPr>
        <a:xfrm>
          <a:off x="14977110" y="10046970"/>
          <a:ext cx="3048000" cy="54483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aseline="0"/>
            <a:t>Fix Target Inventory every month.</a:t>
          </a:r>
        </a:p>
      </xdr:txBody>
    </xdr:sp>
    <xdr:clientData/>
  </xdr:twoCellAnchor>
  <xdr:twoCellAnchor>
    <xdr:from>
      <xdr:col>14</xdr:col>
      <xdr:colOff>99060</xdr:colOff>
      <xdr:row>61</xdr:row>
      <xdr:rowOff>177165</xdr:rowOff>
    </xdr:from>
    <xdr:to>
      <xdr:col>15</xdr:col>
      <xdr:colOff>171450</xdr:colOff>
      <xdr:row>64</xdr:row>
      <xdr:rowOff>53340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899EF49-6AAE-461E-8944-DBCFAC85C170}"/>
            </a:ext>
          </a:extLst>
        </xdr:cNvPr>
        <xdr:cNvCxnSpPr>
          <a:stCxn id="25" idx="1"/>
        </xdr:cNvCxnSpPr>
      </xdr:nvCxnSpPr>
      <xdr:spPr>
        <a:xfrm flipH="1">
          <a:off x="13929360" y="10319385"/>
          <a:ext cx="1047750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300990</xdr:colOff>
      <xdr:row>64</xdr:row>
      <xdr:rowOff>38100</xdr:rowOff>
    </xdr:from>
    <xdr:to>
      <xdr:col>20</xdr:col>
      <xdr:colOff>300990</xdr:colOff>
      <xdr:row>67</xdr:row>
      <xdr:rowOff>93345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3F6F5DCF-5143-4BD2-A697-A307D499B4CA}"/>
            </a:ext>
          </a:extLst>
        </xdr:cNvPr>
        <xdr:cNvSpPr/>
      </xdr:nvSpPr>
      <xdr:spPr>
        <a:xfrm>
          <a:off x="15106650" y="107518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This is the ideal case if supply and demand are as predicted</a:t>
          </a:r>
          <a:r>
            <a:rPr lang="en-MY" sz="1100" baseline="0"/>
            <a:t> in forecast.</a:t>
          </a:r>
          <a:endParaRPr lang="en-MY" sz="1100"/>
        </a:p>
      </xdr:txBody>
    </xdr:sp>
    <xdr:clientData/>
  </xdr:twoCellAnchor>
  <xdr:twoCellAnchor>
    <xdr:from>
      <xdr:col>14</xdr:col>
      <xdr:colOff>480060</xdr:colOff>
      <xdr:row>65</xdr:row>
      <xdr:rowOff>153353</xdr:rowOff>
    </xdr:from>
    <xdr:to>
      <xdr:col>15</xdr:col>
      <xdr:colOff>300990</xdr:colOff>
      <xdr:row>68</xdr:row>
      <xdr:rowOff>53340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C30D013A-FD49-4C13-909C-903551895D27}"/>
            </a:ext>
          </a:extLst>
        </xdr:cNvPr>
        <xdr:cNvCxnSpPr>
          <a:stCxn id="29" idx="1"/>
        </xdr:cNvCxnSpPr>
      </xdr:nvCxnSpPr>
      <xdr:spPr>
        <a:xfrm flipH="1">
          <a:off x="14310360" y="11057573"/>
          <a:ext cx="796290" cy="456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165732</xdr:colOff>
      <xdr:row>68</xdr:row>
      <xdr:rowOff>129540</xdr:rowOff>
    </xdr:from>
    <xdr:to>
      <xdr:col>24</xdr:col>
      <xdr:colOff>247647</xdr:colOff>
      <xdr:row>72</xdr:row>
      <xdr:rowOff>100965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07B6C7FE-4D0D-410C-8936-7BEC0DAF16E1}"/>
            </a:ext>
          </a:extLst>
        </xdr:cNvPr>
        <xdr:cNvSpPr/>
      </xdr:nvSpPr>
      <xdr:spPr>
        <a:xfrm>
          <a:off x="14971392" y="11590020"/>
          <a:ext cx="5568315" cy="7486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Fix</a:t>
          </a:r>
          <a:r>
            <a:rPr lang="en-MY" sz="1100" baseline="0"/>
            <a:t> up</a:t>
          </a:r>
          <a:r>
            <a:rPr lang="en-MY" sz="1100"/>
            <a:t> to M+1. If the</a:t>
          </a:r>
          <a:r>
            <a:rPr lang="en-MY" sz="1100" baseline="0"/>
            <a:t> total </a:t>
          </a:r>
          <a:r>
            <a:rPr lang="en-MY" sz="1100"/>
            <a:t>orders are not similar as forecasted, Production Qty can be changed at M+2 and M+3,</a:t>
          </a:r>
          <a:r>
            <a:rPr lang="en-MY" sz="1100" baseline="0"/>
            <a:t> at the middle of M. (*Saw in Prototype system the production amount vary every month but not sure how the numbers are calculated)</a:t>
          </a:r>
          <a:endParaRPr lang="en-MY" sz="1100"/>
        </a:p>
      </xdr:txBody>
    </xdr:sp>
    <xdr:clientData/>
  </xdr:twoCellAnchor>
  <xdr:twoCellAnchor>
    <xdr:from>
      <xdr:col>14</xdr:col>
      <xdr:colOff>274320</xdr:colOff>
      <xdr:row>70</xdr:row>
      <xdr:rowOff>100013</xdr:rowOff>
    </xdr:from>
    <xdr:to>
      <xdr:col>15</xdr:col>
      <xdr:colOff>165732</xdr:colOff>
      <xdr:row>72</xdr:row>
      <xdr:rowOff>91440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1720D0F-1240-46C4-B05D-64458271CDC0}"/>
            </a:ext>
          </a:extLst>
        </xdr:cNvPr>
        <xdr:cNvCxnSpPr>
          <a:stCxn id="35" idx="1"/>
        </xdr:cNvCxnSpPr>
      </xdr:nvCxnSpPr>
      <xdr:spPr>
        <a:xfrm flipH="1">
          <a:off x="14104620" y="11964353"/>
          <a:ext cx="866772" cy="3648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735330</xdr:colOff>
      <xdr:row>75</xdr:row>
      <xdr:rowOff>121920</xdr:rowOff>
    </xdr:from>
    <xdr:to>
      <xdr:col>9</xdr:col>
      <xdr:colOff>1390650</xdr:colOff>
      <xdr:row>79</xdr:row>
      <xdr:rowOff>1905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796F5116-8AE4-4A52-A760-5D91055CB33C}"/>
            </a:ext>
          </a:extLst>
        </xdr:cNvPr>
        <xdr:cNvSpPr/>
      </xdr:nvSpPr>
      <xdr:spPr>
        <a:xfrm>
          <a:off x="7219950" y="12961620"/>
          <a:ext cx="3048000" cy="611505"/>
        </a:xfrm>
        <a:prstGeom prst="round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MY" sz="1100"/>
            <a:t>Net Requirements not calculated because they're in the fixed timeframe zone.</a:t>
          </a:r>
        </a:p>
      </xdr:txBody>
    </xdr:sp>
    <xdr:clientData/>
  </xdr:twoCellAnchor>
  <xdr:twoCellAnchor>
    <xdr:from>
      <xdr:col>9</xdr:col>
      <xdr:colOff>1390650</xdr:colOff>
      <xdr:row>71</xdr:row>
      <xdr:rowOff>83820</xdr:rowOff>
    </xdr:from>
    <xdr:to>
      <xdr:col>11</xdr:col>
      <xdr:colOff>342900</xdr:colOff>
      <xdr:row>77</xdr:row>
      <xdr:rowOff>61913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D3EF7E-4245-4B88-B3EE-60A78B2A1216}"/>
            </a:ext>
          </a:extLst>
        </xdr:cNvPr>
        <xdr:cNvCxnSpPr>
          <a:stCxn id="40" idx="3"/>
        </xdr:cNvCxnSpPr>
      </xdr:nvCxnSpPr>
      <xdr:spPr>
        <a:xfrm flipV="1">
          <a:off x="10267950" y="12131040"/>
          <a:ext cx="872490" cy="1136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1390650</xdr:colOff>
      <xdr:row>71</xdr:row>
      <xdr:rowOff>114300</xdr:rowOff>
    </xdr:from>
    <xdr:to>
      <xdr:col>12</xdr:col>
      <xdr:colOff>289560</xdr:colOff>
      <xdr:row>77</xdr:row>
      <xdr:rowOff>61913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B6DA8C7-0E67-4F68-8690-222F638474C9}"/>
            </a:ext>
          </a:extLst>
        </xdr:cNvPr>
        <xdr:cNvCxnSpPr>
          <a:stCxn id="40" idx="3"/>
        </xdr:cNvCxnSpPr>
      </xdr:nvCxnSpPr>
      <xdr:spPr>
        <a:xfrm flipV="1">
          <a:off x="10267950" y="12161520"/>
          <a:ext cx="1901190" cy="1105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FCC0-D2B9-46C8-9F2E-A737902539B0}">
  <dimension ref="C2:P86"/>
  <sheetViews>
    <sheetView topLeftCell="F1" zoomScale="115" zoomScaleNormal="115" workbookViewId="0">
      <selection activeCell="P8" sqref="P8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26" t="s">
        <v>7</v>
      </c>
      <c r="D2" s="26" t="s">
        <v>21</v>
      </c>
      <c r="E2" s="26" t="s">
        <v>6</v>
      </c>
      <c r="F2" s="26" t="s">
        <v>20</v>
      </c>
      <c r="G2" s="26" t="s">
        <v>18</v>
      </c>
      <c r="H2" s="26" t="s">
        <v>19</v>
      </c>
      <c r="I2" s="26" t="s">
        <v>22</v>
      </c>
      <c r="J2" s="26" t="s">
        <v>137</v>
      </c>
      <c r="K2" s="26" t="s">
        <v>28</v>
      </c>
    </row>
    <row r="3" spans="3:16" x14ac:dyDescent="0.3">
      <c r="C3" s="30" t="s">
        <v>163</v>
      </c>
      <c r="D3" s="30" t="s">
        <v>23</v>
      </c>
      <c r="E3" s="31" t="s">
        <v>8</v>
      </c>
      <c r="F3" s="31" t="str">
        <f>IF($E3=Selection!$F$2,"A",IF(OR($E3=Selection!$F$3,$E3=Selection!$F$5),"B","C"))</f>
        <v>A</v>
      </c>
      <c r="G3" s="31" t="s">
        <v>13</v>
      </c>
      <c r="H3" s="31">
        <v>1</v>
      </c>
      <c r="I3" s="31" t="s">
        <v>14</v>
      </c>
      <c r="J3" s="32">
        <v>400</v>
      </c>
    </row>
    <row r="4" spans="3:16" x14ac:dyDescent="0.3">
      <c r="C4" s="34" t="s">
        <v>163</v>
      </c>
      <c r="D4" s="34" t="s">
        <v>23</v>
      </c>
      <c r="E4" s="35" t="s">
        <v>8</v>
      </c>
      <c r="F4" s="35" t="str">
        <f>IF($E4=Selection!$F$2,"A",IF(OR($E4=Selection!$F$3,$E4=Selection!$F$5),"B","C"))</f>
        <v>A</v>
      </c>
      <c r="G4" s="35" t="s">
        <v>13</v>
      </c>
      <c r="H4" s="35">
        <v>2</v>
      </c>
      <c r="I4" s="35" t="s">
        <v>14</v>
      </c>
      <c r="J4" s="36">
        <v>30</v>
      </c>
    </row>
    <row r="5" spans="3:16" x14ac:dyDescent="0.3">
      <c r="C5" s="34" t="s">
        <v>163</v>
      </c>
      <c r="D5" s="34" t="s">
        <v>23</v>
      </c>
      <c r="E5" s="35" t="s">
        <v>8</v>
      </c>
      <c r="F5" s="35" t="str">
        <f>IF($E5=Selection!$F$2,"A",IF(OR($E5=Selection!$F$3,$E5=Selection!$F$5),"B","C"))</f>
        <v>A</v>
      </c>
      <c r="G5" s="35" t="s">
        <v>13</v>
      </c>
      <c r="H5" s="35">
        <v>3</v>
      </c>
      <c r="I5" s="35" t="s">
        <v>15</v>
      </c>
      <c r="J5" s="36">
        <v>10</v>
      </c>
    </row>
    <row r="6" spans="3:16" x14ac:dyDescent="0.3">
      <c r="C6" s="34" t="s">
        <v>163</v>
      </c>
      <c r="D6" s="34" t="s">
        <v>23</v>
      </c>
      <c r="E6" s="35" t="s">
        <v>8</v>
      </c>
      <c r="F6" s="35" t="str">
        <f>IF($E6=Selection!$F$2,"A",IF(OR($E6=Selection!$F$3,$E6=Selection!$F$5),"B","C"))</f>
        <v>A</v>
      </c>
      <c r="G6" s="35" t="s">
        <v>12</v>
      </c>
      <c r="H6" s="35">
        <v>4</v>
      </c>
      <c r="I6" s="35" t="s">
        <v>15</v>
      </c>
      <c r="J6" s="36">
        <v>200</v>
      </c>
      <c r="N6" t="s">
        <v>46</v>
      </c>
      <c r="O6" t="s">
        <v>137</v>
      </c>
      <c r="P6" t="s">
        <v>174</v>
      </c>
    </row>
    <row r="7" spans="3:16" x14ac:dyDescent="0.3">
      <c r="C7" s="34" t="s">
        <v>163</v>
      </c>
      <c r="D7" s="34" t="s">
        <v>23</v>
      </c>
      <c r="E7" s="35" t="s">
        <v>8</v>
      </c>
      <c r="F7" s="35" t="str">
        <f>IF($E7=Selection!$F$2,"A",IF(OR($E7=Selection!$F$3,$E7=Selection!$F$5),"B","C"))</f>
        <v>A</v>
      </c>
      <c r="G7" s="35" t="s">
        <v>13</v>
      </c>
      <c r="H7" s="35">
        <v>5</v>
      </c>
      <c r="I7" s="35" t="s">
        <v>15</v>
      </c>
      <c r="J7" s="36">
        <v>20</v>
      </c>
      <c r="N7" t="s">
        <v>8</v>
      </c>
      <c r="O7">
        <f>SUM(J3:J15)</f>
        <v>1055</v>
      </c>
      <c r="P7">
        <v>1055</v>
      </c>
    </row>
    <row r="8" spans="3:16" x14ac:dyDescent="0.3">
      <c r="C8" s="34" t="s">
        <v>163</v>
      </c>
      <c r="D8" s="34" t="s">
        <v>23</v>
      </c>
      <c r="E8" s="35" t="s">
        <v>8</v>
      </c>
      <c r="F8" s="35" t="str">
        <f>IF($E8=Selection!$F$2,"A",IF(OR($E8=Selection!$F$3,$E8=Selection!$F$5),"B","C"))</f>
        <v>A</v>
      </c>
      <c r="G8" s="35" t="s">
        <v>13</v>
      </c>
      <c r="H8" s="35">
        <v>6</v>
      </c>
      <c r="I8" s="35" t="s">
        <v>16</v>
      </c>
      <c r="J8" s="36">
        <v>25</v>
      </c>
      <c r="N8" t="s">
        <v>9</v>
      </c>
      <c r="O8">
        <f>SUM(J16:J22)</f>
        <v>320</v>
      </c>
      <c r="P8">
        <v>320</v>
      </c>
    </row>
    <row r="9" spans="3:16" x14ac:dyDescent="0.3">
      <c r="C9" s="34" t="s">
        <v>163</v>
      </c>
      <c r="D9" s="34" t="s">
        <v>23</v>
      </c>
      <c r="E9" s="35" t="s">
        <v>8</v>
      </c>
      <c r="F9" s="35" t="str">
        <f>IF($E9=Selection!$F$2,"A",IF(OR($E9=Selection!$F$3,$E9=Selection!$F$5),"B","C"))</f>
        <v>A</v>
      </c>
      <c r="G9" s="35" t="s">
        <v>13</v>
      </c>
      <c r="H9" s="35" t="s">
        <v>29</v>
      </c>
      <c r="I9" s="35" t="s">
        <v>25</v>
      </c>
      <c r="J9" s="36">
        <v>20</v>
      </c>
      <c r="N9" t="s">
        <v>30</v>
      </c>
      <c r="O9">
        <f>SUM(J23:J26)</f>
        <v>130</v>
      </c>
      <c r="P9">
        <v>130</v>
      </c>
    </row>
    <row r="10" spans="3:16" x14ac:dyDescent="0.3">
      <c r="C10" s="34" t="s">
        <v>163</v>
      </c>
      <c r="D10" s="34" t="s">
        <v>23</v>
      </c>
      <c r="E10" s="35" t="s">
        <v>8</v>
      </c>
      <c r="F10" s="35" t="str">
        <f>IF($E10=Selection!$F$2,"A",IF(OR($E10=Selection!$F$3,$E10=Selection!$F$5),"B","C"))</f>
        <v>A</v>
      </c>
      <c r="G10" s="35" t="s">
        <v>13</v>
      </c>
      <c r="H10" s="35">
        <v>7</v>
      </c>
      <c r="I10" s="35" t="s">
        <v>14</v>
      </c>
      <c r="J10" s="36">
        <v>10</v>
      </c>
      <c r="N10" t="s">
        <v>11</v>
      </c>
      <c r="O10">
        <f>SUM(J27:J32)</f>
        <v>890</v>
      </c>
      <c r="P10">
        <v>890</v>
      </c>
    </row>
    <row r="11" spans="3:16" x14ac:dyDescent="0.3">
      <c r="C11" s="34" t="s">
        <v>163</v>
      </c>
      <c r="D11" s="34" t="s">
        <v>23</v>
      </c>
      <c r="E11" s="35" t="s">
        <v>8</v>
      </c>
      <c r="F11" s="35" t="str">
        <f>IF($E11=Selection!$F$2,"A",IF(OR($E11=Selection!$F$3,$E11=Selection!$F$5),"B","C"))</f>
        <v>A</v>
      </c>
      <c r="G11" s="35" t="s">
        <v>13</v>
      </c>
      <c r="H11" s="35">
        <v>8</v>
      </c>
      <c r="I11" s="35" t="s">
        <v>15</v>
      </c>
      <c r="J11" s="36">
        <v>20</v>
      </c>
      <c r="O11">
        <f>SUM(O7:O10)</f>
        <v>2395</v>
      </c>
      <c r="P11">
        <f>SUM(P7:P10)</f>
        <v>2395</v>
      </c>
    </row>
    <row r="12" spans="3:16" x14ac:dyDescent="0.3">
      <c r="C12" s="34" t="s">
        <v>163</v>
      </c>
      <c r="D12" s="34" t="s">
        <v>23</v>
      </c>
      <c r="E12" s="35" t="s">
        <v>8</v>
      </c>
      <c r="F12" s="35" t="str">
        <f>IF($E12=Selection!$F$2,"A",IF(OR($E12=Selection!$F$3,$E12=Selection!$F$5),"B","C"))</f>
        <v>A</v>
      </c>
      <c r="G12" s="35" t="s">
        <v>13</v>
      </c>
      <c r="H12" s="35">
        <v>9</v>
      </c>
      <c r="I12" s="35" t="s">
        <v>16</v>
      </c>
      <c r="J12" s="36">
        <v>10</v>
      </c>
    </row>
    <row r="13" spans="3:16" x14ac:dyDescent="0.3">
      <c r="C13" s="34" t="s">
        <v>163</v>
      </c>
      <c r="D13" s="34" t="s">
        <v>23</v>
      </c>
      <c r="E13" s="35" t="s">
        <v>8</v>
      </c>
      <c r="F13" s="35" t="str">
        <f>IF($E13=Selection!$F$2,"A",IF(OR($E13=Selection!$F$3,$E13=Selection!$F$5),"B","C"))</f>
        <v>A</v>
      </c>
      <c r="G13" s="35" t="s">
        <v>12</v>
      </c>
      <c r="H13" s="35">
        <v>10</v>
      </c>
      <c r="I13" s="35" t="s">
        <v>15</v>
      </c>
      <c r="J13" s="36">
        <v>300</v>
      </c>
    </row>
    <row r="14" spans="3:16" x14ac:dyDescent="0.3">
      <c r="C14" s="34" t="s">
        <v>163</v>
      </c>
      <c r="D14" s="34" t="s">
        <v>23</v>
      </c>
      <c r="E14" s="35" t="s">
        <v>8</v>
      </c>
      <c r="F14" s="35" t="str">
        <f>IF($E14=Selection!$F$2,"A",IF(OR($E14=Selection!$F$3,$E14=Selection!$F$5),"B","C"))</f>
        <v>A</v>
      </c>
      <c r="G14" s="35" t="s">
        <v>13</v>
      </c>
      <c r="H14" s="35">
        <v>11</v>
      </c>
      <c r="I14" s="35" t="s">
        <v>16</v>
      </c>
      <c r="J14" s="36">
        <v>10</v>
      </c>
    </row>
    <row r="15" spans="3:16" x14ac:dyDescent="0.3">
      <c r="C15" s="34" t="s">
        <v>163</v>
      </c>
      <c r="D15" s="34" t="s">
        <v>23</v>
      </c>
      <c r="E15" s="35" t="s">
        <v>8</v>
      </c>
      <c r="F15" s="35" t="str">
        <f>IF($E15=Selection!$F$2,"A",IF(OR($E15=Selection!$F$3,$E15=Selection!$F$5),"B","C"))</f>
        <v>A</v>
      </c>
      <c r="G15" s="35" t="s">
        <v>13</v>
      </c>
      <c r="H15" s="35">
        <v>12</v>
      </c>
      <c r="I15" s="35" t="s">
        <v>16</v>
      </c>
      <c r="J15" s="36">
        <v>0</v>
      </c>
    </row>
    <row r="16" spans="3:16" x14ac:dyDescent="0.3">
      <c r="C16" s="34" t="s">
        <v>163</v>
      </c>
      <c r="D16" s="34" t="s">
        <v>23</v>
      </c>
      <c r="E16" s="35" t="s">
        <v>9</v>
      </c>
      <c r="F16" s="35" t="str">
        <f>IF($E16=Selection!$F$2,"A",IF(OR($E16=Selection!$F$3,$E16=Selection!$F$5),"B","C"))</f>
        <v>B</v>
      </c>
      <c r="G16" s="35" t="s">
        <v>12</v>
      </c>
      <c r="H16" s="35">
        <v>13</v>
      </c>
      <c r="I16" s="35" t="s">
        <v>15</v>
      </c>
      <c r="J16" s="36">
        <v>200</v>
      </c>
    </row>
    <row r="17" spans="3:10" x14ac:dyDescent="0.3">
      <c r="C17" s="34" t="s">
        <v>163</v>
      </c>
      <c r="D17" s="34" t="s">
        <v>23</v>
      </c>
      <c r="E17" s="35" t="s">
        <v>9</v>
      </c>
      <c r="F17" s="35" t="str">
        <f>IF($E17=Selection!$F$2,"A",IF(OR($E17=Selection!$F$3,$E17=Selection!$F$5),"B","C"))</f>
        <v>B</v>
      </c>
      <c r="G17" s="35" t="s">
        <v>13</v>
      </c>
      <c r="H17" s="35">
        <v>14</v>
      </c>
      <c r="I17" s="35" t="s">
        <v>15</v>
      </c>
      <c r="J17" s="36">
        <v>20</v>
      </c>
    </row>
    <row r="18" spans="3:10" x14ac:dyDescent="0.3">
      <c r="C18" s="34" t="s">
        <v>163</v>
      </c>
      <c r="D18" s="34" t="s">
        <v>23</v>
      </c>
      <c r="E18" s="35" t="s">
        <v>9</v>
      </c>
      <c r="F18" s="35" t="str">
        <f>IF($E18=Selection!$F$2,"A",IF(OR($E18=Selection!$F$3,$E18=Selection!$F$5),"B","C"))</f>
        <v>B</v>
      </c>
      <c r="G18" s="35" t="s">
        <v>13</v>
      </c>
      <c r="H18" s="35">
        <v>15</v>
      </c>
      <c r="I18" s="35" t="s">
        <v>15</v>
      </c>
      <c r="J18" s="36">
        <v>0</v>
      </c>
    </row>
    <row r="19" spans="3:10" x14ac:dyDescent="0.3">
      <c r="C19" s="34" t="s">
        <v>163</v>
      </c>
      <c r="D19" s="34" t="s">
        <v>23</v>
      </c>
      <c r="E19" s="35" t="s">
        <v>9</v>
      </c>
      <c r="F19" s="35" t="str">
        <f>IF($E19=Selection!$F$2,"A",IF(OR($E19=Selection!$F$3,$E19=Selection!$F$5),"B","C"))</f>
        <v>B</v>
      </c>
      <c r="G19" s="35" t="s">
        <v>13</v>
      </c>
      <c r="H19" s="35">
        <v>16</v>
      </c>
      <c r="I19" s="35" t="s">
        <v>16</v>
      </c>
      <c r="J19" s="36">
        <v>20</v>
      </c>
    </row>
    <row r="20" spans="3:10" x14ac:dyDescent="0.3">
      <c r="C20" s="34" t="s">
        <v>163</v>
      </c>
      <c r="D20" s="34" t="s">
        <v>23</v>
      </c>
      <c r="E20" s="35" t="s">
        <v>9</v>
      </c>
      <c r="F20" s="35" t="str">
        <f>IF($E20=Selection!$F$2,"A",IF(OR($E20=Selection!$F$3,$E20=Selection!$F$5),"B","C"))</f>
        <v>B</v>
      </c>
      <c r="G20" s="35" t="s">
        <v>13</v>
      </c>
      <c r="H20" s="35">
        <v>17</v>
      </c>
      <c r="I20" s="35" t="s">
        <v>14</v>
      </c>
      <c r="J20" s="36">
        <v>20</v>
      </c>
    </row>
    <row r="21" spans="3:10" x14ac:dyDescent="0.3">
      <c r="C21" s="34" t="s">
        <v>163</v>
      </c>
      <c r="D21" s="34" t="s">
        <v>23</v>
      </c>
      <c r="E21" s="35" t="s">
        <v>9</v>
      </c>
      <c r="F21" s="35" t="str">
        <f>IF($E21=Selection!$F$2,"A",IF(OR($E21=Selection!$F$3,$E21=Selection!$F$5),"B","C"))</f>
        <v>B</v>
      </c>
      <c r="G21" s="35" t="s">
        <v>13</v>
      </c>
      <c r="H21" s="35">
        <v>18</v>
      </c>
      <c r="I21" s="35" t="s">
        <v>16</v>
      </c>
      <c r="J21" s="36">
        <v>10</v>
      </c>
    </row>
    <row r="22" spans="3:10" x14ac:dyDescent="0.3">
      <c r="C22" s="34" t="s">
        <v>163</v>
      </c>
      <c r="D22" s="34" t="s">
        <v>23</v>
      </c>
      <c r="E22" s="35" t="s">
        <v>9</v>
      </c>
      <c r="F22" s="35" t="str">
        <f>IF($E22=Selection!$F$2,"A",IF(OR($E22=Selection!$F$3,$E22=Selection!$F$5),"B","C"))</f>
        <v>B</v>
      </c>
      <c r="G22" s="35" t="s">
        <v>13</v>
      </c>
      <c r="H22" s="35" t="s">
        <v>29</v>
      </c>
      <c r="I22" s="35" t="s">
        <v>25</v>
      </c>
      <c r="J22" s="36">
        <v>50</v>
      </c>
    </row>
    <row r="23" spans="3:10" x14ac:dyDescent="0.3">
      <c r="C23" s="34" t="s">
        <v>163</v>
      </c>
      <c r="D23" s="34" t="s">
        <v>23</v>
      </c>
      <c r="E23" s="35" t="s">
        <v>10</v>
      </c>
      <c r="F23" s="35" t="str">
        <f>IF($E23=Selection!$F$2,"A",IF(OR($E23=Selection!$F$3,$E23=Selection!$F$5),"B","C"))</f>
        <v>C</v>
      </c>
      <c r="G23" s="35" t="s">
        <v>12</v>
      </c>
      <c r="H23" s="35">
        <v>19</v>
      </c>
      <c r="I23" s="35" t="s">
        <v>14</v>
      </c>
      <c r="J23" s="36">
        <v>100</v>
      </c>
    </row>
    <row r="24" spans="3:10" x14ac:dyDescent="0.3">
      <c r="C24" s="34" t="s">
        <v>163</v>
      </c>
      <c r="D24" s="34" t="s">
        <v>23</v>
      </c>
      <c r="E24" s="35" t="s">
        <v>10</v>
      </c>
      <c r="F24" s="35" t="str">
        <f>IF($E24=Selection!$F$2,"A",IF(OR($E24=Selection!$F$3,$E24=Selection!$F$5),"B","C"))</f>
        <v>C</v>
      </c>
      <c r="G24" s="35" t="s">
        <v>13</v>
      </c>
      <c r="H24" s="35">
        <v>20</v>
      </c>
      <c r="I24" s="35" t="s">
        <v>16</v>
      </c>
      <c r="J24" s="36">
        <v>10</v>
      </c>
    </row>
    <row r="25" spans="3:10" x14ac:dyDescent="0.3">
      <c r="C25" s="34" t="s">
        <v>163</v>
      </c>
      <c r="D25" s="34" t="s">
        <v>23</v>
      </c>
      <c r="E25" s="35" t="s">
        <v>10</v>
      </c>
      <c r="F25" s="35" t="str">
        <f>IF($E25=Selection!$F$2,"A",IF(OR($E25=Selection!$F$3,$E25=Selection!$F$5),"B","C"))</f>
        <v>C</v>
      </c>
      <c r="G25" s="35" t="s">
        <v>13</v>
      </c>
      <c r="H25" s="35">
        <v>21</v>
      </c>
      <c r="I25" s="35" t="s">
        <v>16</v>
      </c>
      <c r="J25" s="36">
        <v>10</v>
      </c>
    </row>
    <row r="26" spans="3:10" x14ac:dyDescent="0.3">
      <c r="C26" s="34" t="s">
        <v>163</v>
      </c>
      <c r="D26" s="34" t="s">
        <v>23</v>
      </c>
      <c r="E26" s="35" t="s">
        <v>10</v>
      </c>
      <c r="F26" s="35" t="str">
        <f>IF($E26=Selection!$F$2,"A",IF(OR($E26=Selection!$F$3,$E26=Selection!$F$5),"B","C"))</f>
        <v>C</v>
      </c>
      <c r="G26" s="35" t="s">
        <v>13</v>
      </c>
      <c r="H26" s="35" t="s">
        <v>29</v>
      </c>
      <c r="I26" s="35" t="s">
        <v>25</v>
      </c>
      <c r="J26" s="36">
        <v>10</v>
      </c>
    </row>
    <row r="27" spans="3:10" x14ac:dyDescent="0.3">
      <c r="C27" s="34" t="s">
        <v>163</v>
      </c>
      <c r="D27" s="34" t="s">
        <v>23</v>
      </c>
      <c r="E27" s="35" t="s">
        <v>11</v>
      </c>
      <c r="F27" s="35" t="str">
        <f>IF($E27=Selection!$F$2,"A",IF(OR($E27=Selection!$F$3,$E27=Selection!$F$5),"B","C"))</f>
        <v>B</v>
      </c>
      <c r="G27" s="35" t="s">
        <v>12</v>
      </c>
      <c r="H27" s="35">
        <v>22</v>
      </c>
      <c r="I27" s="35" t="s">
        <v>15</v>
      </c>
      <c r="J27" s="36">
        <v>400</v>
      </c>
    </row>
    <row r="28" spans="3:10" x14ac:dyDescent="0.3">
      <c r="C28" s="34" t="s">
        <v>163</v>
      </c>
      <c r="D28" s="34" t="s">
        <v>23</v>
      </c>
      <c r="E28" s="35" t="s">
        <v>11</v>
      </c>
      <c r="F28" s="35" t="str">
        <f>IF($E28=Selection!$F$2,"A",IF(OR($E28=Selection!$F$3,$E28=Selection!$F$5),"B","C"))</f>
        <v>B</v>
      </c>
      <c r="G28" s="35" t="s">
        <v>12</v>
      </c>
      <c r="H28" s="35">
        <v>23</v>
      </c>
      <c r="I28" s="35" t="s">
        <v>14</v>
      </c>
      <c r="J28" s="36">
        <v>400</v>
      </c>
    </row>
    <row r="29" spans="3:10" x14ac:dyDescent="0.3">
      <c r="C29" s="34" t="s">
        <v>163</v>
      </c>
      <c r="D29" s="34" t="s">
        <v>23</v>
      </c>
      <c r="E29" s="35" t="s">
        <v>11</v>
      </c>
      <c r="F29" s="35" t="str">
        <f>IF($E29=Selection!$F$2,"A",IF(OR($E29=Selection!$F$3,$E29=Selection!$F$5),"B","C"))</f>
        <v>B</v>
      </c>
      <c r="G29" s="35" t="s">
        <v>13</v>
      </c>
      <c r="H29" s="35">
        <v>24</v>
      </c>
      <c r="I29" s="35" t="s">
        <v>15</v>
      </c>
      <c r="J29" s="36">
        <v>20</v>
      </c>
    </row>
    <row r="30" spans="3:10" x14ac:dyDescent="0.3">
      <c r="C30" s="34" t="s">
        <v>163</v>
      </c>
      <c r="D30" s="34" t="s">
        <v>23</v>
      </c>
      <c r="E30" s="35" t="s">
        <v>11</v>
      </c>
      <c r="F30" s="35" t="str">
        <f>IF($E30=Selection!$F$2,"A",IF(OR($E30=Selection!$F$3,$E30=Selection!$F$5),"B","C"))</f>
        <v>B</v>
      </c>
      <c r="G30" s="35" t="s">
        <v>13</v>
      </c>
      <c r="H30" s="35">
        <v>25</v>
      </c>
      <c r="I30" s="35" t="s">
        <v>16</v>
      </c>
      <c r="J30" s="36">
        <v>20</v>
      </c>
    </row>
    <row r="31" spans="3:10" x14ac:dyDescent="0.3">
      <c r="C31" s="34" t="s">
        <v>163</v>
      </c>
      <c r="D31" s="34" t="s">
        <v>23</v>
      </c>
      <c r="E31" s="35" t="s">
        <v>11</v>
      </c>
      <c r="F31" s="35" t="str">
        <f>IF($E31=Selection!$F$2,"A",IF(OR($E31=Selection!$F$3,$E31=Selection!$F$5),"B","C"))</f>
        <v>B</v>
      </c>
      <c r="G31" s="35" t="s">
        <v>13</v>
      </c>
      <c r="H31" s="35">
        <v>26</v>
      </c>
      <c r="I31" s="35" t="s">
        <v>16</v>
      </c>
      <c r="J31" s="36">
        <v>0</v>
      </c>
    </row>
    <row r="32" spans="3:10" x14ac:dyDescent="0.3">
      <c r="C32" s="34" t="s">
        <v>163</v>
      </c>
      <c r="D32" s="38" t="s">
        <v>23</v>
      </c>
      <c r="E32" s="39" t="s">
        <v>11</v>
      </c>
      <c r="F32" s="39" t="str">
        <f>IF($E32=Selection!$F$2,"A",IF(OR($E32=Selection!$F$3,$E32=Selection!$F$5),"B","C"))</f>
        <v>B</v>
      </c>
      <c r="G32" s="39" t="s">
        <v>13</v>
      </c>
      <c r="H32" s="39" t="s">
        <v>29</v>
      </c>
      <c r="I32" s="39" t="s">
        <v>25</v>
      </c>
      <c r="J32" s="40">
        <v>50</v>
      </c>
    </row>
    <row r="33" spans="3:15" x14ac:dyDescent="0.3">
      <c r="C33" s="34" t="s">
        <v>163</v>
      </c>
      <c r="D33" s="30" t="s">
        <v>24</v>
      </c>
      <c r="E33" s="31" t="s">
        <v>8</v>
      </c>
      <c r="F33" s="31" t="str">
        <f>IF($E33=Selection!$F$2,"A",IF(OR($E33=Selection!$F$3,$E33=Selection!$F$5),"B","C"))</f>
        <v>A</v>
      </c>
      <c r="G33" s="31" t="s">
        <v>12</v>
      </c>
      <c r="H33" s="31">
        <v>1</v>
      </c>
      <c r="I33" s="31" t="s">
        <v>14</v>
      </c>
      <c r="J33" s="32">
        <v>400</v>
      </c>
    </row>
    <row r="34" spans="3:15" x14ac:dyDescent="0.3">
      <c r="C34" s="34" t="s">
        <v>163</v>
      </c>
      <c r="D34" s="34" t="s">
        <v>24</v>
      </c>
      <c r="E34" s="35" t="s">
        <v>8</v>
      </c>
      <c r="F34" s="35" t="str">
        <f>IF($E34=Selection!$F$2,"A",IF(OR($E34=Selection!$F$3,$E34=Selection!$F$5),"B","C"))</f>
        <v>A</v>
      </c>
      <c r="G34" s="35" t="s">
        <v>13</v>
      </c>
      <c r="H34" s="35">
        <v>2</v>
      </c>
      <c r="I34" s="35" t="s">
        <v>15</v>
      </c>
      <c r="J34" s="36">
        <v>10</v>
      </c>
    </row>
    <row r="35" spans="3:15" x14ac:dyDescent="0.3">
      <c r="C35" s="34" t="s">
        <v>163</v>
      </c>
      <c r="D35" s="34" t="s">
        <v>24</v>
      </c>
      <c r="E35" s="35" t="s">
        <v>8</v>
      </c>
      <c r="F35" s="35" t="str">
        <f>IF($E35=Selection!$F$2,"A",IF(OR($E35=Selection!$F$3,$E35=Selection!$F$5),"B","C"))</f>
        <v>A</v>
      </c>
      <c r="G35" s="35" t="s">
        <v>13</v>
      </c>
      <c r="H35" s="35">
        <v>4</v>
      </c>
      <c r="I35" s="35" t="s">
        <v>15</v>
      </c>
      <c r="J35" s="36">
        <v>10</v>
      </c>
    </row>
    <row r="36" spans="3:15" x14ac:dyDescent="0.3">
      <c r="C36" s="34" t="s">
        <v>163</v>
      </c>
      <c r="D36" s="34" t="s">
        <v>24</v>
      </c>
      <c r="E36" s="35" t="s">
        <v>8</v>
      </c>
      <c r="F36" s="35" t="str">
        <f>IF($E36=Selection!$F$2,"A",IF(OR($E36=Selection!$F$3,$E36=Selection!$F$5),"B","C"))</f>
        <v>A</v>
      </c>
      <c r="G36" s="35" t="s">
        <v>12</v>
      </c>
      <c r="H36" s="35">
        <v>6</v>
      </c>
      <c r="I36" s="35" t="s">
        <v>15</v>
      </c>
      <c r="J36" s="36">
        <v>300</v>
      </c>
    </row>
    <row r="37" spans="3:15" x14ac:dyDescent="0.3">
      <c r="C37" s="34" t="s">
        <v>163</v>
      </c>
      <c r="D37" s="34" t="s">
        <v>24</v>
      </c>
      <c r="E37" s="35" t="s">
        <v>8</v>
      </c>
      <c r="F37" s="35" t="str">
        <f>IF($E37=Selection!$F$2,"A",IF(OR($E37=Selection!$F$3,$E37=Selection!$F$5),"B","C"))</f>
        <v>A</v>
      </c>
      <c r="G37" s="35" t="s">
        <v>13</v>
      </c>
      <c r="H37" s="35">
        <v>8</v>
      </c>
      <c r="I37" s="35" t="s">
        <v>15</v>
      </c>
      <c r="J37" s="36">
        <v>10</v>
      </c>
      <c r="N37" t="s">
        <v>8</v>
      </c>
      <c r="O37">
        <f>SUM(J33:J45)</f>
        <v>1210</v>
      </c>
    </row>
    <row r="38" spans="3:15" x14ac:dyDescent="0.3">
      <c r="C38" s="34" t="s">
        <v>163</v>
      </c>
      <c r="D38" s="34" t="s">
        <v>24</v>
      </c>
      <c r="E38" s="35" t="s">
        <v>8</v>
      </c>
      <c r="F38" s="35" t="str">
        <f>IF($E38=Selection!$F$2,"A",IF(OR($E38=Selection!$F$3,$E38=Selection!$F$5),"B","C"))</f>
        <v>A</v>
      </c>
      <c r="G38" s="35" t="s">
        <v>13</v>
      </c>
      <c r="H38" s="35">
        <v>9</v>
      </c>
      <c r="I38" s="35" t="s">
        <v>16</v>
      </c>
      <c r="J38" s="36">
        <v>10</v>
      </c>
      <c r="N38" t="s">
        <v>9</v>
      </c>
      <c r="O38">
        <f>SUM(J46:J52)</f>
        <v>340</v>
      </c>
    </row>
    <row r="39" spans="3:15" x14ac:dyDescent="0.3">
      <c r="C39" s="34" t="s">
        <v>163</v>
      </c>
      <c r="D39" s="34" t="s">
        <v>24</v>
      </c>
      <c r="E39" s="35" t="s">
        <v>8</v>
      </c>
      <c r="F39" s="35" t="str">
        <f>IF($E39=Selection!$F$2,"A",IF(OR($E39=Selection!$F$3,$E39=Selection!$F$5),"B","C"))</f>
        <v>A</v>
      </c>
      <c r="G39" s="35" t="s">
        <v>13</v>
      </c>
      <c r="H39" s="35" t="s">
        <v>29</v>
      </c>
      <c r="I39" s="35" t="s">
        <v>25</v>
      </c>
      <c r="J39" s="36">
        <v>20</v>
      </c>
      <c r="N39" t="s">
        <v>30</v>
      </c>
      <c r="O39">
        <f>SUM(J53:J56)</f>
        <v>240</v>
      </c>
    </row>
    <row r="40" spans="3:15" x14ac:dyDescent="0.3">
      <c r="C40" s="34" t="s">
        <v>163</v>
      </c>
      <c r="D40" s="34" t="s">
        <v>24</v>
      </c>
      <c r="E40" s="35" t="s">
        <v>8</v>
      </c>
      <c r="F40" s="35" t="str">
        <f>IF($E40=Selection!$F$2,"A",IF(OR($E40=Selection!$F$3,$E40=Selection!$F$5),"B","C"))</f>
        <v>A</v>
      </c>
      <c r="G40" s="35" t="s">
        <v>12</v>
      </c>
      <c r="H40" s="35">
        <v>10</v>
      </c>
      <c r="I40" s="35" t="s">
        <v>14</v>
      </c>
      <c r="J40" s="36">
        <v>200</v>
      </c>
      <c r="N40" t="s">
        <v>11</v>
      </c>
      <c r="O40">
        <f>SUM(J57:J62)</f>
        <v>640</v>
      </c>
    </row>
    <row r="41" spans="3:15" x14ac:dyDescent="0.3">
      <c r="C41" s="34" t="s">
        <v>163</v>
      </c>
      <c r="D41" s="34" t="s">
        <v>24</v>
      </c>
      <c r="E41" s="35" t="s">
        <v>8</v>
      </c>
      <c r="F41" s="35" t="str">
        <f>IF($E41=Selection!$F$2,"A",IF(OR($E41=Selection!$F$3,$E41=Selection!$F$5),"B","C"))</f>
        <v>A</v>
      </c>
      <c r="G41" s="35" t="s">
        <v>13</v>
      </c>
      <c r="H41" s="35">
        <v>11</v>
      </c>
      <c r="I41" s="35" t="s">
        <v>15</v>
      </c>
      <c r="J41" s="36">
        <v>20</v>
      </c>
      <c r="O41">
        <f>SUM(O37:O40)</f>
        <v>2430</v>
      </c>
    </row>
    <row r="42" spans="3:15" x14ac:dyDescent="0.3">
      <c r="C42" s="34" t="s">
        <v>163</v>
      </c>
      <c r="D42" s="34" t="s">
        <v>24</v>
      </c>
      <c r="E42" s="35" t="s">
        <v>8</v>
      </c>
      <c r="F42" s="35" t="str">
        <f>IF($E42=Selection!$F$2,"A",IF(OR($E42=Selection!$F$3,$E42=Selection!$F$5),"B","C"))</f>
        <v>A</v>
      </c>
      <c r="G42" s="35" t="s">
        <v>13</v>
      </c>
      <c r="H42" s="35">
        <v>12</v>
      </c>
      <c r="I42" s="35" t="s">
        <v>16</v>
      </c>
      <c r="J42" s="36">
        <v>0</v>
      </c>
    </row>
    <row r="43" spans="3:15" x14ac:dyDescent="0.3">
      <c r="C43" s="34" t="s">
        <v>163</v>
      </c>
      <c r="D43" s="34" t="s">
        <v>24</v>
      </c>
      <c r="E43" s="35" t="s">
        <v>8</v>
      </c>
      <c r="F43" s="35" t="str">
        <f>IF($E43=Selection!$F$2,"A",IF(OR($E43=Selection!$F$3,$E43=Selection!$F$5),"B","C"))</f>
        <v>A</v>
      </c>
      <c r="G43" s="35" t="s">
        <v>12</v>
      </c>
      <c r="H43" s="35">
        <v>27</v>
      </c>
      <c r="I43" s="35" t="s">
        <v>15</v>
      </c>
      <c r="J43" s="36">
        <v>200</v>
      </c>
    </row>
    <row r="44" spans="3:15" x14ac:dyDescent="0.3">
      <c r="C44" s="34" t="s">
        <v>163</v>
      </c>
      <c r="D44" s="34" t="s">
        <v>24</v>
      </c>
      <c r="E44" s="35" t="s">
        <v>8</v>
      </c>
      <c r="F44" s="35" t="str">
        <f>IF($E44=Selection!$F$2,"A",IF(OR($E44=Selection!$F$3,$E44=Selection!$F$5),"B","C"))</f>
        <v>A</v>
      </c>
      <c r="G44" s="35" t="s">
        <v>13</v>
      </c>
      <c r="H44" s="35">
        <v>28</v>
      </c>
      <c r="I44" s="35" t="s">
        <v>16</v>
      </c>
      <c r="J44" s="36">
        <v>20</v>
      </c>
    </row>
    <row r="45" spans="3:15" x14ac:dyDescent="0.3">
      <c r="C45" s="34" t="s">
        <v>163</v>
      </c>
      <c r="D45" s="34" t="s">
        <v>24</v>
      </c>
      <c r="E45" s="35" t="s">
        <v>8</v>
      </c>
      <c r="F45" s="35" t="str">
        <f>IF($E45=Selection!$F$2,"A",IF(OR($E45=Selection!$F$3,$E45=Selection!$F$5),"B","C"))</f>
        <v>A</v>
      </c>
      <c r="G45" s="35" t="s">
        <v>13</v>
      </c>
      <c r="H45" s="35">
        <v>29</v>
      </c>
      <c r="I45" s="35" t="s">
        <v>16</v>
      </c>
      <c r="J45" s="36">
        <v>10</v>
      </c>
    </row>
    <row r="46" spans="3:15" x14ac:dyDescent="0.3">
      <c r="C46" s="34" t="s">
        <v>163</v>
      </c>
      <c r="D46" s="34" t="s">
        <v>24</v>
      </c>
      <c r="E46" s="35" t="s">
        <v>9</v>
      </c>
      <c r="F46" s="35" t="str">
        <f>IF($E46=Selection!$F$2,"A",IF(OR($E46=Selection!$F$3,$E46=Selection!$F$5),"B","C"))</f>
        <v>B</v>
      </c>
      <c r="G46" s="35" t="s">
        <v>12</v>
      </c>
      <c r="H46" s="35">
        <v>13</v>
      </c>
      <c r="I46" s="35" t="s">
        <v>15</v>
      </c>
      <c r="J46" s="36">
        <v>150</v>
      </c>
    </row>
    <row r="47" spans="3:15" x14ac:dyDescent="0.3">
      <c r="C47" s="34" t="s">
        <v>163</v>
      </c>
      <c r="D47" s="34" t="s">
        <v>24</v>
      </c>
      <c r="E47" s="35" t="s">
        <v>9</v>
      </c>
      <c r="F47" s="35" t="str">
        <f>IF($E47=Selection!$F$2,"A",IF(OR($E47=Selection!$F$3,$E47=Selection!$F$5),"B","C"))</f>
        <v>B</v>
      </c>
      <c r="G47" s="35" t="s">
        <v>13</v>
      </c>
      <c r="H47" s="35">
        <v>15</v>
      </c>
      <c r="I47" s="35" t="s">
        <v>15</v>
      </c>
      <c r="J47" s="36">
        <v>20</v>
      </c>
    </row>
    <row r="48" spans="3:15" x14ac:dyDescent="0.3">
      <c r="C48" s="34" t="s">
        <v>163</v>
      </c>
      <c r="D48" s="34" t="s">
        <v>24</v>
      </c>
      <c r="E48" s="35" t="s">
        <v>9</v>
      </c>
      <c r="F48" s="35" t="str">
        <f>IF($E48=Selection!$F$2,"A",IF(OR($E48=Selection!$F$3,$E48=Selection!$F$5),"B","C"))</f>
        <v>B</v>
      </c>
      <c r="G48" s="35" t="s">
        <v>13</v>
      </c>
      <c r="H48" s="35">
        <v>16</v>
      </c>
      <c r="I48" s="35" t="s">
        <v>15</v>
      </c>
      <c r="J48" s="36">
        <v>0</v>
      </c>
    </row>
    <row r="49" spans="3:10" x14ac:dyDescent="0.3">
      <c r="C49" s="34" t="s">
        <v>163</v>
      </c>
      <c r="D49" s="34" t="s">
        <v>24</v>
      </c>
      <c r="E49" s="35" t="s">
        <v>9</v>
      </c>
      <c r="F49" s="35" t="str">
        <f>IF($E49=Selection!$F$2,"A",IF(OR($E49=Selection!$F$3,$E49=Selection!$F$5),"B","C"))</f>
        <v>B</v>
      </c>
      <c r="G49" s="35" t="s">
        <v>13</v>
      </c>
      <c r="H49" s="35">
        <v>18</v>
      </c>
      <c r="I49" s="35" t="s">
        <v>16</v>
      </c>
      <c r="J49" s="36">
        <v>150</v>
      </c>
    </row>
    <row r="50" spans="3:10" x14ac:dyDescent="0.3">
      <c r="C50" s="34" t="s">
        <v>163</v>
      </c>
      <c r="D50" s="34" t="s">
        <v>24</v>
      </c>
      <c r="E50" s="35" t="s">
        <v>9</v>
      </c>
      <c r="F50" s="35" t="str">
        <f>IF($E50=Selection!$F$2,"A",IF(OR($E50=Selection!$F$3,$E50=Selection!$F$5),"B","C"))</f>
        <v>B</v>
      </c>
      <c r="G50" s="35" t="s">
        <v>13</v>
      </c>
      <c r="H50" s="35">
        <v>30</v>
      </c>
      <c r="I50" s="35" t="s">
        <v>14</v>
      </c>
      <c r="J50" s="36">
        <v>20</v>
      </c>
    </row>
    <row r="51" spans="3:10" x14ac:dyDescent="0.3">
      <c r="C51" s="34" t="s">
        <v>163</v>
      </c>
      <c r="D51" s="34" t="s">
        <v>24</v>
      </c>
      <c r="E51" s="35" t="s">
        <v>9</v>
      </c>
      <c r="F51" s="35" t="str">
        <f>IF($E51=Selection!$F$2,"A",IF(OR($E51=Selection!$F$3,$E51=Selection!$F$5),"B","C"))</f>
        <v>B</v>
      </c>
      <c r="G51" s="35" t="s">
        <v>13</v>
      </c>
      <c r="H51" s="35">
        <v>31</v>
      </c>
      <c r="I51" s="35" t="s">
        <v>16</v>
      </c>
      <c r="J51" s="36">
        <v>0</v>
      </c>
    </row>
    <row r="52" spans="3:10" x14ac:dyDescent="0.3">
      <c r="C52" s="34" t="s">
        <v>163</v>
      </c>
      <c r="D52" s="34" t="s">
        <v>24</v>
      </c>
      <c r="E52" s="35" t="s">
        <v>9</v>
      </c>
      <c r="F52" s="35" t="str">
        <f>IF($E52=Selection!$F$2,"A",IF(OR($E52=Selection!$F$3,$E52=Selection!$F$5),"B","C"))</f>
        <v>B</v>
      </c>
      <c r="G52" s="35" t="s">
        <v>13</v>
      </c>
      <c r="H52" s="35" t="s">
        <v>29</v>
      </c>
      <c r="I52" s="35" t="s">
        <v>25</v>
      </c>
      <c r="J52" s="36">
        <v>0</v>
      </c>
    </row>
    <row r="53" spans="3:10" x14ac:dyDescent="0.3">
      <c r="C53" s="34" t="s">
        <v>163</v>
      </c>
      <c r="D53" s="34" t="s">
        <v>24</v>
      </c>
      <c r="E53" s="35" t="s">
        <v>10</v>
      </c>
      <c r="F53" s="35" t="str">
        <f>IF($E53=Selection!$F$2,"A",IF(OR($E53=Selection!$F$3,$E53=Selection!$F$5),"B","C"))</f>
        <v>C</v>
      </c>
      <c r="G53" s="35" t="s">
        <v>12</v>
      </c>
      <c r="H53" s="35">
        <v>19</v>
      </c>
      <c r="I53" s="35" t="s">
        <v>14</v>
      </c>
      <c r="J53" s="36">
        <v>200</v>
      </c>
    </row>
    <row r="54" spans="3:10" x14ac:dyDescent="0.3">
      <c r="C54" s="34" t="s">
        <v>163</v>
      </c>
      <c r="D54" s="34" t="s">
        <v>24</v>
      </c>
      <c r="E54" s="35" t="s">
        <v>10</v>
      </c>
      <c r="F54" s="35" t="str">
        <f>IF($E54=Selection!$F$2,"A",IF(OR($E54=Selection!$F$3,$E54=Selection!$F$5),"B","C"))</f>
        <v>C</v>
      </c>
      <c r="G54" s="35" t="s">
        <v>13</v>
      </c>
      <c r="H54" s="35">
        <v>21</v>
      </c>
      <c r="I54" s="35" t="s">
        <v>15</v>
      </c>
      <c r="J54" s="36">
        <v>20</v>
      </c>
    </row>
    <row r="55" spans="3:10" x14ac:dyDescent="0.3">
      <c r="C55" s="34" t="s">
        <v>163</v>
      </c>
      <c r="D55" s="34" t="s">
        <v>24</v>
      </c>
      <c r="E55" s="35" t="s">
        <v>10</v>
      </c>
      <c r="F55" s="35" t="str">
        <f>IF($E55=Selection!$F$2,"A",IF(OR($E55=Selection!$F$3,$E55=Selection!$F$5),"B","C"))</f>
        <v>C</v>
      </c>
      <c r="G55" s="35" t="s">
        <v>13</v>
      </c>
      <c r="H55" s="35">
        <v>32</v>
      </c>
      <c r="I55" s="35" t="s">
        <v>16</v>
      </c>
      <c r="J55" s="36">
        <v>20</v>
      </c>
    </row>
    <row r="56" spans="3:10" x14ac:dyDescent="0.3">
      <c r="C56" s="34" t="s">
        <v>163</v>
      </c>
      <c r="D56" s="34" t="s">
        <v>24</v>
      </c>
      <c r="E56" s="35" t="s">
        <v>10</v>
      </c>
      <c r="F56" s="35" t="str">
        <f>IF($E56=Selection!$F$2,"A",IF(OR($E56=Selection!$F$3,$E56=Selection!$F$5),"B","C"))</f>
        <v>C</v>
      </c>
      <c r="G56" s="35" t="s">
        <v>13</v>
      </c>
      <c r="H56" s="35" t="s">
        <v>29</v>
      </c>
      <c r="I56" s="35" t="s">
        <v>25</v>
      </c>
      <c r="J56" s="36">
        <v>0</v>
      </c>
    </row>
    <row r="57" spans="3:10" x14ac:dyDescent="0.3">
      <c r="C57" s="34" t="s">
        <v>163</v>
      </c>
      <c r="D57" s="34" t="s">
        <v>24</v>
      </c>
      <c r="E57" s="35" t="s">
        <v>11</v>
      </c>
      <c r="F57" s="35" t="str">
        <f>IF($E57=Selection!$F$2,"A",IF(OR($E57=Selection!$F$3,$E57=Selection!$F$5),"B","C"))</f>
        <v>B</v>
      </c>
      <c r="G57" s="35" t="s">
        <v>12</v>
      </c>
      <c r="H57" s="35">
        <v>22</v>
      </c>
      <c r="I57" s="35" t="s">
        <v>15</v>
      </c>
      <c r="J57" s="36">
        <v>300</v>
      </c>
    </row>
    <row r="58" spans="3:10" x14ac:dyDescent="0.3">
      <c r="C58" s="34" t="s">
        <v>163</v>
      </c>
      <c r="D58" s="34" t="s">
        <v>24</v>
      </c>
      <c r="E58" s="35" t="s">
        <v>11</v>
      </c>
      <c r="F58" s="35" t="str">
        <f>IF($E58=Selection!$F$2,"A",IF(OR($E58=Selection!$F$3,$E58=Selection!$F$5),"B","C"))</f>
        <v>B</v>
      </c>
      <c r="G58" s="35" t="s">
        <v>12</v>
      </c>
      <c r="H58" s="35">
        <v>24</v>
      </c>
      <c r="I58" s="35" t="s">
        <v>14</v>
      </c>
      <c r="J58" s="36">
        <v>300</v>
      </c>
    </row>
    <row r="59" spans="3:10" x14ac:dyDescent="0.3">
      <c r="C59" s="34" t="s">
        <v>163</v>
      </c>
      <c r="D59" s="34" t="s">
        <v>24</v>
      </c>
      <c r="E59" s="35" t="s">
        <v>11</v>
      </c>
      <c r="F59" s="35" t="str">
        <f>IF($E59=Selection!$F$2,"A",IF(OR($E59=Selection!$F$3,$E59=Selection!$F$5),"B","C"))</f>
        <v>B</v>
      </c>
      <c r="G59" s="35" t="s">
        <v>13</v>
      </c>
      <c r="H59" s="35">
        <v>25</v>
      </c>
      <c r="I59" s="35" t="s">
        <v>15</v>
      </c>
      <c r="J59" s="36">
        <v>20</v>
      </c>
    </row>
    <row r="60" spans="3:10" x14ac:dyDescent="0.3">
      <c r="C60" s="34" t="s">
        <v>163</v>
      </c>
      <c r="D60" s="34" t="s">
        <v>24</v>
      </c>
      <c r="E60" s="35" t="s">
        <v>11</v>
      </c>
      <c r="F60" s="35" t="str">
        <f>IF($E60=Selection!$F$2,"A",IF(OR($E60=Selection!$F$3,$E60=Selection!$F$5),"B","C"))</f>
        <v>B</v>
      </c>
      <c r="G60" s="35" t="s">
        <v>13</v>
      </c>
      <c r="H60" s="35">
        <v>33</v>
      </c>
      <c r="I60" s="35" t="s">
        <v>16</v>
      </c>
      <c r="J60" s="36">
        <v>20</v>
      </c>
    </row>
    <row r="61" spans="3:10" x14ac:dyDescent="0.3">
      <c r="C61" s="34" t="s">
        <v>163</v>
      </c>
      <c r="D61" s="34" t="s">
        <v>24</v>
      </c>
      <c r="E61" s="35" t="s">
        <v>11</v>
      </c>
      <c r="F61" s="35" t="str">
        <f>IF($E61=Selection!$F$2,"A",IF(OR($E61=Selection!$F$3,$E61=Selection!$F$5),"B","C"))</f>
        <v>B</v>
      </c>
      <c r="G61" s="35" t="s">
        <v>13</v>
      </c>
      <c r="H61" s="35">
        <v>34</v>
      </c>
      <c r="I61" s="35" t="s">
        <v>16</v>
      </c>
      <c r="J61" s="36">
        <v>0</v>
      </c>
    </row>
    <row r="62" spans="3:10" x14ac:dyDescent="0.3">
      <c r="C62" s="34" t="s">
        <v>163</v>
      </c>
      <c r="D62" s="38" t="s">
        <v>24</v>
      </c>
      <c r="E62" s="39" t="s">
        <v>11</v>
      </c>
      <c r="F62" s="39" t="str">
        <f>IF($E62=Selection!$F$2,"A",IF(OR($E62=Selection!$F$3,$E62=Selection!$F$5),"B","C"))</f>
        <v>B</v>
      </c>
      <c r="G62" s="39" t="s">
        <v>13</v>
      </c>
      <c r="H62" s="39" t="s">
        <v>29</v>
      </c>
      <c r="I62" s="39" t="s">
        <v>25</v>
      </c>
      <c r="J62" s="40">
        <v>0</v>
      </c>
    </row>
    <row r="63" spans="3:10" x14ac:dyDescent="0.3">
      <c r="C63" s="27"/>
      <c r="D63" s="27"/>
    </row>
    <row r="64" spans="3:10" x14ac:dyDescent="0.3">
      <c r="C64" s="27"/>
      <c r="D64" s="27"/>
    </row>
    <row r="65" spans="3:4" x14ac:dyDescent="0.3">
      <c r="C65" s="27"/>
      <c r="D65" s="27"/>
    </row>
    <row r="66" spans="3:4" x14ac:dyDescent="0.3">
      <c r="C66" s="27"/>
      <c r="D66" s="27"/>
    </row>
    <row r="67" spans="3:4" x14ac:dyDescent="0.3">
      <c r="C67" s="27"/>
      <c r="D67" s="27"/>
    </row>
    <row r="68" spans="3:4" x14ac:dyDescent="0.3">
      <c r="C68" s="27"/>
      <c r="D68" s="27"/>
    </row>
    <row r="69" spans="3:4" x14ac:dyDescent="0.3">
      <c r="C69" s="27"/>
      <c r="D69" s="27"/>
    </row>
    <row r="70" spans="3:4" x14ac:dyDescent="0.3">
      <c r="C70" s="27"/>
      <c r="D70" s="27"/>
    </row>
    <row r="71" spans="3:4" x14ac:dyDescent="0.3">
      <c r="C71" s="27"/>
      <c r="D71" s="27"/>
    </row>
    <row r="72" spans="3:4" x14ac:dyDescent="0.3">
      <c r="C72" s="27"/>
      <c r="D72" s="27"/>
    </row>
    <row r="73" spans="3:4" x14ac:dyDescent="0.3">
      <c r="C73" s="27"/>
      <c r="D73" s="27"/>
    </row>
    <row r="74" spans="3:4" x14ac:dyDescent="0.3">
      <c r="C74" s="27"/>
      <c r="D74" s="27"/>
    </row>
    <row r="75" spans="3:4" x14ac:dyDescent="0.3">
      <c r="C75" s="27"/>
      <c r="D75" s="27"/>
    </row>
    <row r="76" spans="3:4" x14ac:dyDescent="0.3">
      <c r="C76" s="27"/>
      <c r="D76" s="27"/>
    </row>
    <row r="77" spans="3:4" x14ac:dyDescent="0.3">
      <c r="C77" s="27"/>
      <c r="D77" s="27"/>
    </row>
    <row r="78" spans="3:4" x14ac:dyDescent="0.3">
      <c r="C78" s="27"/>
      <c r="D78" s="27"/>
    </row>
    <row r="79" spans="3:4" x14ac:dyDescent="0.3">
      <c r="C79" s="27"/>
      <c r="D79" s="27"/>
    </row>
    <row r="80" spans="3:4" x14ac:dyDescent="0.3">
      <c r="C80" s="27"/>
      <c r="D80" s="27"/>
    </row>
    <row r="81" spans="3:4" x14ac:dyDescent="0.3">
      <c r="C81" s="27"/>
      <c r="D81" s="27"/>
    </row>
    <row r="82" spans="3:4" x14ac:dyDescent="0.3">
      <c r="C82" s="27"/>
      <c r="D82" s="27"/>
    </row>
    <row r="83" spans="3:4" x14ac:dyDescent="0.3">
      <c r="C83" s="27"/>
      <c r="D83" s="27"/>
    </row>
    <row r="84" spans="3:4" x14ac:dyDescent="0.3">
      <c r="C84" s="27"/>
      <c r="D84" s="27"/>
    </row>
    <row r="85" spans="3:4" x14ac:dyDescent="0.3">
      <c r="C85" s="27"/>
      <c r="D85" s="27"/>
    </row>
    <row r="86" spans="3:4" x14ac:dyDescent="0.3">
      <c r="C86" s="27"/>
      <c r="D86" s="27"/>
    </row>
  </sheetData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{EA0185F0-2E58-4D8E-8217-BF171D22922B}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{05EDE40D-39CA-4374-9B5D-01255D86D3E8}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0185F0-2E58-4D8E-8217-BF171D229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05EDE40D-39CA-4374-9B5D-01255D86D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340CAF7A-B971-4A00-BC3D-27A09A103FDD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105C020B-6E6F-4188-B5C8-55F6DD9A67F7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D6A14AF1-1173-4ECF-B4E3-25FACC219C4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6BD04FB1-9589-4238-95FA-C6AA36773610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452D271E-C6D6-46B8-B6F1-8183A6003C44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3DA6600B-3E5F-4503-8DDE-8518532745AB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CAC4A39E-5517-427F-A9F4-F477CA8152A0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848D6818-F568-4C1C-9DFA-AC64B837305C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F63C7FC4-1B06-4C54-89A6-632B9BAD82E6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8F44C59-713F-4948-81E4-1B301F20301D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CBB3C14E-796E-43EA-B20A-12B37A85E3E2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58BD36FB-832C-49C7-854C-157CF8D81B0F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42108CB5-7594-4EE7-B2D3-4F3BB634E6D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161513BC-4C91-4C4F-875B-B05DED7A0C02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1BF5FE39-D52C-4D94-9CE4-E6A3DDFA6525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1E4935D4-B341-4041-8A9A-FC901F4A32D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48F3D660-6647-4CD9-854E-16E9D0F1021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F4389114-3F60-4F6B-9348-C8AC8E38F76A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DEE474AC-7E7F-4871-948C-C3387AD7966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184FC8D2-AC33-4957-8249-29993D1D4F3F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7E744F42-A0A8-4059-987D-E45B4E3C8B3D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4FFC568-B3D4-42F8-BDE0-E3F0D871C777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26176861-05A9-485B-AC04-F7D337AD1632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7477573-71BC-4A64-83AC-6A3F5EA9D89C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E3C65A95-A52E-4BDD-83B1-7DAD55AF2DFD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A6EF568C-9265-46CD-BC57-C60ECF7503F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32B40AE1-DE91-4EAD-AA65-3507C7366E4E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73DC7FB2-00D3-4091-A41C-9FE2A382DB7F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019C289C-FF64-4381-91BF-6EC481BD1576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4FE7639D-B2C3-42B5-8ED7-39AEBF888AD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D1DB4CC7-B2EF-4235-834B-94D267368D37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C036D57E-EE9B-4446-8EDD-64C2F5D7134F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AE397FC9-DEEB-4371-B0A7-F974B36024E6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EF9B10B3-B4A7-4BA6-B1F7-9A79EC7FB9F5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A57920B8-405A-4D35-BB41-3CF29579E89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908C941B-32A3-45D9-8583-48D31017E0C4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7509BAD6-AEC3-4CE1-B091-F508A8D1AAE1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939FA75A-9144-446E-A597-D327BAE0F8C7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CA9E23B4-E442-4176-B24F-D9B3EEB5DECC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80743849-D28F-4694-8D0D-6F79C02B833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C2E5FA14-F9F6-4678-BA89-0459903649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22F0491C-A9DE-4202-A1B2-CABF8BFCF003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E0A5D5C7-DE88-4DBC-B64F-62F41B6DDA0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0E322D5-86AE-4D8B-9C4C-7A10621A855C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F30B71D1-5A97-40FD-85B1-63BAD9B4E5B1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37C6A8C1-28CC-49CF-AA5D-77EB399D0211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BEFE064A-CCA2-46CA-9C31-E9054A66BD0C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3C73D997-BC89-4837-9344-6FE79E341E76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1EDBF2CF-CC5C-4CA8-8612-EC79E95981A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8E48DE74-5BB4-4F53-B3BA-AC1EC8545FA0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FF5EBB96-A4DA-4C23-A743-DB140FE88926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DF299CD6-4622-4145-B29C-54CE02571615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DA67CCDE-2F3D-4C94-827F-92B4C10B39BF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69EB4AF-3A52-4718-B365-565412BA7C3F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8EF596B9-0A21-40BA-AC39-4B57C2174F2A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5B8633B8-5F40-42F1-B300-650CD8E886B7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2D8313E-6C0D-4EB9-9DEF-16534959F3F2}">
          <x14:formula1>
            <xm:f>Selection!$M$2:$M$5</xm:f>
          </x14:formula1>
          <xm:sqref>I3:I63</xm:sqref>
        </x14:dataValidation>
        <x14:dataValidation type="list" allowBlank="1" showInputMessage="1" showErrorMessage="1" xr:uid="{56A8F418-CD19-4FE0-9F9D-1EF33157576A}">
          <x14:formula1>
            <xm:f>Selection!$K$2:$K$3</xm:f>
          </x14:formula1>
          <xm:sqref>G3:G74</xm:sqref>
        </x14:dataValidation>
        <x14:dataValidation type="list" allowBlank="1" showInputMessage="1" showErrorMessage="1" xr:uid="{2B19B9B9-020F-4B22-B9E9-9D86B545C215}">
          <x14:formula1>
            <xm:f>Selection!$O$2:$O$3</xm:f>
          </x14:formula1>
          <xm:sqref>D3:D86</xm:sqref>
        </x14:dataValidation>
        <x14:dataValidation type="list" allowBlank="1" showInputMessage="1" showErrorMessage="1" xr:uid="{8386D47C-F568-4675-AEB4-149FDE7E37D5}">
          <x14:formula1>
            <xm:f>Selection!$F$2:$F$5</xm:f>
          </x14:formula1>
          <xm:sqref>E3:E74</xm:sqref>
        </x14:dataValidation>
        <x14:dataValidation type="list" allowBlank="1" showInputMessage="1" showErrorMessage="1" xr:uid="{291380E3-9F91-4320-9E99-CF8B8CD674DF}">
          <x14:formula1>
            <xm:f>Selection!$I$3:$I$11</xm:f>
          </x14:formula1>
          <xm:sqref>C63:C86</xm:sqref>
        </x14:dataValidation>
        <x14:dataValidation type="list" allowBlank="1" showInputMessage="1" showErrorMessage="1" xr:uid="{C9081EAB-03B2-46C4-A336-E513685C2C91}">
          <x14:formula1>
            <xm:f>Selection!$I$2:$I$11</xm:f>
          </x14:formula1>
          <xm:sqref>C3:C62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2F5F-0CA8-46B4-A3F3-D2A7A3B7D14D}">
  <dimension ref="C2:P86"/>
  <sheetViews>
    <sheetView topLeftCell="F1" zoomScale="115" zoomScaleNormal="115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26" t="s">
        <v>7</v>
      </c>
      <c r="D2" s="26" t="s">
        <v>21</v>
      </c>
      <c r="E2" s="26" t="s">
        <v>6</v>
      </c>
      <c r="F2" s="26" t="s">
        <v>20</v>
      </c>
      <c r="G2" s="26" t="s">
        <v>18</v>
      </c>
      <c r="H2" s="26" t="s">
        <v>19</v>
      </c>
      <c r="I2" s="26" t="s">
        <v>22</v>
      </c>
      <c r="J2" s="26" t="s">
        <v>137</v>
      </c>
      <c r="K2" s="26" t="s">
        <v>28</v>
      </c>
    </row>
    <row r="3" spans="3:16" x14ac:dyDescent="0.3">
      <c r="C3" s="29" t="s">
        <v>17</v>
      </c>
      <c r="D3" s="30" t="s">
        <v>23</v>
      </c>
      <c r="E3" s="31" t="s">
        <v>8</v>
      </c>
      <c r="F3" s="31" t="str">
        <f>IF($E3=Selection!$F$2,"A",IF(OR($E3=Selection!$F$3,$E3=Selection!$F$5),"B","C"))</f>
        <v>A</v>
      </c>
      <c r="G3" s="31" t="s">
        <v>13</v>
      </c>
      <c r="H3" s="31">
        <v>1</v>
      </c>
      <c r="I3" s="31" t="s">
        <v>14</v>
      </c>
      <c r="J3" s="32">
        <v>400</v>
      </c>
    </row>
    <row r="4" spans="3:16" x14ac:dyDescent="0.3">
      <c r="C4" s="33" t="s">
        <v>17</v>
      </c>
      <c r="D4" s="34" t="s">
        <v>23</v>
      </c>
      <c r="E4" s="35" t="s">
        <v>8</v>
      </c>
      <c r="F4" s="35" t="str">
        <f>IF($E4=Selection!$F$2,"A",IF(OR($E4=Selection!$F$3,$E4=Selection!$F$5),"B","C"))</f>
        <v>A</v>
      </c>
      <c r="G4" s="35" t="s">
        <v>13</v>
      </c>
      <c r="H4" s="35">
        <v>2</v>
      </c>
      <c r="I4" s="35" t="s">
        <v>14</v>
      </c>
      <c r="J4" s="36">
        <v>20</v>
      </c>
    </row>
    <row r="5" spans="3:16" x14ac:dyDescent="0.3">
      <c r="C5" s="33" t="s">
        <v>17</v>
      </c>
      <c r="D5" s="34" t="s">
        <v>23</v>
      </c>
      <c r="E5" s="35" t="s">
        <v>8</v>
      </c>
      <c r="F5" s="35" t="str">
        <f>IF($E5=Selection!$F$2,"A",IF(OR($E5=Selection!$F$3,$E5=Selection!$F$5),"B","C"))</f>
        <v>A</v>
      </c>
      <c r="G5" s="35" t="s">
        <v>13</v>
      </c>
      <c r="H5" s="35">
        <v>3</v>
      </c>
      <c r="I5" s="35" t="s">
        <v>15</v>
      </c>
      <c r="J5" s="36">
        <v>10</v>
      </c>
    </row>
    <row r="6" spans="3:16" x14ac:dyDescent="0.3">
      <c r="C6" s="33" t="s">
        <v>17</v>
      </c>
      <c r="D6" s="34" t="s">
        <v>23</v>
      </c>
      <c r="E6" s="35" t="s">
        <v>8</v>
      </c>
      <c r="F6" s="35" t="str">
        <f>IF($E6=Selection!$F$2,"A",IF(OR($E6=Selection!$F$3,$E6=Selection!$F$5),"B","C"))</f>
        <v>A</v>
      </c>
      <c r="G6" s="35" t="s">
        <v>12</v>
      </c>
      <c r="H6" s="35">
        <v>4</v>
      </c>
      <c r="I6" s="35" t="s">
        <v>15</v>
      </c>
      <c r="J6" s="36">
        <v>200</v>
      </c>
      <c r="N6" t="s">
        <v>46</v>
      </c>
      <c r="O6" t="s">
        <v>137</v>
      </c>
      <c r="P6" t="s">
        <v>174</v>
      </c>
    </row>
    <row r="7" spans="3:16" x14ac:dyDescent="0.3">
      <c r="C7" s="33" t="s">
        <v>17</v>
      </c>
      <c r="D7" s="34" t="s">
        <v>23</v>
      </c>
      <c r="E7" s="35" t="s">
        <v>8</v>
      </c>
      <c r="F7" s="35" t="str">
        <f>IF($E7=Selection!$F$2,"A",IF(OR($E7=Selection!$F$3,$E7=Selection!$F$5),"B","C"))</f>
        <v>A</v>
      </c>
      <c r="G7" s="35" t="s">
        <v>13</v>
      </c>
      <c r="H7" s="35">
        <v>5</v>
      </c>
      <c r="I7" s="35" t="s">
        <v>15</v>
      </c>
      <c r="J7" s="36">
        <v>20</v>
      </c>
      <c r="N7" t="s">
        <v>8</v>
      </c>
      <c r="O7">
        <f>SUM(J3:J15)</f>
        <v>1035</v>
      </c>
      <c r="P7">
        <v>0</v>
      </c>
    </row>
    <row r="8" spans="3:16" x14ac:dyDescent="0.3">
      <c r="C8" s="33" t="s">
        <v>17</v>
      </c>
      <c r="D8" s="34" t="s">
        <v>23</v>
      </c>
      <c r="E8" s="35" t="s">
        <v>8</v>
      </c>
      <c r="F8" s="35" t="str">
        <f>IF($E8=Selection!$F$2,"A",IF(OR($E8=Selection!$F$3,$E8=Selection!$F$5),"B","C"))</f>
        <v>A</v>
      </c>
      <c r="G8" s="35" t="s">
        <v>13</v>
      </c>
      <c r="H8" s="35">
        <v>6</v>
      </c>
      <c r="I8" s="35" t="s">
        <v>16</v>
      </c>
      <c r="J8" s="36">
        <v>25</v>
      </c>
      <c r="N8" t="s">
        <v>9</v>
      </c>
      <c r="O8">
        <f>SUM(J16:J22)</f>
        <v>310</v>
      </c>
      <c r="P8">
        <v>0</v>
      </c>
    </row>
    <row r="9" spans="3:16" x14ac:dyDescent="0.3">
      <c r="C9" s="33" t="s">
        <v>17</v>
      </c>
      <c r="D9" s="34" t="s">
        <v>23</v>
      </c>
      <c r="E9" s="35" t="s">
        <v>8</v>
      </c>
      <c r="F9" s="35" t="str">
        <f>IF($E9=Selection!$F$2,"A",IF(OR($E9=Selection!$F$3,$E9=Selection!$F$5),"B","C"))</f>
        <v>A</v>
      </c>
      <c r="G9" s="35" t="s">
        <v>13</v>
      </c>
      <c r="H9" s="35" t="s">
        <v>29</v>
      </c>
      <c r="I9" s="35" t="s">
        <v>25</v>
      </c>
      <c r="J9" s="36">
        <v>20</v>
      </c>
      <c r="N9" t="s">
        <v>30</v>
      </c>
      <c r="O9">
        <f>SUM(J23:J26)</f>
        <v>130</v>
      </c>
      <c r="P9">
        <v>0</v>
      </c>
    </row>
    <row r="10" spans="3:16" x14ac:dyDescent="0.3">
      <c r="C10" s="33" t="s">
        <v>17</v>
      </c>
      <c r="D10" s="34" t="s">
        <v>23</v>
      </c>
      <c r="E10" s="35" t="s">
        <v>8</v>
      </c>
      <c r="F10" s="35" t="str">
        <f>IF($E10=Selection!$F$2,"A",IF(OR($E10=Selection!$F$3,$E10=Selection!$F$5),"B","C"))</f>
        <v>A</v>
      </c>
      <c r="G10" s="35" t="s">
        <v>13</v>
      </c>
      <c r="H10" s="35">
        <v>7</v>
      </c>
      <c r="I10" s="35" t="s">
        <v>14</v>
      </c>
      <c r="J10" s="36">
        <v>10</v>
      </c>
      <c r="N10" t="s">
        <v>11</v>
      </c>
      <c r="O10">
        <f>SUM(J27:J32)</f>
        <v>890</v>
      </c>
      <c r="P10">
        <v>0</v>
      </c>
    </row>
    <row r="11" spans="3:16" x14ac:dyDescent="0.3">
      <c r="C11" s="33" t="s">
        <v>17</v>
      </c>
      <c r="D11" s="34" t="s">
        <v>23</v>
      </c>
      <c r="E11" s="35" t="s">
        <v>8</v>
      </c>
      <c r="F11" s="35" t="str">
        <f>IF($E11=Selection!$F$2,"A",IF(OR($E11=Selection!$F$3,$E11=Selection!$F$5),"B","C"))</f>
        <v>A</v>
      </c>
      <c r="G11" s="35" t="s">
        <v>13</v>
      </c>
      <c r="H11" s="35">
        <v>8</v>
      </c>
      <c r="I11" s="35" t="s">
        <v>15</v>
      </c>
      <c r="J11" s="36">
        <v>20</v>
      </c>
      <c r="O11">
        <f>SUM(O7:O10)</f>
        <v>2365</v>
      </c>
      <c r="P11">
        <f>SUM(P7:P10)</f>
        <v>0</v>
      </c>
    </row>
    <row r="12" spans="3:16" x14ac:dyDescent="0.3">
      <c r="C12" s="33" t="s">
        <v>17</v>
      </c>
      <c r="D12" s="34" t="s">
        <v>23</v>
      </c>
      <c r="E12" s="35" t="s">
        <v>8</v>
      </c>
      <c r="F12" s="35" t="str">
        <f>IF($E12=Selection!$F$2,"A",IF(OR($E12=Selection!$F$3,$E12=Selection!$F$5),"B","C"))</f>
        <v>A</v>
      </c>
      <c r="G12" s="35" t="s">
        <v>13</v>
      </c>
      <c r="H12" s="35">
        <v>9</v>
      </c>
      <c r="I12" s="35" t="s">
        <v>16</v>
      </c>
      <c r="J12" s="36">
        <v>0</v>
      </c>
    </row>
    <row r="13" spans="3:16" x14ac:dyDescent="0.3">
      <c r="C13" s="33" t="s">
        <v>17</v>
      </c>
      <c r="D13" s="34" t="s">
        <v>23</v>
      </c>
      <c r="E13" s="35" t="s">
        <v>8</v>
      </c>
      <c r="F13" s="35" t="str">
        <f>IF($E13=Selection!$F$2,"A",IF(OR($E13=Selection!$F$3,$E13=Selection!$F$5),"B","C"))</f>
        <v>A</v>
      </c>
      <c r="G13" s="35" t="s">
        <v>12</v>
      </c>
      <c r="H13" s="35">
        <v>10</v>
      </c>
      <c r="I13" s="35" t="s">
        <v>15</v>
      </c>
      <c r="J13" s="36">
        <v>300</v>
      </c>
    </row>
    <row r="14" spans="3:16" x14ac:dyDescent="0.3">
      <c r="C14" s="33" t="s">
        <v>17</v>
      </c>
      <c r="D14" s="34" t="s">
        <v>23</v>
      </c>
      <c r="E14" s="35" t="s">
        <v>8</v>
      </c>
      <c r="F14" s="35" t="str">
        <f>IF($E14=Selection!$F$2,"A",IF(OR($E14=Selection!$F$3,$E14=Selection!$F$5),"B","C"))</f>
        <v>A</v>
      </c>
      <c r="G14" s="35" t="s">
        <v>13</v>
      </c>
      <c r="H14" s="35">
        <v>11</v>
      </c>
      <c r="I14" s="35" t="s">
        <v>16</v>
      </c>
      <c r="J14" s="36">
        <v>10</v>
      </c>
    </row>
    <row r="15" spans="3:16" x14ac:dyDescent="0.3">
      <c r="C15" s="33" t="s">
        <v>17</v>
      </c>
      <c r="D15" s="34" t="s">
        <v>23</v>
      </c>
      <c r="E15" s="35" t="s">
        <v>8</v>
      </c>
      <c r="F15" s="35" t="str">
        <f>IF($E15=Selection!$F$2,"A",IF(OR($E15=Selection!$F$3,$E15=Selection!$F$5),"B","C"))</f>
        <v>A</v>
      </c>
      <c r="G15" s="35" t="s">
        <v>13</v>
      </c>
      <c r="H15" s="35">
        <v>12</v>
      </c>
      <c r="I15" s="35" t="s">
        <v>16</v>
      </c>
      <c r="J15" s="36">
        <v>0</v>
      </c>
    </row>
    <row r="16" spans="3:16" x14ac:dyDescent="0.3">
      <c r="C16" s="33" t="s">
        <v>17</v>
      </c>
      <c r="D16" s="34" t="s">
        <v>23</v>
      </c>
      <c r="E16" s="35" t="s">
        <v>9</v>
      </c>
      <c r="F16" s="35" t="str">
        <f>IF($E16=Selection!$F$2,"A",IF(OR($E16=Selection!$F$3,$E16=Selection!$F$5),"B","C"))</f>
        <v>B</v>
      </c>
      <c r="G16" s="35" t="s">
        <v>12</v>
      </c>
      <c r="H16" s="35">
        <v>13</v>
      </c>
      <c r="I16" s="35" t="s">
        <v>15</v>
      </c>
      <c r="J16" s="36">
        <v>200</v>
      </c>
    </row>
    <row r="17" spans="3:10" x14ac:dyDescent="0.3">
      <c r="C17" s="33" t="s">
        <v>17</v>
      </c>
      <c r="D17" s="34" t="s">
        <v>23</v>
      </c>
      <c r="E17" s="35" t="s">
        <v>9</v>
      </c>
      <c r="F17" s="35" t="str">
        <f>IF($E17=Selection!$F$2,"A",IF(OR($E17=Selection!$F$3,$E17=Selection!$F$5),"B","C"))</f>
        <v>B</v>
      </c>
      <c r="G17" s="35" t="s">
        <v>13</v>
      </c>
      <c r="H17" s="35">
        <v>14</v>
      </c>
      <c r="I17" s="35" t="s">
        <v>15</v>
      </c>
      <c r="J17" s="36">
        <v>20</v>
      </c>
    </row>
    <row r="18" spans="3:10" x14ac:dyDescent="0.3">
      <c r="C18" s="33" t="s">
        <v>17</v>
      </c>
      <c r="D18" s="34" t="s">
        <v>23</v>
      </c>
      <c r="E18" s="35" t="s">
        <v>9</v>
      </c>
      <c r="F18" s="35" t="str">
        <f>IF($E18=Selection!$F$2,"A",IF(OR($E18=Selection!$F$3,$E18=Selection!$F$5),"B","C"))</f>
        <v>B</v>
      </c>
      <c r="G18" s="35" t="s">
        <v>13</v>
      </c>
      <c r="H18" s="35">
        <v>15</v>
      </c>
      <c r="I18" s="35" t="s">
        <v>15</v>
      </c>
      <c r="J18" s="36">
        <v>0</v>
      </c>
    </row>
    <row r="19" spans="3:10" x14ac:dyDescent="0.3">
      <c r="C19" s="33" t="s">
        <v>17</v>
      </c>
      <c r="D19" s="34" t="s">
        <v>23</v>
      </c>
      <c r="E19" s="35" t="s">
        <v>9</v>
      </c>
      <c r="F19" s="35" t="str">
        <f>IF($E19=Selection!$F$2,"A",IF(OR($E19=Selection!$F$3,$E19=Selection!$F$5),"B","C"))</f>
        <v>B</v>
      </c>
      <c r="G19" s="35" t="s">
        <v>13</v>
      </c>
      <c r="H19" s="35">
        <v>16</v>
      </c>
      <c r="I19" s="35" t="s">
        <v>16</v>
      </c>
      <c r="J19" s="36">
        <v>20</v>
      </c>
    </row>
    <row r="20" spans="3:10" x14ac:dyDescent="0.3">
      <c r="C20" s="33" t="s">
        <v>17</v>
      </c>
      <c r="D20" s="34" t="s">
        <v>23</v>
      </c>
      <c r="E20" s="35" t="s">
        <v>9</v>
      </c>
      <c r="F20" s="35" t="str">
        <f>IF($E20=Selection!$F$2,"A",IF(OR($E20=Selection!$F$3,$E20=Selection!$F$5),"B","C"))</f>
        <v>B</v>
      </c>
      <c r="G20" s="35" t="s">
        <v>13</v>
      </c>
      <c r="H20" s="35">
        <v>17</v>
      </c>
      <c r="I20" s="35" t="s">
        <v>14</v>
      </c>
      <c r="J20" s="36">
        <v>20</v>
      </c>
    </row>
    <row r="21" spans="3:10" x14ac:dyDescent="0.3">
      <c r="C21" s="33" t="s">
        <v>17</v>
      </c>
      <c r="D21" s="34" t="s">
        <v>23</v>
      </c>
      <c r="E21" s="35" t="s">
        <v>9</v>
      </c>
      <c r="F21" s="35" t="str">
        <f>IF($E21=Selection!$F$2,"A",IF(OR($E21=Selection!$F$3,$E21=Selection!$F$5),"B","C"))</f>
        <v>B</v>
      </c>
      <c r="G21" s="35" t="s">
        <v>13</v>
      </c>
      <c r="H21" s="35">
        <v>18</v>
      </c>
      <c r="I21" s="35" t="s">
        <v>16</v>
      </c>
      <c r="J21" s="36">
        <v>0</v>
      </c>
    </row>
    <row r="22" spans="3:10" x14ac:dyDescent="0.3">
      <c r="C22" s="33" t="s">
        <v>17</v>
      </c>
      <c r="D22" s="34" t="s">
        <v>23</v>
      </c>
      <c r="E22" s="35" t="s">
        <v>9</v>
      </c>
      <c r="F22" s="35" t="str">
        <f>IF($E22=Selection!$F$2,"A",IF(OR($E22=Selection!$F$3,$E22=Selection!$F$5),"B","C"))</f>
        <v>B</v>
      </c>
      <c r="G22" s="35" t="s">
        <v>13</v>
      </c>
      <c r="H22" s="35" t="s">
        <v>29</v>
      </c>
      <c r="I22" s="35" t="s">
        <v>25</v>
      </c>
      <c r="J22" s="36">
        <v>50</v>
      </c>
    </row>
    <row r="23" spans="3:10" x14ac:dyDescent="0.3">
      <c r="C23" s="33" t="s">
        <v>17</v>
      </c>
      <c r="D23" s="34" t="s">
        <v>23</v>
      </c>
      <c r="E23" s="35" t="s">
        <v>10</v>
      </c>
      <c r="F23" s="35" t="str">
        <f>IF($E23=Selection!$F$2,"A",IF(OR($E23=Selection!$F$3,$E23=Selection!$F$5),"B","C"))</f>
        <v>C</v>
      </c>
      <c r="G23" s="35" t="s">
        <v>12</v>
      </c>
      <c r="H23" s="35">
        <v>19</v>
      </c>
      <c r="I23" s="35" t="s">
        <v>14</v>
      </c>
      <c r="J23" s="36">
        <v>100</v>
      </c>
    </row>
    <row r="24" spans="3:10" x14ac:dyDescent="0.3">
      <c r="C24" s="33" t="s">
        <v>17</v>
      </c>
      <c r="D24" s="34" t="s">
        <v>23</v>
      </c>
      <c r="E24" s="35" t="s">
        <v>10</v>
      </c>
      <c r="F24" s="35" t="str">
        <f>IF($E24=Selection!$F$2,"A",IF(OR($E24=Selection!$F$3,$E24=Selection!$F$5),"B","C"))</f>
        <v>C</v>
      </c>
      <c r="G24" s="35" t="s">
        <v>13</v>
      </c>
      <c r="H24" s="35">
        <v>20</v>
      </c>
      <c r="I24" s="35" t="s">
        <v>16</v>
      </c>
      <c r="J24" s="36">
        <v>10</v>
      </c>
    </row>
    <row r="25" spans="3:10" x14ac:dyDescent="0.3">
      <c r="C25" s="33" t="s">
        <v>17</v>
      </c>
      <c r="D25" s="34" t="s">
        <v>23</v>
      </c>
      <c r="E25" s="35" t="s">
        <v>10</v>
      </c>
      <c r="F25" s="35" t="str">
        <f>IF($E25=Selection!$F$2,"A",IF(OR($E25=Selection!$F$3,$E25=Selection!$F$5),"B","C"))</f>
        <v>C</v>
      </c>
      <c r="G25" s="35" t="s">
        <v>13</v>
      </c>
      <c r="H25" s="35">
        <v>21</v>
      </c>
      <c r="I25" s="35" t="s">
        <v>16</v>
      </c>
      <c r="J25" s="36">
        <v>10</v>
      </c>
    </row>
    <row r="26" spans="3:10" x14ac:dyDescent="0.3">
      <c r="C26" s="33" t="s">
        <v>17</v>
      </c>
      <c r="D26" s="34" t="s">
        <v>23</v>
      </c>
      <c r="E26" s="35" t="s">
        <v>10</v>
      </c>
      <c r="F26" s="35" t="str">
        <f>IF($E26=Selection!$F$2,"A",IF(OR($E26=Selection!$F$3,$E26=Selection!$F$5),"B","C"))</f>
        <v>C</v>
      </c>
      <c r="G26" s="35" t="s">
        <v>13</v>
      </c>
      <c r="H26" s="35" t="s">
        <v>29</v>
      </c>
      <c r="I26" s="35" t="s">
        <v>25</v>
      </c>
      <c r="J26" s="36">
        <v>10</v>
      </c>
    </row>
    <row r="27" spans="3:10" x14ac:dyDescent="0.3">
      <c r="C27" s="33" t="s">
        <v>17</v>
      </c>
      <c r="D27" s="34" t="s">
        <v>23</v>
      </c>
      <c r="E27" s="35" t="s">
        <v>11</v>
      </c>
      <c r="F27" s="35" t="str">
        <f>IF($E27=Selection!$F$2,"A",IF(OR($E27=Selection!$F$3,$E27=Selection!$F$5),"B","C"))</f>
        <v>B</v>
      </c>
      <c r="G27" s="35" t="s">
        <v>12</v>
      </c>
      <c r="H27" s="35">
        <v>22</v>
      </c>
      <c r="I27" s="35" t="s">
        <v>15</v>
      </c>
      <c r="J27" s="36">
        <v>400</v>
      </c>
    </row>
    <row r="28" spans="3:10" x14ac:dyDescent="0.3">
      <c r="C28" s="33" t="s">
        <v>17</v>
      </c>
      <c r="D28" s="34" t="s">
        <v>23</v>
      </c>
      <c r="E28" s="35" t="s">
        <v>11</v>
      </c>
      <c r="F28" s="35" t="str">
        <f>IF($E28=Selection!$F$2,"A",IF(OR($E28=Selection!$F$3,$E28=Selection!$F$5),"B","C"))</f>
        <v>B</v>
      </c>
      <c r="G28" s="35" t="s">
        <v>12</v>
      </c>
      <c r="H28" s="35">
        <v>23</v>
      </c>
      <c r="I28" s="35" t="s">
        <v>14</v>
      </c>
      <c r="J28" s="36">
        <v>400</v>
      </c>
    </row>
    <row r="29" spans="3:10" x14ac:dyDescent="0.3">
      <c r="C29" s="33" t="s">
        <v>17</v>
      </c>
      <c r="D29" s="34" t="s">
        <v>23</v>
      </c>
      <c r="E29" s="35" t="s">
        <v>11</v>
      </c>
      <c r="F29" s="35" t="str">
        <f>IF($E29=Selection!$F$2,"A",IF(OR($E29=Selection!$F$3,$E29=Selection!$F$5),"B","C"))</f>
        <v>B</v>
      </c>
      <c r="G29" s="35" t="s">
        <v>13</v>
      </c>
      <c r="H29" s="35">
        <v>24</v>
      </c>
      <c r="I29" s="35" t="s">
        <v>15</v>
      </c>
      <c r="J29" s="36">
        <v>20</v>
      </c>
    </row>
    <row r="30" spans="3:10" x14ac:dyDescent="0.3">
      <c r="C30" s="33" t="s">
        <v>17</v>
      </c>
      <c r="D30" s="34" t="s">
        <v>23</v>
      </c>
      <c r="E30" s="35" t="s">
        <v>11</v>
      </c>
      <c r="F30" s="35" t="str">
        <f>IF($E30=Selection!$F$2,"A",IF(OR($E30=Selection!$F$3,$E30=Selection!$F$5),"B","C"))</f>
        <v>B</v>
      </c>
      <c r="G30" s="35" t="s">
        <v>13</v>
      </c>
      <c r="H30" s="35">
        <v>25</v>
      </c>
      <c r="I30" s="35" t="s">
        <v>16</v>
      </c>
      <c r="J30" s="36">
        <v>20</v>
      </c>
    </row>
    <row r="31" spans="3:10" x14ac:dyDescent="0.3">
      <c r="C31" s="33" t="s">
        <v>17</v>
      </c>
      <c r="D31" s="34" t="s">
        <v>23</v>
      </c>
      <c r="E31" s="35" t="s">
        <v>11</v>
      </c>
      <c r="F31" s="35" t="str">
        <f>IF($E31=Selection!$F$2,"A",IF(OR($E31=Selection!$F$3,$E31=Selection!$F$5),"B","C"))</f>
        <v>B</v>
      </c>
      <c r="G31" s="35" t="s">
        <v>13</v>
      </c>
      <c r="H31" s="35">
        <v>26</v>
      </c>
      <c r="I31" s="35" t="s">
        <v>16</v>
      </c>
      <c r="J31" s="36">
        <v>0</v>
      </c>
    </row>
    <row r="32" spans="3:10" x14ac:dyDescent="0.3">
      <c r="C32" s="37" t="s">
        <v>17</v>
      </c>
      <c r="D32" s="38" t="s">
        <v>23</v>
      </c>
      <c r="E32" s="39" t="s">
        <v>11</v>
      </c>
      <c r="F32" s="39" t="str">
        <f>IF($E32=Selection!$F$2,"A",IF(OR($E32=Selection!$F$3,$E32=Selection!$F$5),"B","C"))</f>
        <v>B</v>
      </c>
      <c r="G32" s="39" t="s">
        <v>13</v>
      </c>
      <c r="H32" s="39" t="s">
        <v>29</v>
      </c>
      <c r="I32" s="39" t="s">
        <v>25</v>
      </c>
      <c r="J32" s="40">
        <v>50</v>
      </c>
    </row>
    <row r="33" spans="3:15" x14ac:dyDescent="0.3">
      <c r="C33" s="29" t="s">
        <v>17</v>
      </c>
      <c r="D33" s="30" t="s">
        <v>24</v>
      </c>
      <c r="E33" s="31" t="s">
        <v>8</v>
      </c>
      <c r="F33" s="31" t="str">
        <f>IF($E33=Selection!$F$2,"A",IF(OR($E33=Selection!$F$3,$E33=Selection!$F$5),"B","C"))</f>
        <v>A</v>
      </c>
      <c r="G33" s="31" t="s">
        <v>12</v>
      </c>
      <c r="H33" s="31">
        <v>1</v>
      </c>
      <c r="I33" s="31" t="s">
        <v>14</v>
      </c>
      <c r="J33" s="32">
        <v>400</v>
      </c>
    </row>
    <row r="34" spans="3:15" x14ac:dyDescent="0.3">
      <c r="C34" s="33" t="s">
        <v>17</v>
      </c>
      <c r="D34" s="34" t="s">
        <v>24</v>
      </c>
      <c r="E34" s="35" t="s">
        <v>8</v>
      </c>
      <c r="F34" s="35" t="str">
        <f>IF($E34=Selection!$F$2,"A",IF(OR($E34=Selection!$F$3,$E34=Selection!$F$5),"B","C"))</f>
        <v>A</v>
      </c>
      <c r="G34" s="35" t="s">
        <v>13</v>
      </c>
      <c r="H34" s="35">
        <v>2</v>
      </c>
      <c r="I34" s="35" t="s">
        <v>15</v>
      </c>
      <c r="J34" s="36">
        <v>10</v>
      </c>
    </row>
    <row r="35" spans="3:15" x14ac:dyDescent="0.3">
      <c r="C35" s="33" t="s">
        <v>17</v>
      </c>
      <c r="D35" s="34" t="s">
        <v>24</v>
      </c>
      <c r="E35" s="35" t="s">
        <v>8</v>
      </c>
      <c r="F35" s="35" t="str">
        <f>IF($E35=Selection!$F$2,"A",IF(OR($E35=Selection!$F$3,$E35=Selection!$F$5),"B","C"))</f>
        <v>A</v>
      </c>
      <c r="G35" s="35" t="s">
        <v>13</v>
      </c>
      <c r="H35" s="35">
        <v>4</v>
      </c>
      <c r="I35" s="35" t="s">
        <v>15</v>
      </c>
      <c r="J35" s="36">
        <v>10</v>
      </c>
    </row>
    <row r="36" spans="3:15" x14ac:dyDescent="0.3">
      <c r="C36" s="33" t="s">
        <v>17</v>
      </c>
      <c r="D36" s="34" t="s">
        <v>24</v>
      </c>
      <c r="E36" s="35" t="s">
        <v>8</v>
      </c>
      <c r="F36" s="35" t="str">
        <f>IF($E36=Selection!$F$2,"A",IF(OR($E36=Selection!$F$3,$E36=Selection!$F$5),"B","C"))</f>
        <v>A</v>
      </c>
      <c r="G36" s="35" t="s">
        <v>12</v>
      </c>
      <c r="H36" s="35">
        <v>6</v>
      </c>
      <c r="I36" s="35" t="s">
        <v>15</v>
      </c>
      <c r="J36" s="36">
        <v>300</v>
      </c>
    </row>
    <row r="37" spans="3:15" x14ac:dyDescent="0.3">
      <c r="C37" s="33" t="s">
        <v>17</v>
      </c>
      <c r="D37" s="34" t="s">
        <v>24</v>
      </c>
      <c r="E37" s="35" t="s">
        <v>8</v>
      </c>
      <c r="F37" s="35" t="str">
        <f>IF($E37=Selection!$F$2,"A",IF(OR($E37=Selection!$F$3,$E37=Selection!$F$5),"B","C"))</f>
        <v>A</v>
      </c>
      <c r="G37" s="35" t="s">
        <v>13</v>
      </c>
      <c r="H37" s="35">
        <v>8</v>
      </c>
      <c r="I37" s="35" t="s">
        <v>15</v>
      </c>
      <c r="J37" s="36">
        <v>10</v>
      </c>
      <c r="N37" t="s">
        <v>8</v>
      </c>
      <c r="O37">
        <f>SUM(J33:J45)</f>
        <v>1210</v>
      </c>
    </row>
    <row r="38" spans="3:15" x14ac:dyDescent="0.3">
      <c r="C38" s="33" t="s">
        <v>17</v>
      </c>
      <c r="D38" s="34" t="s">
        <v>24</v>
      </c>
      <c r="E38" s="35" t="s">
        <v>8</v>
      </c>
      <c r="F38" s="35" t="str">
        <f>IF($E38=Selection!$F$2,"A",IF(OR($E38=Selection!$F$3,$E38=Selection!$F$5),"B","C"))</f>
        <v>A</v>
      </c>
      <c r="G38" s="35" t="s">
        <v>13</v>
      </c>
      <c r="H38" s="35">
        <v>9</v>
      </c>
      <c r="I38" s="35" t="s">
        <v>16</v>
      </c>
      <c r="J38" s="36">
        <v>10</v>
      </c>
      <c r="N38" t="s">
        <v>9</v>
      </c>
      <c r="O38">
        <f>SUM(J46:J52)</f>
        <v>340</v>
      </c>
    </row>
    <row r="39" spans="3:15" x14ac:dyDescent="0.3">
      <c r="C39" s="33" t="s">
        <v>17</v>
      </c>
      <c r="D39" s="34" t="s">
        <v>24</v>
      </c>
      <c r="E39" s="35" t="s">
        <v>8</v>
      </c>
      <c r="F39" s="35" t="str">
        <f>IF($E39=Selection!$F$2,"A",IF(OR($E39=Selection!$F$3,$E39=Selection!$F$5),"B","C"))</f>
        <v>A</v>
      </c>
      <c r="G39" s="35" t="s">
        <v>13</v>
      </c>
      <c r="H39" s="35" t="s">
        <v>29</v>
      </c>
      <c r="I39" s="35" t="s">
        <v>25</v>
      </c>
      <c r="J39" s="36">
        <v>20</v>
      </c>
      <c r="N39" t="s">
        <v>30</v>
      </c>
      <c r="O39">
        <f>SUM(J53:J56)</f>
        <v>240</v>
      </c>
    </row>
    <row r="40" spans="3:15" x14ac:dyDescent="0.3">
      <c r="C40" s="33" t="s">
        <v>17</v>
      </c>
      <c r="D40" s="34" t="s">
        <v>24</v>
      </c>
      <c r="E40" s="35" t="s">
        <v>8</v>
      </c>
      <c r="F40" s="35" t="str">
        <f>IF($E40=Selection!$F$2,"A",IF(OR($E40=Selection!$F$3,$E40=Selection!$F$5),"B","C"))</f>
        <v>A</v>
      </c>
      <c r="G40" s="35" t="s">
        <v>12</v>
      </c>
      <c r="H40" s="35">
        <v>10</v>
      </c>
      <c r="I40" s="35" t="s">
        <v>14</v>
      </c>
      <c r="J40" s="36">
        <v>200</v>
      </c>
      <c r="N40" t="s">
        <v>11</v>
      </c>
      <c r="O40">
        <f>SUM(J57:J62)</f>
        <v>640</v>
      </c>
    </row>
    <row r="41" spans="3:15" x14ac:dyDescent="0.3">
      <c r="C41" s="33" t="s">
        <v>17</v>
      </c>
      <c r="D41" s="34" t="s">
        <v>24</v>
      </c>
      <c r="E41" s="35" t="s">
        <v>8</v>
      </c>
      <c r="F41" s="35" t="str">
        <f>IF($E41=Selection!$F$2,"A",IF(OR($E41=Selection!$F$3,$E41=Selection!$F$5),"B","C"))</f>
        <v>A</v>
      </c>
      <c r="G41" s="35" t="s">
        <v>13</v>
      </c>
      <c r="H41" s="35">
        <v>11</v>
      </c>
      <c r="I41" s="35" t="s">
        <v>15</v>
      </c>
      <c r="J41" s="36">
        <v>20</v>
      </c>
      <c r="O41">
        <f>SUM(O37:O40)</f>
        <v>2430</v>
      </c>
    </row>
    <row r="42" spans="3:15" x14ac:dyDescent="0.3">
      <c r="C42" s="33" t="s">
        <v>17</v>
      </c>
      <c r="D42" s="34" t="s">
        <v>24</v>
      </c>
      <c r="E42" s="35" t="s">
        <v>8</v>
      </c>
      <c r="F42" s="35" t="str">
        <f>IF($E42=Selection!$F$2,"A",IF(OR($E42=Selection!$F$3,$E42=Selection!$F$5),"B","C"))</f>
        <v>A</v>
      </c>
      <c r="G42" s="35" t="s">
        <v>13</v>
      </c>
      <c r="H42" s="35">
        <v>12</v>
      </c>
      <c r="I42" s="35" t="s">
        <v>16</v>
      </c>
      <c r="J42" s="36">
        <v>0</v>
      </c>
    </row>
    <row r="43" spans="3:15" x14ac:dyDescent="0.3">
      <c r="C43" s="33" t="s">
        <v>17</v>
      </c>
      <c r="D43" s="34" t="s">
        <v>24</v>
      </c>
      <c r="E43" s="35" t="s">
        <v>8</v>
      </c>
      <c r="F43" s="35" t="str">
        <f>IF($E43=Selection!$F$2,"A",IF(OR($E43=Selection!$F$3,$E43=Selection!$F$5),"B","C"))</f>
        <v>A</v>
      </c>
      <c r="G43" s="35" t="s">
        <v>12</v>
      </c>
      <c r="H43" s="35">
        <v>27</v>
      </c>
      <c r="I43" s="35" t="s">
        <v>15</v>
      </c>
      <c r="J43" s="36">
        <v>200</v>
      </c>
    </row>
    <row r="44" spans="3:15" x14ac:dyDescent="0.3">
      <c r="C44" s="33" t="s">
        <v>17</v>
      </c>
      <c r="D44" s="34" t="s">
        <v>24</v>
      </c>
      <c r="E44" s="35" t="s">
        <v>8</v>
      </c>
      <c r="F44" s="35" t="str">
        <f>IF($E44=Selection!$F$2,"A",IF(OR($E44=Selection!$F$3,$E44=Selection!$F$5),"B","C"))</f>
        <v>A</v>
      </c>
      <c r="G44" s="35" t="s">
        <v>13</v>
      </c>
      <c r="H44" s="35">
        <v>28</v>
      </c>
      <c r="I44" s="35" t="s">
        <v>16</v>
      </c>
      <c r="J44" s="36">
        <v>20</v>
      </c>
    </row>
    <row r="45" spans="3:15" x14ac:dyDescent="0.3">
      <c r="C45" s="33" t="s">
        <v>17</v>
      </c>
      <c r="D45" s="34" t="s">
        <v>24</v>
      </c>
      <c r="E45" s="35" t="s">
        <v>8</v>
      </c>
      <c r="F45" s="35" t="str">
        <f>IF($E45=Selection!$F$2,"A",IF(OR($E45=Selection!$F$3,$E45=Selection!$F$5),"B","C"))</f>
        <v>A</v>
      </c>
      <c r="G45" s="35" t="s">
        <v>13</v>
      </c>
      <c r="H45" s="35">
        <v>29</v>
      </c>
      <c r="I45" s="35" t="s">
        <v>16</v>
      </c>
      <c r="J45" s="36">
        <v>10</v>
      </c>
    </row>
    <row r="46" spans="3:15" x14ac:dyDescent="0.3">
      <c r="C46" s="33" t="s">
        <v>17</v>
      </c>
      <c r="D46" s="34" t="s">
        <v>24</v>
      </c>
      <c r="E46" s="35" t="s">
        <v>9</v>
      </c>
      <c r="F46" s="35" t="str">
        <f>IF($E46=Selection!$F$2,"A",IF(OR($E46=Selection!$F$3,$E46=Selection!$F$5),"B","C"))</f>
        <v>B</v>
      </c>
      <c r="G46" s="35" t="s">
        <v>12</v>
      </c>
      <c r="H46" s="35">
        <v>13</v>
      </c>
      <c r="I46" s="35" t="s">
        <v>15</v>
      </c>
      <c r="J46" s="36">
        <v>150</v>
      </c>
    </row>
    <row r="47" spans="3:15" x14ac:dyDescent="0.3">
      <c r="C47" s="33" t="s">
        <v>17</v>
      </c>
      <c r="D47" s="34" t="s">
        <v>24</v>
      </c>
      <c r="E47" s="35" t="s">
        <v>9</v>
      </c>
      <c r="F47" s="35" t="str">
        <f>IF($E47=Selection!$F$2,"A",IF(OR($E47=Selection!$F$3,$E47=Selection!$F$5),"B","C"))</f>
        <v>B</v>
      </c>
      <c r="G47" s="35" t="s">
        <v>13</v>
      </c>
      <c r="H47" s="35">
        <v>15</v>
      </c>
      <c r="I47" s="35" t="s">
        <v>15</v>
      </c>
      <c r="J47" s="36">
        <v>20</v>
      </c>
    </row>
    <row r="48" spans="3:15" x14ac:dyDescent="0.3">
      <c r="C48" s="33" t="s">
        <v>17</v>
      </c>
      <c r="D48" s="34" t="s">
        <v>24</v>
      </c>
      <c r="E48" s="35" t="s">
        <v>9</v>
      </c>
      <c r="F48" s="35" t="str">
        <f>IF($E48=Selection!$F$2,"A",IF(OR($E48=Selection!$F$3,$E48=Selection!$F$5),"B","C"))</f>
        <v>B</v>
      </c>
      <c r="G48" s="35" t="s">
        <v>13</v>
      </c>
      <c r="H48" s="35">
        <v>16</v>
      </c>
      <c r="I48" s="35" t="s">
        <v>15</v>
      </c>
      <c r="J48" s="36">
        <v>0</v>
      </c>
    </row>
    <row r="49" spans="3:10" x14ac:dyDescent="0.3">
      <c r="C49" s="33" t="s">
        <v>17</v>
      </c>
      <c r="D49" s="34" t="s">
        <v>24</v>
      </c>
      <c r="E49" s="35" t="s">
        <v>9</v>
      </c>
      <c r="F49" s="35" t="str">
        <f>IF($E49=Selection!$F$2,"A",IF(OR($E49=Selection!$F$3,$E49=Selection!$F$5),"B","C"))</f>
        <v>B</v>
      </c>
      <c r="G49" s="35" t="s">
        <v>13</v>
      </c>
      <c r="H49" s="35">
        <v>18</v>
      </c>
      <c r="I49" s="35" t="s">
        <v>16</v>
      </c>
      <c r="J49" s="36">
        <v>150</v>
      </c>
    </row>
    <row r="50" spans="3:10" x14ac:dyDescent="0.3">
      <c r="C50" s="33" t="s">
        <v>17</v>
      </c>
      <c r="D50" s="34" t="s">
        <v>24</v>
      </c>
      <c r="E50" s="35" t="s">
        <v>9</v>
      </c>
      <c r="F50" s="35" t="str">
        <f>IF($E50=Selection!$F$2,"A",IF(OR($E50=Selection!$F$3,$E50=Selection!$F$5),"B","C"))</f>
        <v>B</v>
      </c>
      <c r="G50" s="35" t="s">
        <v>13</v>
      </c>
      <c r="H50" s="35">
        <v>30</v>
      </c>
      <c r="I50" s="35" t="s">
        <v>14</v>
      </c>
      <c r="J50" s="36">
        <v>20</v>
      </c>
    </row>
    <row r="51" spans="3:10" x14ac:dyDescent="0.3">
      <c r="C51" s="33" t="s">
        <v>17</v>
      </c>
      <c r="D51" s="34" t="s">
        <v>24</v>
      </c>
      <c r="E51" s="35" t="s">
        <v>9</v>
      </c>
      <c r="F51" s="35" t="str">
        <f>IF($E51=Selection!$F$2,"A",IF(OR($E51=Selection!$F$3,$E51=Selection!$F$5),"B","C"))</f>
        <v>B</v>
      </c>
      <c r="G51" s="35" t="s">
        <v>13</v>
      </c>
      <c r="H51" s="35">
        <v>31</v>
      </c>
      <c r="I51" s="35" t="s">
        <v>16</v>
      </c>
      <c r="J51" s="36">
        <v>0</v>
      </c>
    </row>
    <row r="52" spans="3:10" x14ac:dyDescent="0.3">
      <c r="C52" s="33" t="s">
        <v>17</v>
      </c>
      <c r="D52" s="34" t="s">
        <v>24</v>
      </c>
      <c r="E52" s="35" t="s">
        <v>9</v>
      </c>
      <c r="F52" s="35" t="str">
        <f>IF($E52=Selection!$F$2,"A",IF(OR($E52=Selection!$F$3,$E52=Selection!$F$5),"B","C"))</f>
        <v>B</v>
      </c>
      <c r="G52" s="35" t="s">
        <v>13</v>
      </c>
      <c r="H52" s="35" t="s">
        <v>29</v>
      </c>
      <c r="I52" s="35" t="s">
        <v>25</v>
      </c>
      <c r="J52" s="36">
        <v>0</v>
      </c>
    </row>
    <row r="53" spans="3:10" x14ac:dyDescent="0.3">
      <c r="C53" s="33" t="s">
        <v>17</v>
      </c>
      <c r="D53" s="34" t="s">
        <v>24</v>
      </c>
      <c r="E53" s="35" t="s">
        <v>10</v>
      </c>
      <c r="F53" s="35" t="str">
        <f>IF($E53=Selection!$F$2,"A",IF(OR($E53=Selection!$F$3,$E53=Selection!$F$5),"B","C"))</f>
        <v>C</v>
      </c>
      <c r="G53" s="35" t="s">
        <v>12</v>
      </c>
      <c r="H53" s="35">
        <v>19</v>
      </c>
      <c r="I53" s="35" t="s">
        <v>14</v>
      </c>
      <c r="J53" s="36">
        <v>200</v>
      </c>
    </row>
    <row r="54" spans="3:10" x14ac:dyDescent="0.3">
      <c r="C54" s="33" t="s">
        <v>17</v>
      </c>
      <c r="D54" s="34" t="s">
        <v>24</v>
      </c>
      <c r="E54" s="35" t="s">
        <v>10</v>
      </c>
      <c r="F54" s="35" t="str">
        <f>IF($E54=Selection!$F$2,"A",IF(OR($E54=Selection!$F$3,$E54=Selection!$F$5),"B","C"))</f>
        <v>C</v>
      </c>
      <c r="G54" s="35" t="s">
        <v>13</v>
      </c>
      <c r="H54" s="35">
        <v>21</v>
      </c>
      <c r="I54" s="35" t="s">
        <v>15</v>
      </c>
      <c r="J54" s="36">
        <v>20</v>
      </c>
    </row>
    <row r="55" spans="3:10" x14ac:dyDescent="0.3">
      <c r="C55" s="33" t="s">
        <v>17</v>
      </c>
      <c r="D55" s="34" t="s">
        <v>24</v>
      </c>
      <c r="E55" s="35" t="s">
        <v>10</v>
      </c>
      <c r="F55" s="35" t="str">
        <f>IF($E55=Selection!$F$2,"A",IF(OR($E55=Selection!$F$3,$E55=Selection!$F$5),"B","C"))</f>
        <v>C</v>
      </c>
      <c r="G55" s="35" t="s">
        <v>13</v>
      </c>
      <c r="H55" s="35">
        <v>32</v>
      </c>
      <c r="I55" s="35" t="s">
        <v>16</v>
      </c>
      <c r="J55" s="36">
        <v>20</v>
      </c>
    </row>
    <row r="56" spans="3:10" x14ac:dyDescent="0.3">
      <c r="C56" s="33" t="s">
        <v>17</v>
      </c>
      <c r="D56" s="34" t="s">
        <v>24</v>
      </c>
      <c r="E56" s="35" t="s">
        <v>10</v>
      </c>
      <c r="F56" s="35" t="str">
        <f>IF($E56=Selection!$F$2,"A",IF(OR($E56=Selection!$F$3,$E56=Selection!$F$5),"B","C"))</f>
        <v>C</v>
      </c>
      <c r="G56" s="35" t="s">
        <v>13</v>
      </c>
      <c r="H56" s="35" t="s">
        <v>29</v>
      </c>
      <c r="I56" s="35" t="s">
        <v>25</v>
      </c>
      <c r="J56" s="36">
        <v>0</v>
      </c>
    </row>
    <row r="57" spans="3:10" x14ac:dyDescent="0.3">
      <c r="C57" s="33" t="s">
        <v>17</v>
      </c>
      <c r="D57" s="34" t="s">
        <v>24</v>
      </c>
      <c r="E57" s="35" t="s">
        <v>11</v>
      </c>
      <c r="F57" s="35" t="str">
        <f>IF($E57=Selection!$F$2,"A",IF(OR($E57=Selection!$F$3,$E57=Selection!$F$5),"B","C"))</f>
        <v>B</v>
      </c>
      <c r="G57" s="35" t="s">
        <v>12</v>
      </c>
      <c r="H57" s="35">
        <v>22</v>
      </c>
      <c r="I57" s="35" t="s">
        <v>15</v>
      </c>
      <c r="J57" s="36">
        <v>300</v>
      </c>
    </row>
    <row r="58" spans="3:10" x14ac:dyDescent="0.3">
      <c r="C58" s="33" t="s">
        <v>17</v>
      </c>
      <c r="D58" s="34" t="s">
        <v>24</v>
      </c>
      <c r="E58" s="35" t="s">
        <v>11</v>
      </c>
      <c r="F58" s="35" t="str">
        <f>IF($E58=Selection!$F$2,"A",IF(OR($E58=Selection!$F$3,$E58=Selection!$F$5),"B","C"))</f>
        <v>B</v>
      </c>
      <c r="G58" s="35" t="s">
        <v>12</v>
      </c>
      <c r="H58" s="35">
        <v>24</v>
      </c>
      <c r="I58" s="35" t="s">
        <v>14</v>
      </c>
      <c r="J58" s="36">
        <v>300</v>
      </c>
    </row>
    <row r="59" spans="3:10" x14ac:dyDescent="0.3">
      <c r="C59" s="33" t="s">
        <v>17</v>
      </c>
      <c r="D59" s="34" t="s">
        <v>24</v>
      </c>
      <c r="E59" s="35" t="s">
        <v>11</v>
      </c>
      <c r="F59" s="35" t="str">
        <f>IF($E59=Selection!$F$2,"A",IF(OR($E59=Selection!$F$3,$E59=Selection!$F$5),"B","C"))</f>
        <v>B</v>
      </c>
      <c r="G59" s="35" t="s">
        <v>13</v>
      </c>
      <c r="H59" s="35">
        <v>25</v>
      </c>
      <c r="I59" s="35" t="s">
        <v>15</v>
      </c>
      <c r="J59" s="36">
        <v>20</v>
      </c>
    </row>
    <row r="60" spans="3:10" x14ac:dyDescent="0.3">
      <c r="C60" s="33" t="s">
        <v>17</v>
      </c>
      <c r="D60" s="34" t="s">
        <v>24</v>
      </c>
      <c r="E60" s="35" t="s">
        <v>11</v>
      </c>
      <c r="F60" s="35" t="str">
        <f>IF($E60=Selection!$F$2,"A",IF(OR($E60=Selection!$F$3,$E60=Selection!$F$5),"B","C"))</f>
        <v>B</v>
      </c>
      <c r="G60" s="35" t="s">
        <v>13</v>
      </c>
      <c r="H60" s="35">
        <v>33</v>
      </c>
      <c r="I60" s="35" t="s">
        <v>16</v>
      </c>
      <c r="J60" s="36">
        <v>20</v>
      </c>
    </row>
    <row r="61" spans="3:10" x14ac:dyDescent="0.3">
      <c r="C61" s="33" t="s">
        <v>17</v>
      </c>
      <c r="D61" s="34" t="s">
        <v>24</v>
      </c>
      <c r="E61" s="35" t="s">
        <v>11</v>
      </c>
      <c r="F61" s="35" t="str">
        <f>IF($E61=Selection!$F$2,"A",IF(OR($E61=Selection!$F$3,$E61=Selection!$F$5),"B","C"))</f>
        <v>B</v>
      </c>
      <c r="G61" s="35" t="s">
        <v>13</v>
      </c>
      <c r="H61" s="35">
        <v>34</v>
      </c>
      <c r="I61" s="35" t="s">
        <v>16</v>
      </c>
      <c r="J61" s="36">
        <v>0</v>
      </c>
    </row>
    <row r="62" spans="3:10" x14ac:dyDescent="0.3">
      <c r="C62" s="37" t="s">
        <v>17</v>
      </c>
      <c r="D62" s="38" t="s">
        <v>24</v>
      </c>
      <c r="E62" s="39" t="s">
        <v>11</v>
      </c>
      <c r="F62" s="39" t="str">
        <f>IF($E62=Selection!$F$2,"A",IF(OR($E62=Selection!$F$3,$E62=Selection!$F$5),"B","C"))</f>
        <v>B</v>
      </c>
      <c r="G62" s="39" t="s">
        <v>13</v>
      </c>
      <c r="H62" s="39" t="s">
        <v>29</v>
      </c>
      <c r="I62" s="39" t="s">
        <v>25</v>
      </c>
      <c r="J62" s="40">
        <v>0</v>
      </c>
    </row>
    <row r="63" spans="3:10" x14ac:dyDescent="0.3">
      <c r="C63" s="27"/>
      <c r="D63" s="27"/>
    </row>
    <row r="64" spans="3:10" x14ac:dyDescent="0.3">
      <c r="C64" s="27"/>
      <c r="D64" s="27"/>
    </row>
    <row r="65" spans="3:4" x14ac:dyDescent="0.3">
      <c r="C65" s="27"/>
      <c r="D65" s="27"/>
    </row>
    <row r="66" spans="3:4" x14ac:dyDescent="0.3">
      <c r="C66" s="27"/>
      <c r="D66" s="27"/>
    </row>
    <row r="67" spans="3:4" x14ac:dyDescent="0.3">
      <c r="C67" s="27"/>
      <c r="D67" s="27"/>
    </row>
    <row r="68" spans="3:4" x14ac:dyDescent="0.3">
      <c r="C68" s="27"/>
      <c r="D68" s="27"/>
    </row>
    <row r="69" spans="3:4" x14ac:dyDescent="0.3">
      <c r="C69" s="27"/>
      <c r="D69" s="27"/>
    </row>
    <row r="70" spans="3:4" x14ac:dyDescent="0.3">
      <c r="C70" s="27"/>
      <c r="D70" s="27"/>
    </row>
    <row r="71" spans="3:4" x14ac:dyDescent="0.3">
      <c r="C71" s="27"/>
      <c r="D71" s="27"/>
    </row>
    <row r="72" spans="3:4" x14ac:dyDescent="0.3">
      <c r="C72" s="27"/>
      <c r="D72" s="27"/>
    </row>
    <row r="73" spans="3:4" x14ac:dyDescent="0.3">
      <c r="C73" s="27"/>
      <c r="D73" s="27"/>
    </row>
    <row r="74" spans="3:4" x14ac:dyDescent="0.3">
      <c r="C74" s="27"/>
      <c r="D74" s="27"/>
    </row>
    <row r="75" spans="3:4" x14ac:dyDescent="0.3">
      <c r="C75" s="27"/>
      <c r="D75" s="27"/>
    </row>
    <row r="76" spans="3:4" x14ac:dyDescent="0.3">
      <c r="C76" s="27"/>
      <c r="D76" s="27"/>
    </row>
    <row r="77" spans="3:4" x14ac:dyDescent="0.3">
      <c r="C77" s="27"/>
      <c r="D77" s="27"/>
    </row>
    <row r="78" spans="3:4" x14ac:dyDescent="0.3">
      <c r="C78" s="27"/>
      <c r="D78" s="27"/>
    </row>
    <row r="79" spans="3:4" x14ac:dyDescent="0.3">
      <c r="C79" s="27"/>
      <c r="D79" s="27"/>
    </row>
    <row r="80" spans="3:4" x14ac:dyDescent="0.3">
      <c r="C80" s="27"/>
      <c r="D80" s="27"/>
    </row>
    <row r="81" spans="3:4" x14ac:dyDescent="0.3">
      <c r="C81" s="27"/>
      <c r="D81" s="27"/>
    </row>
    <row r="82" spans="3:4" x14ac:dyDescent="0.3">
      <c r="C82" s="27"/>
      <c r="D82" s="27"/>
    </row>
    <row r="83" spans="3:4" x14ac:dyDescent="0.3">
      <c r="C83" s="27"/>
      <c r="D83" s="27"/>
    </row>
    <row r="84" spans="3:4" x14ac:dyDescent="0.3">
      <c r="C84" s="27"/>
      <c r="D84" s="27"/>
    </row>
    <row r="85" spans="3:4" x14ac:dyDescent="0.3">
      <c r="C85" s="27"/>
      <c r="D85" s="27"/>
    </row>
    <row r="86" spans="3:4" x14ac:dyDescent="0.3">
      <c r="C86" s="27"/>
      <c r="D86" s="27"/>
    </row>
  </sheetData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{693B4A0A-45B8-4D44-BFE5-112A65217E0F}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{CD024BAE-8964-473E-A87F-AB23FA960380}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3B4A0A-45B8-4D44-BFE5-112A65217E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CD024BAE-8964-473E-A87F-AB23FA9603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73BC81C8-F5A4-4612-875E-A42501ED9FD1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3F523780-B87A-4C63-80BC-3099125D91AF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2D1C31F8-8927-4183-A0FC-062450D74FDB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27F07AD8-00D5-46B6-A7F2-7E1ED86DA607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21FE3903-5630-4212-8534-F8D11452D490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0F280784-8641-4DF3-A2E3-D42B2360AFDA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9D675B0D-9641-46A7-9C12-CFCF344586D5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0A15A37C-7F79-474D-8CC2-C0260F5D87B0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EFD43665-719F-401E-8EBB-B4C0434ADCB1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5BBDDAC-9102-4B4D-81ED-292DBDC0B25B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95040076-5FAF-4B13-A7CA-22FE2151BAE4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1941CA78-DE09-4975-9AF3-5896D7FC1E8E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3640E697-F537-4488-86A3-75786B1725C5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AE27455B-7026-408C-A39D-40D7162E709B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7C9DF7C6-D57D-4C95-9D4E-1EE9D21446AB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7085C5EE-2157-439E-9FE8-4EFCEF22CB83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F953DD97-5FBC-477C-9C4A-2418676980F6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DCB3B6FA-E48F-4030-9353-140C917C96BE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CD73460F-C9CD-4F53-9969-C9ADB091EE09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E5D2C803-ECE7-4989-88E4-1EE24A8FC5F6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2632743E-40CC-4687-BB1A-AF67C6B138C5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200E3D52-711A-4414-98B2-3239B70A7E4A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6C645587-CEDD-4BC8-BE4B-8D3E9A0F63DD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E20A083A-50CD-4A7D-AFFF-196607E2FF96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0D0C5A1-C61A-456E-8ADF-A84260C12652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7E41CF62-35D8-4483-BDE5-D91E2F568EB3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7A3F3824-489D-47BD-BAB6-B64FD92ACAE7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DB7AE7A1-4DC6-4957-A14E-36F6FC23C3C1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41BFF1F-8864-460F-BB91-B699105CB027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88FF18BD-555C-448B-AF36-3AEE18C969CA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35A54B59-AD82-4F6E-B516-15E22B8724FB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4A9E7AC7-88FC-4C12-A6CB-84724B8FC437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51C54881-6410-4A4D-90CB-549ABE0AB69D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23FC6282-15B8-412A-9DF7-D0BFC7306177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8F663363-25C3-4966-BA50-F86662FA77EC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632DB726-EC69-42D7-AAE2-CFD885FE510E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40611C3-FA1E-4433-8661-C29C5C9F5F63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07A27D0E-032B-4D6D-B641-1743CD388B99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4691A99A-33C3-40F4-A5C6-DAAC8256F84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DF01DC9B-1378-4555-B677-482992278E38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A10B53EE-E3D7-4C26-8DC7-FD760B02904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4" operator="containsText" id="{4C10EAD2-A4C0-4E46-AB61-3EE76DE69AE9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5" operator="containsText" id="{943C4713-9C44-44BA-802D-5A8D2D3A409D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6" operator="containsText" id="{6870B4F3-B6CE-4555-8B2F-1D0A667DE0A8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2C3F2D45-2A81-4395-A892-FD3D5E6BCF6D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40EA46C5-880F-413C-9C70-8FDD2FFDE354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3D1407EB-10B5-4DF5-BE63-9C81AA665A7D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2B3323A1-AE6E-4B7D-A95D-FAA1B86816F4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8C2E6D96-0844-43BE-B4A4-FDE29631F489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377F51A2-9CA2-4DE6-BB6D-8144C15DEC8E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A26FA598-395F-4E14-9593-8EF3CA2657FC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F260CBC3-A72C-41F9-B304-B0AA91C4D97A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390CC6AC-5757-4D0B-BF45-C404E1D716EE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B104B04B-68BC-4899-A425-86FA0265DF3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F10403AA-CEC0-4E0B-A47A-9AAB509777F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A14D5DDA-716A-42DC-8211-C37E161DD6CF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A4D81B-D75D-40BA-B60F-E5F7E1EAA442}">
          <x14:formula1>
            <xm:f>Selection!$F$2:$F$5</xm:f>
          </x14:formula1>
          <xm:sqref>E3:E74</xm:sqref>
        </x14:dataValidation>
        <x14:dataValidation type="list" allowBlank="1" showInputMessage="1" showErrorMessage="1" xr:uid="{02E9E9F6-7CE8-425F-9AC4-A955ED11BB76}">
          <x14:formula1>
            <xm:f>Selection!$O$2:$O$3</xm:f>
          </x14:formula1>
          <xm:sqref>D3:D86</xm:sqref>
        </x14:dataValidation>
        <x14:dataValidation type="list" allowBlank="1" showInputMessage="1" showErrorMessage="1" xr:uid="{5C2EFC2B-88A5-455B-A79C-01EC02A0819E}">
          <x14:formula1>
            <xm:f>Selection!$K$2:$K$3</xm:f>
          </x14:formula1>
          <xm:sqref>G3:G74</xm:sqref>
        </x14:dataValidation>
        <x14:dataValidation type="list" allowBlank="1" showInputMessage="1" showErrorMessage="1" xr:uid="{FDC85F33-34E5-4188-B635-D06014B674A2}">
          <x14:formula1>
            <xm:f>Selection!$M$2:$M$5</xm:f>
          </x14:formula1>
          <xm:sqref>I3:I63</xm:sqref>
        </x14:dataValidation>
        <x14:dataValidation type="list" allowBlank="1" showInputMessage="1" showErrorMessage="1" xr:uid="{3F269F04-7808-4E61-9FC1-FB7CE107EE15}">
          <x14:formula1>
            <xm:f>Selection!$I$3:$I$11</xm:f>
          </x14:formula1>
          <xm:sqref>C3:C86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9DA01-636E-4AC7-B427-E57EEEAD57FD}">
  <dimension ref="C2:P86"/>
  <sheetViews>
    <sheetView topLeftCell="D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26" t="s">
        <v>7</v>
      </c>
      <c r="D2" s="26" t="s">
        <v>21</v>
      </c>
      <c r="E2" s="26" t="s">
        <v>6</v>
      </c>
      <c r="F2" s="26" t="s">
        <v>20</v>
      </c>
      <c r="G2" s="26" t="s">
        <v>18</v>
      </c>
      <c r="H2" s="26" t="s">
        <v>19</v>
      </c>
      <c r="I2" s="26" t="s">
        <v>22</v>
      </c>
      <c r="J2" s="26" t="s">
        <v>27</v>
      </c>
      <c r="K2" s="26" t="s">
        <v>28</v>
      </c>
    </row>
    <row r="3" spans="3:16" x14ac:dyDescent="0.3">
      <c r="C3" s="29" t="s">
        <v>26</v>
      </c>
      <c r="D3" s="30" t="s">
        <v>23</v>
      </c>
      <c r="E3" s="31" t="s">
        <v>8</v>
      </c>
      <c r="F3" s="31" t="str">
        <f>IF($E3=Selection!$F$2,"A",IF(OR($E3=Selection!$F$3,$E3=Selection!$F$5),"B","C"))</f>
        <v>A</v>
      </c>
      <c r="G3" s="31" t="s">
        <v>13</v>
      </c>
      <c r="H3" s="31">
        <v>1</v>
      </c>
      <c r="I3" s="31" t="s">
        <v>14</v>
      </c>
      <c r="J3" s="32">
        <v>400</v>
      </c>
    </row>
    <row r="4" spans="3:16" x14ac:dyDescent="0.3">
      <c r="C4" s="33" t="s">
        <v>26</v>
      </c>
      <c r="D4" s="34" t="s">
        <v>23</v>
      </c>
      <c r="E4" s="41" t="s">
        <v>8</v>
      </c>
      <c r="F4" s="35" t="str">
        <f>IF($E4=Selection!$F$2,"A",IF(OR($E4=Selection!$F$3,$E4=Selection!$F$5),"B","C"))</f>
        <v>A</v>
      </c>
      <c r="G4" s="35" t="s">
        <v>13</v>
      </c>
      <c r="H4" s="35">
        <v>2</v>
      </c>
      <c r="I4" s="35" t="s">
        <v>15</v>
      </c>
      <c r="J4" s="36">
        <v>20</v>
      </c>
    </row>
    <row r="5" spans="3:16" x14ac:dyDescent="0.3">
      <c r="C5" s="33" t="s">
        <v>26</v>
      </c>
      <c r="D5" s="34" t="s">
        <v>23</v>
      </c>
      <c r="E5" s="35" t="s">
        <v>8</v>
      </c>
      <c r="F5" s="35" t="str">
        <f>IF($E5=Selection!$F$2,"A",IF(OR($E5=Selection!$F$3,$E5=Selection!$F$5),"B","C"))</f>
        <v>A</v>
      </c>
      <c r="G5" s="35" t="s">
        <v>13</v>
      </c>
      <c r="H5" s="35">
        <v>3</v>
      </c>
      <c r="I5" s="35" t="s">
        <v>15</v>
      </c>
      <c r="J5" s="36">
        <v>10</v>
      </c>
    </row>
    <row r="6" spans="3:16" x14ac:dyDescent="0.3">
      <c r="C6" s="33" t="s">
        <v>26</v>
      </c>
      <c r="D6" s="34" t="s">
        <v>23</v>
      </c>
      <c r="E6" s="35" t="s">
        <v>8</v>
      </c>
      <c r="F6" s="35" t="str">
        <f>IF($E6=Selection!$F$2,"A",IF(OR($E6=Selection!$F$3,$E6=Selection!$F$5),"B","C"))</f>
        <v>A</v>
      </c>
      <c r="G6" s="35" t="s">
        <v>12</v>
      </c>
      <c r="H6" s="35">
        <v>4</v>
      </c>
      <c r="I6" s="35" t="s">
        <v>15</v>
      </c>
      <c r="J6" s="36">
        <v>200</v>
      </c>
      <c r="N6" t="s">
        <v>46</v>
      </c>
      <c r="O6" t="s">
        <v>137</v>
      </c>
      <c r="P6" t="s">
        <v>174</v>
      </c>
    </row>
    <row r="7" spans="3:16" x14ac:dyDescent="0.3">
      <c r="C7" s="33" t="s">
        <v>26</v>
      </c>
      <c r="D7" s="34" t="s">
        <v>23</v>
      </c>
      <c r="E7" s="35" t="s">
        <v>8</v>
      </c>
      <c r="F7" s="35" t="str">
        <f>IF($E7=Selection!$F$2,"A",IF(OR($E7=Selection!$F$3,$E7=Selection!$F$5),"B","C"))</f>
        <v>A</v>
      </c>
      <c r="G7" s="35" t="s">
        <v>13</v>
      </c>
      <c r="H7" s="35">
        <v>5</v>
      </c>
      <c r="I7" s="35" t="s">
        <v>15</v>
      </c>
      <c r="J7" s="36">
        <v>10</v>
      </c>
      <c r="N7" t="s">
        <v>8</v>
      </c>
      <c r="O7">
        <f>SUM(J3:J15)</f>
        <v>1025</v>
      </c>
      <c r="P7">
        <v>0</v>
      </c>
    </row>
    <row r="8" spans="3:16" x14ac:dyDescent="0.3">
      <c r="C8" s="33" t="s">
        <v>26</v>
      </c>
      <c r="D8" s="34" t="s">
        <v>23</v>
      </c>
      <c r="E8" s="35" t="s">
        <v>8</v>
      </c>
      <c r="F8" s="35" t="str">
        <f>IF($E8=Selection!$F$2,"A",IF(OR($E8=Selection!$F$3,$E8=Selection!$F$5),"B","C"))</f>
        <v>A</v>
      </c>
      <c r="G8" s="35" t="s">
        <v>13</v>
      </c>
      <c r="H8" s="35">
        <v>6</v>
      </c>
      <c r="I8" s="35" t="s">
        <v>16</v>
      </c>
      <c r="J8" s="36">
        <v>25</v>
      </c>
      <c r="N8" t="s">
        <v>9</v>
      </c>
      <c r="O8">
        <f>SUM(J16:J22)</f>
        <v>300</v>
      </c>
      <c r="P8">
        <v>0</v>
      </c>
    </row>
    <row r="9" spans="3:16" x14ac:dyDescent="0.3">
      <c r="C9" s="33" t="s">
        <v>26</v>
      </c>
      <c r="D9" s="34" t="s">
        <v>23</v>
      </c>
      <c r="E9" s="35" t="s">
        <v>8</v>
      </c>
      <c r="F9" s="35" t="str">
        <f>IF($E9=Selection!$F$2,"A",IF(OR($E9=Selection!$F$3,$E9=Selection!$F$5),"B","C"))</f>
        <v>A</v>
      </c>
      <c r="G9" s="35" t="s">
        <v>13</v>
      </c>
      <c r="H9" s="35" t="s">
        <v>29</v>
      </c>
      <c r="I9" s="35" t="s">
        <v>25</v>
      </c>
      <c r="J9" s="36">
        <v>20</v>
      </c>
      <c r="N9" t="s">
        <v>30</v>
      </c>
      <c r="O9">
        <f>SUM(J23:J26)</f>
        <v>100</v>
      </c>
      <c r="P9">
        <v>0</v>
      </c>
    </row>
    <row r="10" spans="3:16" x14ac:dyDescent="0.3">
      <c r="C10" s="33" t="s">
        <v>26</v>
      </c>
      <c r="D10" s="34" t="s">
        <v>23</v>
      </c>
      <c r="E10" s="35" t="s">
        <v>8</v>
      </c>
      <c r="F10" s="35" t="str">
        <f>IF($E10=Selection!$F$2,"A",IF(OR($E10=Selection!$F$3,$E10=Selection!$F$5),"B","C"))</f>
        <v>A</v>
      </c>
      <c r="G10" s="35" t="s">
        <v>13</v>
      </c>
      <c r="H10" s="35">
        <v>7</v>
      </c>
      <c r="I10" s="35" t="s">
        <v>14</v>
      </c>
      <c r="J10" s="36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33" t="s">
        <v>26</v>
      </c>
      <c r="D11" s="34" t="s">
        <v>23</v>
      </c>
      <c r="E11" s="35" t="s">
        <v>8</v>
      </c>
      <c r="F11" s="35" t="str">
        <f>IF($E11=Selection!$F$2,"A",IF(OR($E11=Selection!$F$3,$E11=Selection!$F$5),"B","C"))</f>
        <v>A</v>
      </c>
      <c r="G11" s="35" t="s">
        <v>13</v>
      </c>
      <c r="H11" s="35">
        <v>8</v>
      </c>
      <c r="I11" s="35" t="s">
        <v>15</v>
      </c>
      <c r="J11" s="36">
        <v>20</v>
      </c>
      <c r="O11">
        <f>SUM(O7:O10)</f>
        <v>2265</v>
      </c>
      <c r="P11">
        <f>SUM(P7:P10)</f>
        <v>0</v>
      </c>
    </row>
    <row r="12" spans="3:16" x14ac:dyDescent="0.3">
      <c r="C12" s="33" t="s">
        <v>26</v>
      </c>
      <c r="D12" s="34" t="s">
        <v>23</v>
      </c>
      <c r="E12" s="35" t="s">
        <v>8</v>
      </c>
      <c r="F12" s="35" t="str">
        <f>IF($E12=Selection!$F$2,"A",IF(OR($E12=Selection!$F$3,$E12=Selection!$F$5),"B","C"))</f>
        <v>A</v>
      </c>
      <c r="G12" s="35" t="s">
        <v>13</v>
      </c>
      <c r="H12" s="35">
        <v>9</v>
      </c>
      <c r="I12" s="35" t="s">
        <v>16</v>
      </c>
      <c r="J12" s="36">
        <v>0</v>
      </c>
    </row>
    <row r="13" spans="3:16" x14ac:dyDescent="0.3">
      <c r="C13" s="33" t="s">
        <v>26</v>
      </c>
      <c r="D13" s="34" t="s">
        <v>23</v>
      </c>
      <c r="E13" s="35" t="s">
        <v>8</v>
      </c>
      <c r="F13" s="35" t="str">
        <f>IF($E13=Selection!$F$2,"A",IF(OR($E13=Selection!$F$3,$E13=Selection!$F$5),"B","C"))</f>
        <v>A</v>
      </c>
      <c r="G13" s="35" t="s">
        <v>12</v>
      </c>
      <c r="H13" s="35">
        <v>10</v>
      </c>
      <c r="I13" s="35" t="s">
        <v>15</v>
      </c>
      <c r="J13" s="36">
        <v>300</v>
      </c>
    </row>
    <row r="14" spans="3:16" x14ac:dyDescent="0.3">
      <c r="C14" s="33" t="s">
        <v>26</v>
      </c>
      <c r="D14" s="34" t="s">
        <v>23</v>
      </c>
      <c r="E14" s="35" t="s">
        <v>8</v>
      </c>
      <c r="F14" s="35" t="str">
        <f>IF($E14=Selection!$F$2,"A",IF(OR($E14=Selection!$F$3,$E14=Selection!$F$5),"B","C"))</f>
        <v>A</v>
      </c>
      <c r="G14" s="35" t="s">
        <v>13</v>
      </c>
      <c r="H14" s="35">
        <v>11</v>
      </c>
      <c r="I14" s="35" t="s">
        <v>16</v>
      </c>
      <c r="J14" s="36">
        <v>10</v>
      </c>
    </row>
    <row r="15" spans="3:16" x14ac:dyDescent="0.3">
      <c r="C15" s="33" t="s">
        <v>26</v>
      </c>
      <c r="D15" s="34" t="s">
        <v>23</v>
      </c>
      <c r="E15" s="35" t="s">
        <v>8</v>
      </c>
      <c r="F15" s="35" t="str">
        <f>IF($E15=Selection!$F$2,"A",IF(OR($E15=Selection!$F$3,$E15=Selection!$F$5),"B","C"))</f>
        <v>A</v>
      </c>
      <c r="G15" s="35" t="s">
        <v>13</v>
      </c>
      <c r="H15" s="35">
        <v>12</v>
      </c>
      <c r="I15" s="35" t="s">
        <v>16</v>
      </c>
      <c r="J15" s="36">
        <v>0</v>
      </c>
    </row>
    <row r="16" spans="3:16" x14ac:dyDescent="0.3">
      <c r="C16" s="33" t="s">
        <v>26</v>
      </c>
      <c r="D16" s="34" t="s">
        <v>23</v>
      </c>
      <c r="E16" s="35" t="s">
        <v>9</v>
      </c>
      <c r="F16" s="35" t="str">
        <f>IF($E16=Selection!$F$2,"A",IF(OR($E16=Selection!$F$3,$E16=Selection!$F$5),"B","C"))</f>
        <v>B</v>
      </c>
      <c r="G16" s="35" t="s">
        <v>12</v>
      </c>
      <c r="H16" s="35">
        <v>13</v>
      </c>
      <c r="I16" s="35" t="s">
        <v>15</v>
      </c>
      <c r="J16" s="36">
        <v>200</v>
      </c>
    </row>
    <row r="17" spans="3:10" x14ac:dyDescent="0.3">
      <c r="C17" s="33" t="s">
        <v>26</v>
      </c>
      <c r="D17" s="34" t="s">
        <v>23</v>
      </c>
      <c r="E17" s="35" t="s">
        <v>9</v>
      </c>
      <c r="F17" s="35" t="str">
        <f>IF($E17=Selection!$F$2,"A",IF(OR($E17=Selection!$F$3,$E17=Selection!$F$5),"B","C"))</f>
        <v>B</v>
      </c>
      <c r="G17" s="35" t="s">
        <v>13</v>
      </c>
      <c r="H17" s="35">
        <v>14</v>
      </c>
      <c r="I17" s="35" t="s">
        <v>15</v>
      </c>
      <c r="J17" s="36">
        <v>20</v>
      </c>
    </row>
    <row r="18" spans="3:10" x14ac:dyDescent="0.3">
      <c r="C18" s="33" t="s">
        <v>26</v>
      </c>
      <c r="D18" s="34" t="s">
        <v>23</v>
      </c>
      <c r="E18" s="35" t="s">
        <v>9</v>
      </c>
      <c r="F18" s="35" t="str">
        <f>IF($E18=Selection!$F$2,"A",IF(OR($E18=Selection!$F$3,$E18=Selection!$F$5),"B","C"))</f>
        <v>B</v>
      </c>
      <c r="G18" s="35" t="s">
        <v>13</v>
      </c>
      <c r="H18" s="35">
        <v>15</v>
      </c>
      <c r="I18" s="35" t="s">
        <v>15</v>
      </c>
      <c r="J18" s="36">
        <v>0</v>
      </c>
    </row>
    <row r="19" spans="3:10" x14ac:dyDescent="0.3">
      <c r="C19" s="33" t="s">
        <v>26</v>
      </c>
      <c r="D19" s="34" t="s">
        <v>23</v>
      </c>
      <c r="E19" s="35" t="s">
        <v>9</v>
      </c>
      <c r="F19" s="35" t="str">
        <f>IF($E19=Selection!$F$2,"A",IF(OR($E19=Selection!$F$3,$E19=Selection!$F$5),"B","C"))</f>
        <v>B</v>
      </c>
      <c r="G19" s="35" t="s">
        <v>13</v>
      </c>
      <c r="H19" s="35">
        <v>16</v>
      </c>
      <c r="I19" s="35" t="s">
        <v>16</v>
      </c>
      <c r="J19" s="36">
        <v>20</v>
      </c>
    </row>
    <row r="20" spans="3:10" x14ac:dyDescent="0.3">
      <c r="C20" s="33" t="s">
        <v>26</v>
      </c>
      <c r="D20" s="34" t="s">
        <v>23</v>
      </c>
      <c r="E20" s="35" t="s">
        <v>9</v>
      </c>
      <c r="F20" s="35" t="str">
        <f>IF($E20=Selection!$F$2,"A",IF(OR($E20=Selection!$F$3,$E20=Selection!$F$5),"B","C"))</f>
        <v>B</v>
      </c>
      <c r="G20" s="35" t="s">
        <v>13</v>
      </c>
      <c r="H20" s="35">
        <v>17</v>
      </c>
      <c r="I20" s="35" t="s">
        <v>14</v>
      </c>
      <c r="J20" s="36">
        <v>20</v>
      </c>
    </row>
    <row r="21" spans="3:10" x14ac:dyDescent="0.3">
      <c r="C21" s="33" t="s">
        <v>26</v>
      </c>
      <c r="D21" s="34" t="s">
        <v>23</v>
      </c>
      <c r="E21" s="35" t="s">
        <v>9</v>
      </c>
      <c r="F21" s="35" t="str">
        <f>IF($E21=Selection!$F$2,"A",IF(OR($E21=Selection!$F$3,$E21=Selection!$F$5),"B","C"))</f>
        <v>B</v>
      </c>
      <c r="G21" s="35" t="s">
        <v>13</v>
      </c>
      <c r="H21" s="35">
        <v>18</v>
      </c>
      <c r="I21" s="35" t="s">
        <v>16</v>
      </c>
      <c r="J21" s="36">
        <v>0</v>
      </c>
    </row>
    <row r="22" spans="3:10" x14ac:dyDescent="0.3">
      <c r="C22" s="33" t="s">
        <v>26</v>
      </c>
      <c r="D22" s="34" t="s">
        <v>23</v>
      </c>
      <c r="E22" s="41" t="s">
        <v>9</v>
      </c>
      <c r="F22" s="35" t="str">
        <f>IF($E22=Selection!$F$2,"A",IF(OR($E22=Selection!$F$3,$E22=Selection!$F$5),"B","C"))</f>
        <v>B</v>
      </c>
      <c r="G22" s="35" t="s">
        <v>13</v>
      </c>
      <c r="H22" s="35" t="s">
        <v>29</v>
      </c>
      <c r="I22" s="35" t="s">
        <v>25</v>
      </c>
      <c r="J22" s="36">
        <v>40</v>
      </c>
    </row>
    <row r="23" spans="3:10" x14ac:dyDescent="0.3">
      <c r="C23" s="33" t="s">
        <v>26</v>
      </c>
      <c r="D23" s="34" t="s">
        <v>23</v>
      </c>
      <c r="E23" s="35" t="s">
        <v>10</v>
      </c>
      <c r="F23" s="35" t="str">
        <f>IF($E23=Selection!$F$2,"A",IF(OR($E23=Selection!$F$3,$E23=Selection!$F$5),"B","C"))</f>
        <v>C</v>
      </c>
      <c r="G23" s="35" t="s">
        <v>12</v>
      </c>
      <c r="H23" s="35">
        <v>19</v>
      </c>
      <c r="I23" s="35" t="s">
        <v>14</v>
      </c>
      <c r="J23" s="36">
        <v>100</v>
      </c>
    </row>
    <row r="24" spans="3:10" x14ac:dyDescent="0.3">
      <c r="C24" s="33" t="s">
        <v>26</v>
      </c>
      <c r="D24" s="34" t="s">
        <v>23</v>
      </c>
      <c r="E24" s="35" t="s">
        <v>10</v>
      </c>
      <c r="F24" s="35" t="str">
        <f>IF($E24=Selection!$F$2,"A",IF(OR($E24=Selection!$F$3,$E24=Selection!$F$5),"B","C"))</f>
        <v>C</v>
      </c>
      <c r="G24" s="35" t="s">
        <v>13</v>
      </c>
      <c r="H24" s="35">
        <v>20</v>
      </c>
      <c r="I24" s="35" t="s">
        <v>15</v>
      </c>
      <c r="J24" s="36">
        <v>0</v>
      </c>
    </row>
    <row r="25" spans="3:10" x14ac:dyDescent="0.3">
      <c r="C25" s="33" t="s">
        <v>26</v>
      </c>
      <c r="D25" s="34" t="s">
        <v>23</v>
      </c>
      <c r="E25" s="35" t="s">
        <v>10</v>
      </c>
      <c r="F25" s="35" t="str">
        <f>IF($E25=Selection!$F$2,"A",IF(OR($E25=Selection!$F$3,$E25=Selection!$F$5),"B","C"))</f>
        <v>C</v>
      </c>
      <c r="G25" s="35" t="s">
        <v>13</v>
      </c>
      <c r="H25" s="35">
        <v>21</v>
      </c>
      <c r="I25" s="35" t="s">
        <v>16</v>
      </c>
      <c r="J25" s="36">
        <v>0</v>
      </c>
    </row>
    <row r="26" spans="3:10" x14ac:dyDescent="0.3">
      <c r="C26" s="33" t="s">
        <v>26</v>
      </c>
      <c r="D26" s="34" t="s">
        <v>23</v>
      </c>
      <c r="E26" s="35" t="s">
        <v>10</v>
      </c>
      <c r="F26" s="35" t="str">
        <f>IF($E26=Selection!$F$2,"A",IF(OR($E26=Selection!$F$3,$E26=Selection!$F$5),"B","C"))</f>
        <v>C</v>
      </c>
      <c r="G26" s="35" t="s">
        <v>13</v>
      </c>
      <c r="H26" s="35" t="s">
        <v>29</v>
      </c>
      <c r="I26" s="35" t="s">
        <v>25</v>
      </c>
      <c r="J26" s="36">
        <v>0</v>
      </c>
    </row>
    <row r="27" spans="3:10" x14ac:dyDescent="0.3">
      <c r="C27" s="33" t="s">
        <v>26</v>
      </c>
      <c r="D27" s="34" t="s">
        <v>23</v>
      </c>
      <c r="E27" s="35" t="s">
        <v>11</v>
      </c>
      <c r="F27" s="35" t="str">
        <f>IF($E27=Selection!$F$2,"A",IF(OR($E27=Selection!$F$3,$E27=Selection!$F$5),"B","C"))</f>
        <v>B</v>
      </c>
      <c r="G27" s="35" t="s">
        <v>12</v>
      </c>
      <c r="H27" s="35">
        <v>22</v>
      </c>
      <c r="I27" s="35" t="s">
        <v>15</v>
      </c>
      <c r="J27" s="36">
        <v>400</v>
      </c>
    </row>
    <row r="28" spans="3:10" x14ac:dyDescent="0.3">
      <c r="C28" s="33" t="s">
        <v>26</v>
      </c>
      <c r="D28" s="34" t="s">
        <v>23</v>
      </c>
      <c r="E28" s="35" t="s">
        <v>11</v>
      </c>
      <c r="F28" s="35" t="str">
        <f>IF($E28=Selection!$F$2,"A",IF(OR($E28=Selection!$F$3,$E28=Selection!$F$5),"B","C"))</f>
        <v>B</v>
      </c>
      <c r="G28" s="35" t="s">
        <v>12</v>
      </c>
      <c r="H28" s="35">
        <v>23</v>
      </c>
      <c r="I28" s="35" t="s">
        <v>14</v>
      </c>
      <c r="J28" s="36">
        <v>400</v>
      </c>
    </row>
    <row r="29" spans="3:10" x14ac:dyDescent="0.3">
      <c r="C29" s="33" t="s">
        <v>26</v>
      </c>
      <c r="D29" s="34" t="s">
        <v>23</v>
      </c>
      <c r="E29" s="35" t="s">
        <v>11</v>
      </c>
      <c r="F29" s="35" t="str">
        <f>IF($E29=Selection!$F$2,"A",IF(OR($E29=Selection!$F$3,$E29=Selection!$F$5),"B","C"))</f>
        <v>B</v>
      </c>
      <c r="G29" s="35" t="s">
        <v>13</v>
      </c>
      <c r="H29" s="35">
        <v>24</v>
      </c>
      <c r="I29" s="35" t="s">
        <v>15</v>
      </c>
      <c r="J29" s="36">
        <v>20</v>
      </c>
    </row>
    <row r="30" spans="3:10" x14ac:dyDescent="0.3">
      <c r="C30" s="33" t="s">
        <v>26</v>
      </c>
      <c r="D30" s="34" t="s">
        <v>23</v>
      </c>
      <c r="E30" s="35" t="s">
        <v>11</v>
      </c>
      <c r="F30" s="35" t="str">
        <f>IF($E30=Selection!$F$2,"A",IF(OR($E30=Selection!$F$3,$E30=Selection!$F$5),"B","C"))</f>
        <v>B</v>
      </c>
      <c r="G30" s="35" t="s">
        <v>13</v>
      </c>
      <c r="H30" s="35">
        <v>25</v>
      </c>
      <c r="I30" s="35" t="s">
        <v>16</v>
      </c>
      <c r="J30" s="36">
        <v>20</v>
      </c>
    </row>
    <row r="31" spans="3:10" x14ac:dyDescent="0.3">
      <c r="C31" s="33" t="s">
        <v>26</v>
      </c>
      <c r="D31" s="34" t="s">
        <v>23</v>
      </c>
      <c r="E31" s="35" t="s">
        <v>11</v>
      </c>
      <c r="F31" s="35" t="str">
        <f>IF($E31=Selection!$F$2,"A",IF(OR($E31=Selection!$F$3,$E31=Selection!$F$5),"B","C"))</f>
        <v>B</v>
      </c>
      <c r="G31" s="35" t="s">
        <v>13</v>
      </c>
      <c r="H31" s="35">
        <v>26</v>
      </c>
      <c r="I31" s="35" t="s">
        <v>16</v>
      </c>
      <c r="J31" s="36">
        <v>0</v>
      </c>
    </row>
    <row r="32" spans="3:10" x14ac:dyDescent="0.3">
      <c r="C32" s="33" t="s">
        <v>26</v>
      </c>
      <c r="D32" s="34" t="s">
        <v>23</v>
      </c>
      <c r="E32" s="35" t="s">
        <v>11</v>
      </c>
      <c r="F32" s="35" t="str">
        <f>IF($E32=Selection!$F$2,"A",IF(OR($E32=Selection!$F$3,$E32=Selection!$F$5),"B","C"))</f>
        <v>B</v>
      </c>
      <c r="G32" s="35" t="s">
        <v>13</v>
      </c>
      <c r="H32" s="35" t="s">
        <v>29</v>
      </c>
      <c r="I32" s="35" t="s">
        <v>25</v>
      </c>
      <c r="J32" s="36">
        <v>0</v>
      </c>
    </row>
    <row r="33" spans="3:15" x14ac:dyDescent="0.3">
      <c r="C33" s="29" t="s">
        <v>26</v>
      </c>
      <c r="D33" s="30" t="s">
        <v>24</v>
      </c>
      <c r="E33" s="31" t="s">
        <v>8</v>
      </c>
      <c r="F33" s="31" t="str">
        <f>IF($E33=Selection!$F$2,"A",IF(OR($E33=Selection!$F$3,$E33=Selection!$F$5),"B","C"))</f>
        <v>A</v>
      </c>
      <c r="G33" s="31" t="s">
        <v>12</v>
      </c>
      <c r="H33" s="31">
        <v>1</v>
      </c>
      <c r="I33" s="31" t="s">
        <v>14</v>
      </c>
      <c r="J33" s="32">
        <v>400</v>
      </c>
    </row>
    <row r="34" spans="3:15" x14ac:dyDescent="0.3">
      <c r="C34" s="33" t="s">
        <v>26</v>
      </c>
      <c r="D34" s="34" t="s">
        <v>24</v>
      </c>
      <c r="E34" s="35" t="s">
        <v>8</v>
      </c>
      <c r="F34" s="35" t="str">
        <f>IF($E34=Selection!$F$2,"A",IF(OR($E34=Selection!$F$3,$E34=Selection!$F$5),"B","C"))</f>
        <v>A</v>
      </c>
      <c r="G34" s="35" t="s">
        <v>13</v>
      </c>
      <c r="H34" s="35">
        <v>2</v>
      </c>
      <c r="I34" s="35" t="s">
        <v>15</v>
      </c>
      <c r="J34" s="36">
        <v>10</v>
      </c>
    </row>
    <row r="35" spans="3:15" x14ac:dyDescent="0.3">
      <c r="C35" s="33" t="s">
        <v>26</v>
      </c>
      <c r="D35" s="34" t="s">
        <v>24</v>
      </c>
      <c r="E35" s="35" t="s">
        <v>8</v>
      </c>
      <c r="F35" s="35" t="str">
        <f>IF($E35=Selection!$F$2,"A",IF(OR($E35=Selection!$F$3,$E35=Selection!$F$5),"B","C"))</f>
        <v>A</v>
      </c>
      <c r="G35" s="35" t="s">
        <v>13</v>
      </c>
      <c r="H35" s="35">
        <v>4</v>
      </c>
      <c r="I35" s="35" t="s">
        <v>15</v>
      </c>
      <c r="J35" s="36">
        <v>10</v>
      </c>
    </row>
    <row r="36" spans="3:15" x14ac:dyDescent="0.3">
      <c r="C36" s="33" t="s">
        <v>26</v>
      </c>
      <c r="D36" s="34" t="s">
        <v>24</v>
      </c>
      <c r="E36" s="35" t="s">
        <v>8</v>
      </c>
      <c r="F36" s="35" t="str">
        <f>IF($E36=Selection!$F$2,"A",IF(OR($E36=Selection!$F$3,$E36=Selection!$F$5),"B","C"))</f>
        <v>A</v>
      </c>
      <c r="G36" s="35" t="s">
        <v>12</v>
      </c>
      <c r="H36" s="35">
        <v>6</v>
      </c>
      <c r="I36" s="35" t="s">
        <v>15</v>
      </c>
      <c r="J36" s="36">
        <v>300</v>
      </c>
    </row>
    <row r="37" spans="3:15" x14ac:dyDescent="0.3">
      <c r="C37" s="33" t="s">
        <v>26</v>
      </c>
      <c r="D37" s="34" t="s">
        <v>24</v>
      </c>
      <c r="E37" s="35" t="s">
        <v>8</v>
      </c>
      <c r="F37" s="35" t="str">
        <f>IF($E37=Selection!$F$2,"A",IF(OR($E37=Selection!$F$3,$E37=Selection!$F$5),"B","C"))</f>
        <v>A</v>
      </c>
      <c r="G37" s="35" t="s">
        <v>13</v>
      </c>
      <c r="H37" s="35">
        <v>8</v>
      </c>
      <c r="I37" s="35" t="s">
        <v>15</v>
      </c>
      <c r="J37" s="36">
        <v>10</v>
      </c>
      <c r="N37" t="s">
        <v>8</v>
      </c>
      <c r="O37">
        <f>SUM(J33:J45)</f>
        <v>1210</v>
      </c>
    </row>
    <row r="38" spans="3:15" x14ac:dyDescent="0.3">
      <c r="C38" s="33" t="s">
        <v>26</v>
      </c>
      <c r="D38" s="34" t="s">
        <v>24</v>
      </c>
      <c r="E38" s="35" t="s">
        <v>8</v>
      </c>
      <c r="F38" s="35" t="str">
        <f>IF($E38=Selection!$F$2,"A",IF(OR($E38=Selection!$F$3,$E38=Selection!$F$5),"B","C"))</f>
        <v>A</v>
      </c>
      <c r="G38" s="35" t="s">
        <v>13</v>
      </c>
      <c r="H38" s="35">
        <v>9</v>
      </c>
      <c r="I38" s="35" t="s">
        <v>16</v>
      </c>
      <c r="J38" s="36">
        <v>10</v>
      </c>
      <c r="N38" t="s">
        <v>9</v>
      </c>
      <c r="O38">
        <f>SUM(J46:J52)</f>
        <v>340</v>
      </c>
    </row>
    <row r="39" spans="3:15" x14ac:dyDescent="0.3">
      <c r="C39" s="33" t="s">
        <v>26</v>
      </c>
      <c r="D39" s="34" t="s">
        <v>24</v>
      </c>
      <c r="E39" s="35" t="s">
        <v>8</v>
      </c>
      <c r="F39" s="35" t="str">
        <f>IF($E39=Selection!$F$2,"A",IF(OR($E39=Selection!$F$3,$E39=Selection!$F$5),"B","C"))</f>
        <v>A</v>
      </c>
      <c r="G39" s="35" t="s">
        <v>13</v>
      </c>
      <c r="H39" s="35" t="s">
        <v>29</v>
      </c>
      <c r="I39" s="35" t="s">
        <v>25</v>
      </c>
      <c r="J39" s="36">
        <v>20</v>
      </c>
      <c r="N39" t="s">
        <v>30</v>
      </c>
      <c r="O39">
        <f>SUM(J53:J56)</f>
        <v>240</v>
      </c>
    </row>
    <row r="40" spans="3:15" x14ac:dyDescent="0.3">
      <c r="C40" s="33" t="s">
        <v>26</v>
      </c>
      <c r="D40" s="34" t="s">
        <v>24</v>
      </c>
      <c r="E40" s="35" t="s">
        <v>8</v>
      </c>
      <c r="F40" s="35" t="str">
        <f>IF($E40=Selection!$F$2,"A",IF(OR($E40=Selection!$F$3,$E40=Selection!$F$5),"B","C"))</f>
        <v>A</v>
      </c>
      <c r="G40" s="35" t="s">
        <v>12</v>
      </c>
      <c r="H40" s="35">
        <v>10</v>
      </c>
      <c r="I40" s="35" t="s">
        <v>14</v>
      </c>
      <c r="J40" s="36">
        <v>200</v>
      </c>
      <c r="N40" t="s">
        <v>11</v>
      </c>
      <c r="O40">
        <f>SUM(J57:J62)</f>
        <v>640</v>
      </c>
    </row>
    <row r="41" spans="3:15" x14ac:dyDescent="0.3">
      <c r="C41" s="33" t="s">
        <v>26</v>
      </c>
      <c r="D41" s="34" t="s">
        <v>24</v>
      </c>
      <c r="E41" s="35" t="s">
        <v>8</v>
      </c>
      <c r="F41" s="35" t="str">
        <f>IF($E41=Selection!$F$2,"A",IF(OR($E41=Selection!$F$3,$E41=Selection!$F$5),"B","C"))</f>
        <v>A</v>
      </c>
      <c r="G41" s="35" t="s">
        <v>13</v>
      </c>
      <c r="H41" s="35">
        <v>11</v>
      </c>
      <c r="I41" s="35" t="s">
        <v>15</v>
      </c>
      <c r="J41" s="36">
        <v>20</v>
      </c>
      <c r="O41">
        <f>SUM(O37:O40)</f>
        <v>2430</v>
      </c>
    </row>
    <row r="42" spans="3:15" x14ac:dyDescent="0.3">
      <c r="C42" s="33" t="s">
        <v>26</v>
      </c>
      <c r="D42" s="34" t="s">
        <v>24</v>
      </c>
      <c r="E42" s="35" t="s">
        <v>8</v>
      </c>
      <c r="F42" s="35" t="str">
        <f>IF($E42=Selection!$F$2,"A",IF(OR($E42=Selection!$F$3,$E42=Selection!$F$5),"B","C"))</f>
        <v>A</v>
      </c>
      <c r="G42" s="35" t="s">
        <v>13</v>
      </c>
      <c r="H42" s="35">
        <v>12</v>
      </c>
      <c r="I42" s="35" t="s">
        <v>16</v>
      </c>
      <c r="J42" s="36">
        <v>0</v>
      </c>
    </row>
    <row r="43" spans="3:15" x14ac:dyDescent="0.3">
      <c r="C43" s="33" t="s">
        <v>26</v>
      </c>
      <c r="D43" s="34" t="s">
        <v>24</v>
      </c>
      <c r="E43" s="35" t="s">
        <v>8</v>
      </c>
      <c r="F43" s="35" t="str">
        <f>IF($E43=Selection!$F$2,"A",IF(OR($E43=Selection!$F$3,$E43=Selection!$F$5),"B","C"))</f>
        <v>A</v>
      </c>
      <c r="G43" s="35" t="s">
        <v>12</v>
      </c>
      <c r="H43" s="35">
        <v>27</v>
      </c>
      <c r="I43" s="35" t="s">
        <v>15</v>
      </c>
      <c r="J43" s="36">
        <v>200</v>
      </c>
    </row>
    <row r="44" spans="3:15" x14ac:dyDescent="0.3">
      <c r="C44" s="33" t="s">
        <v>26</v>
      </c>
      <c r="D44" s="34" t="s">
        <v>24</v>
      </c>
      <c r="E44" s="35" t="s">
        <v>8</v>
      </c>
      <c r="F44" s="35" t="str">
        <f>IF($E44=Selection!$F$2,"A",IF(OR($E44=Selection!$F$3,$E44=Selection!$F$5),"B","C"))</f>
        <v>A</v>
      </c>
      <c r="G44" s="35" t="s">
        <v>13</v>
      </c>
      <c r="H44" s="35">
        <v>28</v>
      </c>
      <c r="I44" s="35" t="s">
        <v>16</v>
      </c>
      <c r="J44" s="36">
        <v>20</v>
      </c>
    </row>
    <row r="45" spans="3:15" x14ac:dyDescent="0.3">
      <c r="C45" s="33" t="s">
        <v>26</v>
      </c>
      <c r="D45" s="34" t="s">
        <v>24</v>
      </c>
      <c r="E45" s="35" t="s">
        <v>8</v>
      </c>
      <c r="F45" s="35" t="str">
        <f>IF($E45=Selection!$F$2,"A",IF(OR($E45=Selection!$F$3,$E45=Selection!$F$5),"B","C"))</f>
        <v>A</v>
      </c>
      <c r="G45" s="35" t="s">
        <v>13</v>
      </c>
      <c r="H45" s="35">
        <v>29</v>
      </c>
      <c r="I45" s="35" t="s">
        <v>16</v>
      </c>
      <c r="J45" s="36">
        <v>10</v>
      </c>
    </row>
    <row r="46" spans="3:15" x14ac:dyDescent="0.3">
      <c r="C46" s="33" t="s">
        <v>26</v>
      </c>
      <c r="D46" s="34" t="s">
        <v>24</v>
      </c>
      <c r="E46" s="35" t="s">
        <v>9</v>
      </c>
      <c r="F46" s="35" t="str">
        <f>IF($E46=Selection!$F$2,"A",IF(OR($E46=Selection!$F$3,$E46=Selection!$F$5),"B","C"))</f>
        <v>B</v>
      </c>
      <c r="G46" s="35" t="s">
        <v>12</v>
      </c>
      <c r="H46" s="35">
        <v>13</v>
      </c>
      <c r="I46" s="35" t="s">
        <v>15</v>
      </c>
      <c r="J46" s="36">
        <v>150</v>
      </c>
    </row>
    <row r="47" spans="3:15" x14ac:dyDescent="0.3">
      <c r="C47" s="33" t="s">
        <v>26</v>
      </c>
      <c r="D47" s="34" t="s">
        <v>24</v>
      </c>
      <c r="E47" s="35" t="s">
        <v>9</v>
      </c>
      <c r="F47" s="35" t="str">
        <f>IF($E47=Selection!$F$2,"A",IF(OR($E47=Selection!$F$3,$E47=Selection!$F$5),"B","C"))</f>
        <v>B</v>
      </c>
      <c r="G47" s="35" t="s">
        <v>13</v>
      </c>
      <c r="H47" s="35">
        <v>15</v>
      </c>
      <c r="I47" s="35" t="s">
        <v>15</v>
      </c>
      <c r="J47" s="36">
        <v>20</v>
      </c>
    </row>
    <row r="48" spans="3:15" x14ac:dyDescent="0.3">
      <c r="C48" s="33" t="s">
        <v>26</v>
      </c>
      <c r="D48" s="34" t="s">
        <v>24</v>
      </c>
      <c r="E48" s="35" t="s">
        <v>9</v>
      </c>
      <c r="F48" s="35" t="str">
        <f>IF($E48=Selection!$F$2,"A",IF(OR($E48=Selection!$F$3,$E48=Selection!$F$5),"B","C"))</f>
        <v>B</v>
      </c>
      <c r="G48" s="35" t="s">
        <v>13</v>
      </c>
      <c r="H48" s="35">
        <v>16</v>
      </c>
      <c r="I48" s="35" t="s">
        <v>15</v>
      </c>
      <c r="J48" s="36">
        <v>0</v>
      </c>
    </row>
    <row r="49" spans="3:10" x14ac:dyDescent="0.3">
      <c r="C49" s="33" t="s">
        <v>26</v>
      </c>
      <c r="D49" s="34" t="s">
        <v>24</v>
      </c>
      <c r="E49" s="35" t="s">
        <v>9</v>
      </c>
      <c r="F49" s="35" t="str">
        <f>IF($E49=Selection!$F$2,"A",IF(OR($E49=Selection!$F$3,$E49=Selection!$F$5),"B","C"))</f>
        <v>B</v>
      </c>
      <c r="G49" s="35" t="s">
        <v>13</v>
      </c>
      <c r="H49" s="35">
        <v>18</v>
      </c>
      <c r="I49" s="35" t="s">
        <v>16</v>
      </c>
      <c r="J49" s="36">
        <v>150</v>
      </c>
    </row>
    <row r="50" spans="3:10" x14ac:dyDescent="0.3">
      <c r="C50" s="33" t="s">
        <v>26</v>
      </c>
      <c r="D50" s="34" t="s">
        <v>24</v>
      </c>
      <c r="E50" s="35" t="s">
        <v>9</v>
      </c>
      <c r="F50" s="35" t="str">
        <f>IF($E50=Selection!$F$2,"A",IF(OR($E50=Selection!$F$3,$E50=Selection!$F$5),"B","C"))</f>
        <v>B</v>
      </c>
      <c r="G50" s="35" t="s">
        <v>13</v>
      </c>
      <c r="H50" s="35">
        <v>30</v>
      </c>
      <c r="I50" s="35" t="s">
        <v>14</v>
      </c>
      <c r="J50" s="36">
        <v>20</v>
      </c>
    </row>
    <row r="51" spans="3:10" x14ac:dyDescent="0.3">
      <c r="C51" s="33" t="s">
        <v>26</v>
      </c>
      <c r="D51" s="34" t="s">
        <v>24</v>
      </c>
      <c r="E51" s="35" t="s">
        <v>9</v>
      </c>
      <c r="F51" s="35" t="str">
        <f>IF($E51=Selection!$F$2,"A",IF(OR($E51=Selection!$F$3,$E51=Selection!$F$5),"B","C"))</f>
        <v>B</v>
      </c>
      <c r="G51" s="35" t="s">
        <v>13</v>
      </c>
      <c r="H51" s="35">
        <v>31</v>
      </c>
      <c r="I51" s="35" t="s">
        <v>16</v>
      </c>
      <c r="J51" s="36">
        <v>0</v>
      </c>
    </row>
    <row r="52" spans="3:10" x14ac:dyDescent="0.3">
      <c r="C52" s="33" t="s">
        <v>26</v>
      </c>
      <c r="D52" s="34" t="s">
        <v>24</v>
      </c>
      <c r="E52" s="35" t="s">
        <v>9</v>
      </c>
      <c r="F52" s="35" t="str">
        <f>IF($E52=Selection!$F$2,"A",IF(OR($E52=Selection!$F$3,$E52=Selection!$F$5),"B","C"))</f>
        <v>B</v>
      </c>
      <c r="G52" s="35" t="s">
        <v>13</v>
      </c>
      <c r="H52" s="35" t="s">
        <v>29</v>
      </c>
      <c r="I52" s="35" t="s">
        <v>25</v>
      </c>
      <c r="J52" s="36">
        <v>0</v>
      </c>
    </row>
    <row r="53" spans="3:10" x14ac:dyDescent="0.3">
      <c r="C53" s="33" t="s">
        <v>26</v>
      </c>
      <c r="D53" s="34" t="s">
        <v>24</v>
      </c>
      <c r="E53" s="35" t="s">
        <v>10</v>
      </c>
      <c r="F53" s="35" t="str">
        <f>IF($E53=Selection!$F$2,"A",IF(OR($E53=Selection!$F$3,$E53=Selection!$F$5),"B","C"))</f>
        <v>C</v>
      </c>
      <c r="G53" s="35" t="s">
        <v>12</v>
      </c>
      <c r="H53" s="35">
        <v>19</v>
      </c>
      <c r="I53" s="35" t="s">
        <v>14</v>
      </c>
      <c r="J53" s="36">
        <v>200</v>
      </c>
    </row>
    <row r="54" spans="3:10" x14ac:dyDescent="0.3">
      <c r="C54" s="33" t="s">
        <v>26</v>
      </c>
      <c r="D54" s="34" t="s">
        <v>24</v>
      </c>
      <c r="E54" s="35" t="s">
        <v>10</v>
      </c>
      <c r="F54" s="35" t="str">
        <f>IF($E54=Selection!$F$2,"A",IF(OR($E54=Selection!$F$3,$E54=Selection!$F$5),"B","C"))</f>
        <v>C</v>
      </c>
      <c r="G54" s="35" t="s">
        <v>13</v>
      </c>
      <c r="H54" s="35">
        <v>21</v>
      </c>
      <c r="I54" s="35" t="s">
        <v>15</v>
      </c>
      <c r="J54" s="36">
        <v>20</v>
      </c>
    </row>
    <row r="55" spans="3:10" x14ac:dyDescent="0.3">
      <c r="C55" s="33" t="s">
        <v>26</v>
      </c>
      <c r="D55" s="34" t="s">
        <v>24</v>
      </c>
      <c r="E55" s="35" t="s">
        <v>10</v>
      </c>
      <c r="F55" s="35" t="str">
        <f>IF($E55=Selection!$F$2,"A",IF(OR($E55=Selection!$F$3,$E55=Selection!$F$5),"B","C"))</f>
        <v>C</v>
      </c>
      <c r="G55" s="35" t="s">
        <v>13</v>
      </c>
      <c r="H55" s="35">
        <v>32</v>
      </c>
      <c r="I55" s="35" t="s">
        <v>16</v>
      </c>
      <c r="J55" s="36">
        <v>20</v>
      </c>
    </row>
    <row r="56" spans="3:10" x14ac:dyDescent="0.3">
      <c r="C56" s="33" t="s">
        <v>26</v>
      </c>
      <c r="D56" s="34" t="s">
        <v>24</v>
      </c>
      <c r="E56" s="35" t="s">
        <v>10</v>
      </c>
      <c r="F56" s="35" t="str">
        <f>IF($E56=Selection!$F$2,"A",IF(OR($E56=Selection!$F$3,$E56=Selection!$F$5),"B","C"))</f>
        <v>C</v>
      </c>
      <c r="G56" s="35" t="s">
        <v>13</v>
      </c>
      <c r="H56" s="35" t="s">
        <v>29</v>
      </c>
      <c r="I56" s="35" t="s">
        <v>25</v>
      </c>
      <c r="J56" s="36">
        <v>0</v>
      </c>
    </row>
    <row r="57" spans="3:10" x14ac:dyDescent="0.3">
      <c r="C57" s="33" t="s">
        <v>26</v>
      </c>
      <c r="D57" s="34" t="s">
        <v>24</v>
      </c>
      <c r="E57" s="35" t="s">
        <v>11</v>
      </c>
      <c r="F57" s="35" t="str">
        <f>IF($E57=Selection!$F$2,"A",IF(OR($E57=Selection!$F$3,$E57=Selection!$F$5),"B","C"))</f>
        <v>B</v>
      </c>
      <c r="G57" s="35" t="s">
        <v>12</v>
      </c>
      <c r="H57" s="35">
        <v>22</v>
      </c>
      <c r="I57" s="35" t="s">
        <v>15</v>
      </c>
      <c r="J57" s="36">
        <v>300</v>
      </c>
    </row>
    <row r="58" spans="3:10" x14ac:dyDescent="0.3">
      <c r="C58" s="33" t="s">
        <v>26</v>
      </c>
      <c r="D58" s="34" t="s">
        <v>24</v>
      </c>
      <c r="E58" s="35" t="s">
        <v>11</v>
      </c>
      <c r="F58" s="35" t="str">
        <f>IF($E58=Selection!$F$2,"A",IF(OR($E58=Selection!$F$3,$E58=Selection!$F$5),"B","C"))</f>
        <v>B</v>
      </c>
      <c r="G58" s="35" t="s">
        <v>12</v>
      </c>
      <c r="H58" s="35">
        <v>24</v>
      </c>
      <c r="I58" s="35" t="s">
        <v>14</v>
      </c>
      <c r="J58" s="36">
        <v>300</v>
      </c>
    </row>
    <row r="59" spans="3:10" x14ac:dyDescent="0.3">
      <c r="C59" s="33" t="s">
        <v>26</v>
      </c>
      <c r="D59" s="34" t="s">
        <v>24</v>
      </c>
      <c r="E59" s="35" t="s">
        <v>11</v>
      </c>
      <c r="F59" s="35" t="str">
        <f>IF($E59=Selection!$F$2,"A",IF(OR($E59=Selection!$F$3,$E59=Selection!$F$5),"B","C"))</f>
        <v>B</v>
      </c>
      <c r="G59" s="35" t="s">
        <v>13</v>
      </c>
      <c r="H59" s="35">
        <v>25</v>
      </c>
      <c r="I59" s="35" t="s">
        <v>15</v>
      </c>
      <c r="J59" s="36">
        <v>20</v>
      </c>
    </row>
    <row r="60" spans="3:10" x14ac:dyDescent="0.3">
      <c r="C60" s="33" t="s">
        <v>26</v>
      </c>
      <c r="D60" s="34" t="s">
        <v>24</v>
      </c>
      <c r="E60" s="35" t="s">
        <v>11</v>
      </c>
      <c r="F60" s="35" t="str">
        <f>IF($E60=Selection!$F$2,"A",IF(OR($E60=Selection!$F$3,$E60=Selection!$F$5),"B","C"))</f>
        <v>B</v>
      </c>
      <c r="G60" s="35" t="s">
        <v>13</v>
      </c>
      <c r="H60" s="35">
        <v>33</v>
      </c>
      <c r="I60" s="35" t="s">
        <v>16</v>
      </c>
      <c r="J60" s="36">
        <v>20</v>
      </c>
    </row>
    <row r="61" spans="3:10" x14ac:dyDescent="0.3">
      <c r="C61" s="33" t="s">
        <v>26</v>
      </c>
      <c r="D61" s="34" t="s">
        <v>24</v>
      </c>
      <c r="E61" s="35" t="s">
        <v>11</v>
      </c>
      <c r="F61" s="35" t="str">
        <f>IF($E61=Selection!$F$2,"A",IF(OR($E61=Selection!$F$3,$E61=Selection!$F$5),"B","C"))</f>
        <v>B</v>
      </c>
      <c r="G61" s="35" t="s">
        <v>13</v>
      </c>
      <c r="H61" s="35">
        <v>34</v>
      </c>
      <c r="I61" s="35" t="s">
        <v>16</v>
      </c>
      <c r="J61" s="36">
        <v>0</v>
      </c>
    </row>
    <row r="62" spans="3:10" x14ac:dyDescent="0.3">
      <c r="C62" s="37" t="s">
        <v>26</v>
      </c>
      <c r="D62" s="38" t="s">
        <v>24</v>
      </c>
      <c r="E62" s="39" t="s">
        <v>11</v>
      </c>
      <c r="F62" s="39" t="str">
        <f>IF($E62=Selection!$F$2,"A",IF(OR($E62=Selection!$F$3,$E62=Selection!$F$5),"B","C"))</f>
        <v>B</v>
      </c>
      <c r="G62" s="39" t="s">
        <v>13</v>
      </c>
      <c r="H62" s="39" t="s">
        <v>29</v>
      </c>
      <c r="I62" s="39" t="s">
        <v>25</v>
      </c>
      <c r="J62" s="40">
        <v>0</v>
      </c>
    </row>
    <row r="63" spans="3:10" x14ac:dyDescent="0.3">
      <c r="C63" s="27"/>
      <c r="D63" s="27"/>
    </row>
    <row r="64" spans="3:10" x14ac:dyDescent="0.3">
      <c r="C64" s="27"/>
      <c r="D64" s="27"/>
    </row>
    <row r="65" spans="3:11" x14ac:dyDescent="0.3">
      <c r="C65" s="27"/>
      <c r="D65" s="27"/>
    </row>
    <row r="66" spans="3:11" s="1" customFormat="1" x14ac:dyDescent="0.3">
      <c r="C66" s="27"/>
      <c r="D66" s="27"/>
      <c r="J66"/>
      <c r="K66"/>
    </row>
    <row r="67" spans="3:11" s="1" customFormat="1" x14ac:dyDescent="0.3">
      <c r="C67" s="27"/>
      <c r="D67" s="27"/>
      <c r="J67"/>
      <c r="K67"/>
    </row>
    <row r="68" spans="3:11" s="1" customFormat="1" x14ac:dyDescent="0.3">
      <c r="C68" s="27"/>
      <c r="D68" s="27"/>
      <c r="J68"/>
      <c r="K68"/>
    </row>
    <row r="69" spans="3:11" s="1" customFormat="1" x14ac:dyDescent="0.3">
      <c r="C69" s="27"/>
      <c r="D69" s="27"/>
      <c r="J69"/>
      <c r="K69"/>
    </row>
    <row r="70" spans="3:11" s="1" customFormat="1" x14ac:dyDescent="0.3">
      <c r="C70" s="27"/>
      <c r="D70" s="27"/>
      <c r="J70"/>
      <c r="K70"/>
    </row>
    <row r="71" spans="3:11" s="1" customFormat="1" x14ac:dyDescent="0.3">
      <c r="C71" s="27"/>
      <c r="D71" s="27"/>
      <c r="J71"/>
      <c r="K71"/>
    </row>
    <row r="72" spans="3:11" s="1" customFormat="1" x14ac:dyDescent="0.3">
      <c r="C72" s="27"/>
      <c r="D72" s="27"/>
      <c r="J72"/>
      <c r="K72"/>
    </row>
    <row r="73" spans="3:11" s="1" customFormat="1" x14ac:dyDescent="0.3">
      <c r="C73" s="27"/>
      <c r="D73" s="27"/>
      <c r="J73"/>
      <c r="K73"/>
    </row>
    <row r="74" spans="3:11" s="1" customFormat="1" x14ac:dyDescent="0.3">
      <c r="C74" s="27"/>
      <c r="D74" s="27"/>
      <c r="J74"/>
      <c r="K74"/>
    </row>
    <row r="75" spans="3:11" s="1" customFormat="1" x14ac:dyDescent="0.3">
      <c r="C75" s="27"/>
      <c r="D75" s="27"/>
      <c r="J75"/>
      <c r="K75"/>
    </row>
    <row r="76" spans="3:11" s="1" customFormat="1" x14ac:dyDescent="0.3">
      <c r="C76" s="27"/>
      <c r="D76" s="27"/>
      <c r="J76"/>
      <c r="K76"/>
    </row>
    <row r="77" spans="3:11" s="1" customFormat="1" x14ac:dyDescent="0.3">
      <c r="C77" s="27"/>
      <c r="D77" s="27"/>
      <c r="J77"/>
      <c r="K77"/>
    </row>
    <row r="78" spans="3:11" s="1" customFormat="1" x14ac:dyDescent="0.3">
      <c r="C78" s="27"/>
      <c r="D78" s="27"/>
      <c r="J78"/>
      <c r="K78"/>
    </row>
    <row r="79" spans="3:11" s="1" customFormat="1" x14ac:dyDescent="0.3">
      <c r="C79" s="27"/>
      <c r="D79" s="27"/>
      <c r="J79"/>
      <c r="K79"/>
    </row>
    <row r="80" spans="3:11" s="1" customFormat="1" x14ac:dyDescent="0.3">
      <c r="C80" s="27"/>
      <c r="D80" s="27"/>
      <c r="J80"/>
      <c r="K80"/>
    </row>
    <row r="81" spans="3:11" s="1" customFormat="1" x14ac:dyDescent="0.3">
      <c r="C81" s="27"/>
      <c r="D81" s="27"/>
      <c r="J81"/>
      <c r="K81"/>
    </row>
    <row r="82" spans="3:11" s="1" customFormat="1" x14ac:dyDescent="0.3">
      <c r="C82" s="27"/>
      <c r="D82" s="27"/>
      <c r="J82"/>
      <c r="K82"/>
    </row>
    <row r="83" spans="3:11" s="1" customFormat="1" x14ac:dyDescent="0.3">
      <c r="C83" s="27"/>
      <c r="D83" s="27"/>
      <c r="J83"/>
      <c r="K83"/>
    </row>
    <row r="84" spans="3:11" s="1" customFormat="1" x14ac:dyDescent="0.3">
      <c r="C84" s="27"/>
      <c r="D84" s="27"/>
      <c r="J84"/>
      <c r="K84"/>
    </row>
    <row r="85" spans="3:11" s="1" customFormat="1" x14ac:dyDescent="0.3">
      <c r="C85" s="27"/>
      <c r="D85" s="27"/>
      <c r="J85"/>
      <c r="K85"/>
    </row>
    <row r="86" spans="3:11" s="1" customFormat="1" x14ac:dyDescent="0.3">
      <c r="C86" s="27"/>
      <c r="D86" s="27"/>
      <c r="J86"/>
      <c r="K86"/>
    </row>
  </sheetData>
  <phoneticPr fontId="16" type="noConversion"/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{894DCC1D-F8BC-44F3-BB22-EFFAC7A8BA32}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{A72F0A54-8229-4BE2-AC05-E0580C7BB457}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DCC1D-F8BC-44F3-BB22-EFFAC7A8BA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A72F0A54-8229-4BE2-AC05-E0580C7BB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B991D046-B1D5-4FA0-B8E0-0FEEC15DACA0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A0F9E15-54CA-4859-8213-5BAE1C86D6DA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CEC8949C-AB0A-4ED5-BE8B-A634715BA06F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4FDB5010-394E-4ADE-8799-B61B9F94420E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74B9EC4A-AFDF-4B96-9D96-6C3559DD4F0D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F91273BA-3832-4B43-9782-6D6E41332442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55EB6EF1-2090-418A-839D-465E91AB4CA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7C4284AD-83CB-4997-8F03-E2B1B6B3688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63A06C25-36EB-4FB3-BEAF-4C4F05AA0D8D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6FDC2CCB-48B2-4C12-A520-D26A208C1E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727869CA-B0FA-49F1-93E5-F657AA824BBA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0B6B4F56-0306-4958-BC47-FEB06F4014F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FD888A72-71CC-4B34-BEC5-E480ACACEC42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B4CE9E6B-6832-4052-926D-4E08314F2E75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43F7596A-FA1B-403E-BB4B-9AA19ADC8CD1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DF51D91F-B2D1-4A84-9513-07127940577D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1A6D137C-4310-46DD-82A9-9B3B1489DCA5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0444459-455F-49A2-9C68-FC325A2BD134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0FF21EA9-D5FF-40C7-9CC7-6ADFA230DFF7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31600508-284E-4133-B4E4-4BFD5E9966A9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938FDC5F-93DE-42D0-907B-0D7076C4575A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7F7035B2-B061-448A-8B63-F804EA1B84CF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7FEA096B-7E14-46EE-ADF4-893FDE0E7421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5258E395-D65D-4B67-8DA3-146B8EB7B1C4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53D2B2B4-50CE-4ECE-9A14-DC81B7E59B39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586C8A15-031D-4892-95AA-9B3CB712C0F9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06783D7B-6D2B-4154-858A-2052310E3EEA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925F8E82-4CF6-4189-AA2E-69BA22249A9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6D98898-A649-4A6B-8742-F9C2363CB648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6E56989A-3788-486D-A1F8-B5C1B44A53E5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BD5CD55B-C99F-4C32-82AC-501E172C0732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F3E9ABA-04FD-4752-9AFB-E1AAE01E1DFD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F5352C4E-61A5-4F39-828B-7A0CB8CA7A19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822AD21E-4C8C-40F9-8C3E-45233F9A73F2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68649710-1DEA-4580-912D-A87D0F1A6E71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2D31C235-B94E-4C6B-B5B8-6AB6C912C211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AE365BF1-BD8A-4E47-8CF4-CC5410806A39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DA80C1FE-E8B0-4947-96CC-9789E3CDCAF4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0D3AE77E-6E51-43C2-A7AD-889AAB61A1BE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2F3F5E8F-CC09-431B-9BE2-258AC3CB9B96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8FBE27F1-045A-4C0F-8F0E-3FB712E7E2A2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3A9DF7E-C06A-4C92-9330-5732B8923940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85F12696-9977-4B09-9B02-1F51C69E2F04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D5B92D52-2E81-4732-8E12-B5A00AB13FE6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41850FB3-73FF-4E1A-9EAE-8730D43B2789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D06FF1B0-2799-4754-ACCD-B58AD22CE37C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23BB871A-3511-41BF-8BCE-A2DE713CFAF2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4A590E69-B902-41FF-B4B2-FC0BDD6B04DE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F5E51CDD-076A-4821-93DC-AE4910D98614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981FE852-005A-4062-A29F-F63223F5C909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2260422F-A838-4B53-86B3-7D9CF51A73C1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B1497D63-B7AE-48CF-9DAF-2EC11595A80B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926A87C-C0B5-4D40-94D1-59E7FEF79BEB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2E162BA5-28C6-44DF-974F-FB000437B6EB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D271EB1A-04ED-4470-9304-920854E3EB38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1FA8766F-50CA-409A-AC80-C9A09138FFC5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8838742-3688-462F-AEEE-07A567E47FA6}">
          <x14:formula1>
            <xm:f>Selection!$M$2:$M$5</xm:f>
          </x14:formula1>
          <xm:sqref>I3:I63</xm:sqref>
        </x14:dataValidation>
        <x14:dataValidation type="list" allowBlank="1" showInputMessage="1" showErrorMessage="1" xr:uid="{C70EE8F2-ABF8-4BDF-82D5-F5F5656BABBC}">
          <x14:formula1>
            <xm:f>Selection!$K$2:$K$3</xm:f>
          </x14:formula1>
          <xm:sqref>G3:G74</xm:sqref>
        </x14:dataValidation>
        <x14:dataValidation type="list" allowBlank="1" showInputMessage="1" showErrorMessage="1" xr:uid="{614D50F0-5248-4A8D-984F-1C25D076ECD5}">
          <x14:formula1>
            <xm:f>Selection!$O$2:$O$3</xm:f>
          </x14:formula1>
          <xm:sqref>D3:D86</xm:sqref>
        </x14:dataValidation>
        <x14:dataValidation type="list" allowBlank="1" showInputMessage="1" showErrorMessage="1" xr:uid="{0B2F8353-3828-4D37-BE04-4556B92488EF}">
          <x14:formula1>
            <xm:f>Selection!$F$2:$F$5</xm:f>
          </x14:formula1>
          <xm:sqref>E3:E74</xm:sqref>
        </x14:dataValidation>
        <x14:dataValidation type="list" allowBlank="1" showInputMessage="1" showErrorMessage="1" xr:uid="{B3F7C7C8-2495-4F13-A1E4-A5C2BA0B6F48}">
          <x14:formula1>
            <xm:f>Selection!$I$3:$I$11</xm:f>
          </x14:formula1>
          <xm:sqref>C3:C86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2529-0A6B-4D71-BC8B-55B95821BF2C}">
  <dimension ref="C2:P86"/>
  <sheetViews>
    <sheetView topLeftCell="C1" workbookViewId="0">
      <selection activeCell="P11" sqref="P11"/>
    </sheetView>
  </sheetViews>
  <sheetFormatPr defaultRowHeight="14.4" x14ac:dyDescent="0.3"/>
  <cols>
    <col min="2" max="2" width="16.77734375" customWidth="1"/>
    <col min="3" max="3" width="6.6640625" style="1" bestFit="1" customWidth="1"/>
    <col min="4" max="4" width="13.5546875" style="1" bestFit="1" customWidth="1"/>
    <col min="5" max="5" width="15.109375" style="1" bestFit="1" customWidth="1"/>
    <col min="6" max="6" width="12.33203125" style="1" bestFit="1" customWidth="1"/>
    <col min="7" max="7" width="9.88671875" style="1" bestFit="1" customWidth="1"/>
    <col min="8" max="8" width="16.33203125" style="1" customWidth="1"/>
    <col min="9" max="9" width="13.88671875" style="1" bestFit="1" customWidth="1"/>
    <col min="10" max="10" width="8.77734375" bestFit="1" customWidth="1"/>
    <col min="11" max="11" width="11.21875" bestFit="1" customWidth="1"/>
  </cols>
  <sheetData>
    <row r="2" spans="3:16" x14ac:dyDescent="0.3">
      <c r="C2" s="26" t="s">
        <v>7</v>
      </c>
      <c r="D2" s="26" t="s">
        <v>21</v>
      </c>
      <c r="E2" s="26" t="s">
        <v>6</v>
      </c>
      <c r="F2" s="26" t="s">
        <v>20</v>
      </c>
      <c r="G2" s="26" t="s">
        <v>18</v>
      </c>
      <c r="H2" s="26" t="s">
        <v>19</v>
      </c>
      <c r="I2" s="26" t="s">
        <v>22</v>
      </c>
      <c r="J2" s="26" t="s">
        <v>27</v>
      </c>
      <c r="K2" s="26" t="s">
        <v>28</v>
      </c>
    </row>
    <row r="3" spans="3:16" x14ac:dyDescent="0.3">
      <c r="C3" s="29" t="s">
        <v>26</v>
      </c>
      <c r="D3" s="30" t="s">
        <v>23</v>
      </c>
      <c r="E3" s="31" t="s">
        <v>8</v>
      </c>
      <c r="F3" s="31" t="str">
        <f>IF($E3=Selection!$F$2,"A",IF(OR($E3=Selection!$F$3,$E3=Selection!$F$5),"B","C"))</f>
        <v>A</v>
      </c>
      <c r="G3" s="31" t="s">
        <v>13</v>
      </c>
      <c r="H3" s="31">
        <v>1</v>
      </c>
      <c r="I3" s="31" t="s">
        <v>14</v>
      </c>
      <c r="J3" s="32">
        <v>400</v>
      </c>
    </row>
    <row r="4" spans="3:16" x14ac:dyDescent="0.3">
      <c r="C4" s="33" t="s">
        <v>26</v>
      </c>
      <c r="D4" s="34" t="s">
        <v>23</v>
      </c>
      <c r="E4" s="42" t="s">
        <v>8</v>
      </c>
      <c r="F4" s="35" t="str">
        <f>IF($E4=Selection!$F$2,"A",IF(OR($E4=Selection!$F$3,$E4=Selection!$F$5),"B","C"))</f>
        <v>A</v>
      </c>
      <c r="G4" s="35" t="s">
        <v>13</v>
      </c>
      <c r="H4" s="35">
        <v>2</v>
      </c>
      <c r="I4" s="35" t="s">
        <v>15</v>
      </c>
      <c r="J4" s="36">
        <v>20</v>
      </c>
    </row>
    <row r="5" spans="3:16" x14ac:dyDescent="0.3">
      <c r="C5" s="33" t="s">
        <v>26</v>
      </c>
      <c r="D5" s="34" t="s">
        <v>23</v>
      </c>
      <c r="E5" s="41" t="s">
        <v>8</v>
      </c>
      <c r="F5" s="35" t="str">
        <f>IF($E5=Selection!$F$2,"A",IF(OR($E5=Selection!$F$3,$E5=Selection!$F$5),"B","C"))</f>
        <v>A</v>
      </c>
      <c r="G5" s="35" t="s">
        <v>13</v>
      </c>
      <c r="H5" s="35">
        <v>3</v>
      </c>
      <c r="I5" s="35" t="s">
        <v>15</v>
      </c>
      <c r="J5" s="36">
        <v>10</v>
      </c>
    </row>
    <row r="6" spans="3:16" x14ac:dyDescent="0.3">
      <c r="C6" s="33" t="s">
        <v>26</v>
      </c>
      <c r="D6" s="34" t="s">
        <v>23</v>
      </c>
      <c r="E6" s="35" t="s">
        <v>8</v>
      </c>
      <c r="F6" s="35" t="str">
        <f>IF($E6=Selection!$F$2,"A",IF(OR($E6=Selection!$F$3,$E6=Selection!$F$5),"B","C"))</f>
        <v>A</v>
      </c>
      <c r="G6" s="35" t="s">
        <v>12</v>
      </c>
      <c r="H6" s="35">
        <v>4</v>
      </c>
      <c r="I6" s="35" t="s">
        <v>15</v>
      </c>
      <c r="J6" s="36">
        <v>200</v>
      </c>
      <c r="N6" t="s">
        <v>46</v>
      </c>
      <c r="O6" t="s">
        <v>137</v>
      </c>
      <c r="P6" t="s">
        <v>174</v>
      </c>
    </row>
    <row r="7" spans="3:16" x14ac:dyDescent="0.3">
      <c r="C7" s="33" t="s">
        <v>26</v>
      </c>
      <c r="D7" s="34" t="s">
        <v>23</v>
      </c>
      <c r="E7" s="35" t="s">
        <v>8</v>
      </c>
      <c r="F7" s="35" t="str">
        <f>IF($E7=Selection!$F$2,"A",IF(OR($E7=Selection!$F$3,$E7=Selection!$F$5),"B","C"))</f>
        <v>A</v>
      </c>
      <c r="G7" s="35" t="s">
        <v>13</v>
      </c>
      <c r="H7" s="35">
        <v>5</v>
      </c>
      <c r="I7" s="35" t="s">
        <v>15</v>
      </c>
      <c r="J7" s="36">
        <v>10</v>
      </c>
      <c r="N7" t="s">
        <v>8</v>
      </c>
      <c r="O7">
        <f>SUM(J3:J15)</f>
        <v>975</v>
      </c>
      <c r="P7">
        <v>0</v>
      </c>
    </row>
    <row r="8" spans="3:16" x14ac:dyDescent="0.3">
      <c r="C8" s="33" t="s">
        <v>26</v>
      </c>
      <c r="D8" s="34" t="s">
        <v>23</v>
      </c>
      <c r="E8" s="35" t="s">
        <v>8</v>
      </c>
      <c r="F8" s="35" t="str">
        <f>IF($E8=Selection!$F$2,"A",IF(OR($E8=Selection!$F$3,$E8=Selection!$F$5),"B","C"))</f>
        <v>A</v>
      </c>
      <c r="G8" s="35" t="s">
        <v>13</v>
      </c>
      <c r="H8" s="35">
        <v>6</v>
      </c>
      <c r="I8" s="35" t="s">
        <v>16</v>
      </c>
      <c r="J8" s="36">
        <v>25</v>
      </c>
      <c r="N8" t="s">
        <v>9</v>
      </c>
      <c r="O8">
        <f>SUM(J16:J22)</f>
        <v>360</v>
      </c>
      <c r="P8">
        <v>0</v>
      </c>
    </row>
    <row r="9" spans="3:16" x14ac:dyDescent="0.3">
      <c r="C9" s="33" t="s">
        <v>26</v>
      </c>
      <c r="D9" s="34" t="s">
        <v>23</v>
      </c>
      <c r="E9" s="35" t="s">
        <v>8</v>
      </c>
      <c r="F9" s="35" t="str">
        <f>IF($E9=Selection!$F$2,"A",IF(OR($E9=Selection!$F$3,$E9=Selection!$F$5),"B","C"))</f>
        <v>A</v>
      </c>
      <c r="G9" s="35" t="s">
        <v>13</v>
      </c>
      <c r="H9" s="35" t="s">
        <v>29</v>
      </c>
      <c r="I9" s="35" t="s">
        <v>25</v>
      </c>
      <c r="J9" s="36">
        <v>20</v>
      </c>
      <c r="N9" t="s">
        <v>30</v>
      </c>
      <c r="O9">
        <f>SUM(J23:J26)</f>
        <v>110</v>
      </c>
      <c r="P9">
        <v>0</v>
      </c>
    </row>
    <row r="10" spans="3:16" x14ac:dyDescent="0.3">
      <c r="C10" s="33" t="s">
        <v>26</v>
      </c>
      <c r="D10" s="34" t="s">
        <v>23</v>
      </c>
      <c r="E10" s="35" t="s">
        <v>8</v>
      </c>
      <c r="F10" s="35" t="str">
        <f>IF($E10=Selection!$F$2,"A",IF(OR($E10=Selection!$F$3,$E10=Selection!$F$5),"B","C"))</f>
        <v>A</v>
      </c>
      <c r="G10" s="35" t="s">
        <v>13</v>
      </c>
      <c r="H10" s="35">
        <v>7</v>
      </c>
      <c r="I10" s="35" t="s">
        <v>14</v>
      </c>
      <c r="J10" s="36">
        <v>10</v>
      </c>
      <c r="N10" t="s">
        <v>11</v>
      </c>
      <c r="O10">
        <f>SUM(J27:J32)</f>
        <v>840</v>
      </c>
      <c r="P10">
        <v>0</v>
      </c>
    </row>
    <row r="11" spans="3:16" x14ac:dyDescent="0.3">
      <c r="C11" s="33" t="s">
        <v>26</v>
      </c>
      <c r="D11" s="34" t="s">
        <v>23</v>
      </c>
      <c r="E11" s="35" t="s">
        <v>8</v>
      </c>
      <c r="F11" s="35" t="str">
        <f>IF($E11=Selection!$F$2,"A",IF(OR($E11=Selection!$F$3,$E11=Selection!$F$5),"B","C"))</f>
        <v>A</v>
      </c>
      <c r="G11" s="35" t="s">
        <v>13</v>
      </c>
      <c r="H11" s="35">
        <v>8</v>
      </c>
      <c r="I11" s="35" t="s">
        <v>15</v>
      </c>
      <c r="J11" s="36">
        <v>20</v>
      </c>
      <c r="O11">
        <f>SUM(O7:O10)</f>
        <v>2285</v>
      </c>
      <c r="P11">
        <f>SUM(P7:P10)</f>
        <v>0</v>
      </c>
    </row>
    <row r="12" spans="3:16" x14ac:dyDescent="0.3">
      <c r="C12" s="33" t="s">
        <v>26</v>
      </c>
      <c r="D12" s="34" t="s">
        <v>23</v>
      </c>
      <c r="E12" s="35" t="s">
        <v>8</v>
      </c>
      <c r="F12" s="35" t="str">
        <f>IF($E12=Selection!$F$2,"A",IF(OR($E12=Selection!$F$3,$E12=Selection!$F$5),"B","C"))</f>
        <v>A</v>
      </c>
      <c r="G12" s="35" t="s">
        <v>13</v>
      </c>
      <c r="H12" s="35">
        <v>9</v>
      </c>
      <c r="I12" s="35" t="s">
        <v>16</v>
      </c>
      <c r="J12" s="36">
        <v>0</v>
      </c>
    </row>
    <row r="13" spans="3:16" x14ac:dyDescent="0.3">
      <c r="C13" s="33" t="s">
        <v>26</v>
      </c>
      <c r="D13" s="34" t="s">
        <v>23</v>
      </c>
      <c r="E13" s="35" t="s">
        <v>8</v>
      </c>
      <c r="F13" s="35" t="str">
        <f>IF($E13=Selection!$F$2,"A",IF(OR($E13=Selection!$F$3,$E13=Selection!$F$5),"B","C"))</f>
        <v>A</v>
      </c>
      <c r="G13" s="35" t="s">
        <v>12</v>
      </c>
      <c r="H13" s="35">
        <v>10</v>
      </c>
      <c r="I13" s="35" t="s">
        <v>15</v>
      </c>
      <c r="J13" s="36">
        <v>250</v>
      </c>
    </row>
    <row r="14" spans="3:16" x14ac:dyDescent="0.3">
      <c r="C14" s="33" t="s">
        <v>26</v>
      </c>
      <c r="D14" s="34" t="s">
        <v>23</v>
      </c>
      <c r="E14" s="35" t="s">
        <v>8</v>
      </c>
      <c r="F14" s="35" t="str">
        <f>IF($E14=Selection!$F$2,"A",IF(OR($E14=Selection!$F$3,$E14=Selection!$F$5),"B","C"))</f>
        <v>A</v>
      </c>
      <c r="G14" s="35" t="s">
        <v>13</v>
      </c>
      <c r="H14" s="35">
        <v>11</v>
      </c>
      <c r="I14" s="35" t="s">
        <v>16</v>
      </c>
      <c r="J14" s="36">
        <v>10</v>
      </c>
    </row>
    <row r="15" spans="3:16" x14ac:dyDescent="0.3">
      <c r="C15" s="33" t="s">
        <v>26</v>
      </c>
      <c r="D15" s="34" t="s">
        <v>23</v>
      </c>
      <c r="E15" s="35" t="s">
        <v>8</v>
      </c>
      <c r="F15" s="35" t="str">
        <f>IF($E15=Selection!$F$2,"A",IF(OR($E15=Selection!$F$3,$E15=Selection!$F$5),"B","C"))</f>
        <v>A</v>
      </c>
      <c r="G15" s="35" t="s">
        <v>13</v>
      </c>
      <c r="H15" s="35">
        <v>12</v>
      </c>
      <c r="I15" s="35" t="s">
        <v>16</v>
      </c>
      <c r="J15" s="36">
        <v>0</v>
      </c>
    </row>
    <row r="16" spans="3:16" x14ac:dyDescent="0.3">
      <c r="C16" s="33" t="s">
        <v>26</v>
      </c>
      <c r="D16" s="34" t="s">
        <v>23</v>
      </c>
      <c r="E16" s="35" t="s">
        <v>9</v>
      </c>
      <c r="F16" s="35" t="str">
        <f>IF($E16=Selection!$F$2,"A",IF(OR($E16=Selection!$F$3,$E16=Selection!$F$5),"B","C"))</f>
        <v>B</v>
      </c>
      <c r="G16" s="35" t="s">
        <v>12</v>
      </c>
      <c r="H16" s="35">
        <v>13</v>
      </c>
      <c r="I16" s="35" t="s">
        <v>15</v>
      </c>
      <c r="J16" s="36">
        <v>250</v>
      </c>
    </row>
    <row r="17" spans="3:10" x14ac:dyDescent="0.3">
      <c r="C17" s="33" t="s">
        <v>26</v>
      </c>
      <c r="D17" s="34" t="s">
        <v>23</v>
      </c>
      <c r="E17" s="35" t="s">
        <v>9</v>
      </c>
      <c r="F17" s="35" t="str">
        <f>IF($E17=Selection!$F$2,"A",IF(OR($E17=Selection!$F$3,$E17=Selection!$F$5),"B","C"))</f>
        <v>B</v>
      </c>
      <c r="G17" s="35" t="s">
        <v>13</v>
      </c>
      <c r="H17" s="35">
        <v>14</v>
      </c>
      <c r="I17" s="35" t="s">
        <v>15</v>
      </c>
      <c r="J17" s="36">
        <v>20</v>
      </c>
    </row>
    <row r="18" spans="3:10" x14ac:dyDescent="0.3">
      <c r="C18" s="33" t="s">
        <v>26</v>
      </c>
      <c r="D18" s="34" t="s">
        <v>23</v>
      </c>
      <c r="E18" s="41" t="s">
        <v>9</v>
      </c>
      <c r="F18" s="35" t="str">
        <f>IF($E18=Selection!$F$2,"A",IF(OR($E18=Selection!$F$3,$E18=Selection!$F$5),"B","C"))</f>
        <v>B</v>
      </c>
      <c r="G18" s="35" t="s">
        <v>13</v>
      </c>
      <c r="H18" s="35">
        <v>15</v>
      </c>
      <c r="I18" s="35" t="s">
        <v>15</v>
      </c>
      <c r="J18" s="36">
        <v>10</v>
      </c>
    </row>
    <row r="19" spans="3:10" x14ac:dyDescent="0.3">
      <c r="C19" s="33" t="s">
        <v>26</v>
      </c>
      <c r="D19" s="34" t="s">
        <v>23</v>
      </c>
      <c r="E19" s="35" t="s">
        <v>9</v>
      </c>
      <c r="F19" s="35" t="str">
        <f>IF($E19=Selection!$F$2,"A",IF(OR($E19=Selection!$F$3,$E19=Selection!$F$5),"B","C"))</f>
        <v>B</v>
      </c>
      <c r="G19" s="35" t="s">
        <v>13</v>
      </c>
      <c r="H19" s="35">
        <v>16</v>
      </c>
      <c r="I19" s="35" t="s">
        <v>16</v>
      </c>
      <c r="J19" s="36">
        <v>20</v>
      </c>
    </row>
    <row r="20" spans="3:10" x14ac:dyDescent="0.3">
      <c r="C20" s="33" t="s">
        <v>26</v>
      </c>
      <c r="D20" s="34" t="s">
        <v>23</v>
      </c>
      <c r="E20" s="35" t="s">
        <v>9</v>
      </c>
      <c r="F20" s="35" t="str">
        <f>IF($E20=Selection!$F$2,"A",IF(OR($E20=Selection!$F$3,$E20=Selection!$F$5),"B","C"))</f>
        <v>B</v>
      </c>
      <c r="G20" s="35" t="s">
        <v>13</v>
      </c>
      <c r="H20" s="35">
        <v>17</v>
      </c>
      <c r="I20" s="35" t="s">
        <v>14</v>
      </c>
      <c r="J20" s="36">
        <v>20</v>
      </c>
    </row>
    <row r="21" spans="3:10" x14ac:dyDescent="0.3">
      <c r="C21" s="33" t="s">
        <v>26</v>
      </c>
      <c r="D21" s="34" t="s">
        <v>23</v>
      </c>
      <c r="E21" s="35" t="s">
        <v>9</v>
      </c>
      <c r="F21" s="35" t="str">
        <f>IF($E21=Selection!$F$2,"A",IF(OR($E21=Selection!$F$3,$E21=Selection!$F$5),"B","C"))</f>
        <v>B</v>
      </c>
      <c r="G21" s="35" t="s">
        <v>13</v>
      </c>
      <c r="H21" s="35">
        <v>18</v>
      </c>
      <c r="I21" s="35" t="s">
        <v>16</v>
      </c>
      <c r="J21" s="36">
        <v>0</v>
      </c>
    </row>
    <row r="22" spans="3:10" x14ac:dyDescent="0.3">
      <c r="C22" s="33" t="s">
        <v>26</v>
      </c>
      <c r="D22" s="34" t="s">
        <v>23</v>
      </c>
      <c r="E22" s="42" t="s">
        <v>9</v>
      </c>
      <c r="F22" s="35" t="str">
        <f>IF($E22=Selection!$F$2,"A",IF(OR($E22=Selection!$F$3,$E22=Selection!$F$5),"B","C"))</f>
        <v>B</v>
      </c>
      <c r="G22" s="35" t="s">
        <v>13</v>
      </c>
      <c r="H22" s="35" t="s">
        <v>29</v>
      </c>
      <c r="I22" s="35" t="s">
        <v>25</v>
      </c>
      <c r="J22" s="36">
        <v>40</v>
      </c>
    </row>
    <row r="23" spans="3:10" x14ac:dyDescent="0.3">
      <c r="C23" s="33" t="s">
        <v>26</v>
      </c>
      <c r="D23" s="34" t="s">
        <v>23</v>
      </c>
      <c r="E23" s="35" t="s">
        <v>10</v>
      </c>
      <c r="F23" s="35" t="str">
        <f>IF($E23=Selection!$F$2,"A",IF(OR($E23=Selection!$F$3,$E23=Selection!$F$5),"B","C"))</f>
        <v>C</v>
      </c>
      <c r="G23" s="35" t="s">
        <v>12</v>
      </c>
      <c r="H23" s="35">
        <v>19</v>
      </c>
      <c r="I23" s="35" t="s">
        <v>14</v>
      </c>
      <c r="J23" s="36">
        <v>100</v>
      </c>
    </row>
    <row r="24" spans="3:10" x14ac:dyDescent="0.3">
      <c r="C24" s="33" t="s">
        <v>26</v>
      </c>
      <c r="D24" s="34" t="s">
        <v>23</v>
      </c>
      <c r="E24" s="41" t="s">
        <v>10</v>
      </c>
      <c r="F24" s="35" t="str">
        <f>IF($E24=Selection!$F$2,"A",IF(OR($E24=Selection!$F$3,$E24=Selection!$F$5),"B","C"))</f>
        <v>C</v>
      </c>
      <c r="G24" s="35" t="s">
        <v>13</v>
      </c>
      <c r="H24" s="35">
        <v>20</v>
      </c>
      <c r="I24" s="35" t="s">
        <v>15</v>
      </c>
      <c r="J24" s="36">
        <v>10</v>
      </c>
    </row>
    <row r="25" spans="3:10" x14ac:dyDescent="0.3">
      <c r="C25" s="33" t="s">
        <v>26</v>
      </c>
      <c r="D25" s="34" t="s">
        <v>23</v>
      </c>
      <c r="E25" s="35" t="s">
        <v>10</v>
      </c>
      <c r="F25" s="35" t="str">
        <f>IF($E25=Selection!$F$2,"A",IF(OR($E25=Selection!$F$3,$E25=Selection!$F$5),"B","C"))</f>
        <v>C</v>
      </c>
      <c r="G25" s="35" t="s">
        <v>13</v>
      </c>
      <c r="H25" s="35">
        <v>21</v>
      </c>
      <c r="I25" s="35" t="s">
        <v>16</v>
      </c>
      <c r="J25" s="36">
        <v>0</v>
      </c>
    </row>
    <row r="26" spans="3:10" x14ac:dyDescent="0.3">
      <c r="C26" s="33" t="s">
        <v>26</v>
      </c>
      <c r="D26" s="34" t="s">
        <v>23</v>
      </c>
      <c r="E26" s="35" t="s">
        <v>10</v>
      </c>
      <c r="F26" s="35" t="str">
        <f>IF($E26=Selection!$F$2,"A",IF(OR($E26=Selection!$F$3,$E26=Selection!$F$5),"B","C"))</f>
        <v>C</v>
      </c>
      <c r="G26" s="35" t="s">
        <v>13</v>
      </c>
      <c r="H26" s="35" t="s">
        <v>29</v>
      </c>
      <c r="I26" s="35" t="s">
        <v>25</v>
      </c>
      <c r="J26" s="36">
        <v>0</v>
      </c>
    </row>
    <row r="27" spans="3:10" x14ac:dyDescent="0.3">
      <c r="C27" s="33" t="s">
        <v>26</v>
      </c>
      <c r="D27" s="34" t="s">
        <v>23</v>
      </c>
      <c r="E27" s="35" t="s">
        <v>11</v>
      </c>
      <c r="F27" s="35" t="str">
        <f>IF($E27=Selection!$F$2,"A",IF(OR($E27=Selection!$F$3,$E27=Selection!$F$5),"B","C"))</f>
        <v>B</v>
      </c>
      <c r="G27" s="35" t="s">
        <v>12</v>
      </c>
      <c r="H27" s="35">
        <v>22</v>
      </c>
      <c r="I27" s="35" t="s">
        <v>15</v>
      </c>
      <c r="J27" s="36">
        <v>400</v>
      </c>
    </row>
    <row r="28" spans="3:10" x14ac:dyDescent="0.3">
      <c r="C28" s="33" t="s">
        <v>26</v>
      </c>
      <c r="D28" s="34" t="s">
        <v>23</v>
      </c>
      <c r="E28" s="35" t="s">
        <v>11</v>
      </c>
      <c r="F28" s="35" t="str">
        <f>IF($E28=Selection!$F$2,"A",IF(OR($E28=Selection!$F$3,$E28=Selection!$F$5),"B","C"))</f>
        <v>B</v>
      </c>
      <c r="G28" s="35" t="s">
        <v>12</v>
      </c>
      <c r="H28" s="35">
        <v>23</v>
      </c>
      <c r="I28" s="35" t="s">
        <v>14</v>
      </c>
      <c r="J28" s="36">
        <v>400</v>
      </c>
    </row>
    <row r="29" spans="3:10" x14ac:dyDescent="0.3">
      <c r="C29" s="33" t="s">
        <v>26</v>
      </c>
      <c r="D29" s="34" t="s">
        <v>23</v>
      </c>
      <c r="E29" s="35" t="s">
        <v>11</v>
      </c>
      <c r="F29" s="35" t="str">
        <f>IF($E29=Selection!$F$2,"A",IF(OR($E29=Selection!$F$3,$E29=Selection!$F$5),"B","C"))</f>
        <v>B</v>
      </c>
      <c r="G29" s="35" t="s">
        <v>13</v>
      </c>
      <c r="H29" s="35">
        <v>24</v>
      </c>
      <c r="I29" s="35" t="s">
        <v>15</v>
      </c>
      <c r="J29" s="36">
        <v>20</v>
      </c>
    </row>
    <row r="30" spans="3:10" x14ac:dyDescent="0.3">
      <c r="C30" s="33" t="s">
        <v>26</v>
      </c>
      <c r="D30" s="34" t="s">
        <v>23</v>
      </c>
      <c r="E30" s="35" t="s">
        <v>11</v>
      </c>
      <c r="F30" s="35" t="str">
        <f>IF($E30=Selection!$F$2,"A",IF(OR($E30=Selection!$F$3,$E30=Selection!$F$5),"B","C"))</f>
        <v>B</v>
      </c>
      <c r="G30" s="35" t="s">
        <v>13</v>
      </c>
      <c r="H30" s="35">
        <v>25</v>
      </c>
      <c r="I30" s="35" t="s">
        <v>16</v>
      </c>
      <c r="J30" s="36">
        <v>20</v>
      </c>
    </row>
    <row r="31" spans="3:10" x14ac:dyDescent="0.3">
      <c r="C31" s="33" t="s">
        <v>26</v>
      </c>
      <c r="D31" s="34" t="s">
        <v>23</v>
      </c>
      <c r="E31" s="35" t="s">
        <v>11</v>
      </c>
      <c r="F31" s="35" t="str">
        <f>IF($E31=Selection!$F$2,"A",IF(OR($E31=Selection!$F$3,$E31=Selection!$F$5),"B","C"))</f>
        <v>B</v>
      </c>
      <c r="G31" s="35" t="s">
        <v>13</v>
      </c>
      <c r="H31" s="35">
        <v>26</v>
      </c>
      <c r="I31" s="35" t="s">
        <v>16</v>
      </c>
      <c r="J31" s="36">
        <v>0</v>
      </c>
    </row>
    <row r="32" spans="3:10" x14ac:dyDescent="0.3">
      <c r="C32" s="33" t="s">
        <v>26</v>
      </c>
      <c r="D32" s="34" t="s">
        <v>23</v>
      </c>
      <c r="E32" s="35" t="s">
        <v>11</v>
      </c>
      <c r="F32" s="35" t="str">
        <f>IF($E32=Selection!$F$2,"A",IF(OR($E32=Selection!$F$3,$E32=Selection!$F$5),"B","C"))</f>
        <v>B</v>
      </c>
      <c r="G32" s="35" t="s">
        <v>13</v>
      </c>
      <c r="H32" s="35" t="s">
        <v>29</v>
      </c>
      <c r="I32" s="35" t="s">
        <v>25</v>
      </c>
      <c r="J32" s="36">
        <v>0</v>
      </c>
    </row>
    <row r="33" spans="3:15" x14ac:dyDescent="0.3">
      <c r="C33" s="29" t="s">
        <v>26</v>
      </c>
      <c r="D33" s="30" t="s">
        <v>24</v>
      </c>
      <c r="E33" s="31" t="s">
        <v>8</v>
      </c>
      <c r="F33" s="31" t="str">
        <f>IF($E33=Selection!$F$2,"A",IF(OR($E33=Selection!$F$3,$E33=Selection!$F$5),"B","C"))</f>
        <v>A</v>
      </c>
      <c r="G33" s="31" t="s">
        <v>12</v>
      </c>
      <c r="H33" s="31">
        <v>1</v>
      </c>
      <c r="I33" s="31" t="s">
        <v>14</v>
      </c>
      <c r="J33" s="32">
        <v>400</v>
      </c>
    </row>
    <row r="34" spans="3:15" x14ac:dyDescent="0.3">
      <c r="C34" s="33" t="s">
        <v>26</v>
      </c>
      <c r="D34" s="34" t="s">
        <v>24</v>
      </c>
      <c r="E34" s="35" t="s">
        <v>8</v>
      </c>
      <c r="F34" s="35" t="str">
        <f>IF($E34=Selection!$F$2,"A",IF(OR($E34=Selection!$F$3,$E34=Selection!$F$5),"B","C"))</f>
        <v>A</v>
      </c>
      <c r="G34" s="35" t="s">
        <v>13</v>
      </c>
      <c r="H34" s="35">
        <v>2</v>
      </c>
      <c r="I34" s="35" t="s">
        <v>15</v>
      </c>
      <c r="J34" s="36">
        <v>10</v>
      </c>
    </row>
    <row r="35" spans="3:15" x14ac:dyDescent="0.3">
      <c r="C35" s="33" t="s">
        <v>26</v>
      </c>
      <c r="D35" s="34" t="s">
        <v>24</v>
      </c>
      <c r="E35" s="35" t="s">
        <v>8</v>
      </c>
      <c r="F35" s="35" t="str">
        <f>IF($E35=Selection!$F$2,"A",IF(OR($E35=Selection!$F$3,$E35=Selection!$F$5),"B","C"))</f>
        <v>A</v>
      </c>
      <c r="G35" s="35" t="s">
        <v>13</v>
      </c>
      <c r="H35" s="35">
        <v>4</v>
      </c>
      <c r="I35" s="35" t="s">
        <v>15</v>
      </c>
      <c r="J35" s="36">
        <v>10</v>
      </c>
    </row>
    <row r="36" spans="3:15" x14ac:dyDescent="0.3">
      <c r="C36" s="33" t="s">
        <v>26</v>
      </c>
      <c r="D36" s="34" t="s">
        <v>24</v>
      </c>
      <c r="E36" s="35" t="s">
        <v>8</v>
      </c>
      <c r="F36" s="35" t="str">
        <f>IF($E36=Selection!$F$2,"A",IF(OR($E36=Selection!$F$3,$E36=Selection!$F$5),"B","C"))</f>
        <v>A</v>
      </c>
      <c r="G36" s="35" t="s">
        <v>12</v>
      </c>
      <c r="H36" s="35">
        <v>6</v>
      </c>
      <c r="I36" s="35" t="s">
        <v>15</v>
      </c>
      <c r="J36" s="36">
        <v>300</v>
      </c>
    </row>
    <row r="37" spans="3:15" x14ac:dyDescent="0.3">
      <c r="C37" s="33" t="s">
        <v>26</v>
      </c>
      <c r="D37" s="34" t="s">
        <v>24</v>
      </c>
      <c r="E37" s="35" t="s">
        <v>8</v>
      </c>
      <c r="F37" s="35" t="str">
        <f>IF($E37=Selection!$F$2,"A",IF(OR($E37=Selection!$F$3,$E37=Selection!$F$5),"B","C"))</f>
        <v>A</v>
      </c>
      <c r="G37" s="35" t="s">
        <v>13</v>
      </c>
      <c r="H37" s="35">
        <v>8</v>
      </c>
      <c r="I37" s="35" t="s">
        <v>15</v>
      </c>
      <c r="J37" s="36">
        <v>10</v>
      </c>
      <c r="N37" t="s">
        <v>8</v>
      </c>
      <c r="O37">
        <f>SUM(J33:J45)</f>
        <v>1220</v>
      </c>
    </row>
    <row r="38" spans="3:15" x14ac:dyDescent="0.3">
      <c r="C38" s="33" t="s">
        <v>26</v>
      </c>
      <c r="D38" s="34" t="s">
        <v>24</v>
      </c>
      <c r="E38" s="41" t="s">
        <v>8</v>
      </c>
      <c r="F38" s="35" t="str">
        <f>IF($E38=Selection!$F$2,"A",IF(OR($E38=Selection!$F$3,$E38=Selection!$F$5),"B","C"))</f>
        <v>A</v>
      </c>
      <c r="G38" s="35" t="s">
        <v>13</v>
      </c>
      <c r="H38" s="35">
        <v>9</v>
      </c>
      <c r="I38" s="35" t="s">
        <v>16</v>
      </c>
      <c r="J38" s="36">
        <v>20</v>
      </c>
      <c r="N38" t="s">
        <v>9</v>
      </c>
      <c r="O38">
        <f>SUM(J46:J52)</f>
        <v>350</v>
      </c>
    </row>
    <row r="39" spans="3:15" x14ac:dyDescent="0.3">
      <c r="C39" s="33" t="s">
        <v>26</v>
      </c>
      <c r="D39" s="34" t="s">
        <v>24</v>
      </c>
      <c r="E39" s="35" t="s">
        <v>8</v>
      </c>
      <c r="F39" s="35" t="str">
        <f>IF($E39=Selection!$F$2,"A",IF(OR($E39=Selection!$F$3,$E39=Selection!$F$5),"B","C"))</f>
        <v>A</v>
      </c>
      <c r="G39" s="35" t="s">
        <v>13</v>
      </c>
      <c r="H39" s="35" t="s">
        <v>29</v>
      </c>
      <c r="I39" s="35" t="s">
        <v>25</v>
      </c>
      <c r="J39" s="36">
        <v>20</v>
      </c>
      <c r="N39" t="s">
        <v>30</v>
      </c>
      <c r="O39">
        <f>SUM(J53:J56)</f>
        <v>240</v>
      </c>
    </row>
    <row r="40" spans="3:15" x14ac:dyDescent="0.3">
      <c r="C40" s="33" t="s">
        <v>26</v>
      </c>
      <c r="D40" s="34" t="s">
        <v>24</v>
      </c>
      <c r="E40" s="35" t="s">
        <v>8</v>
      </c>
      <c r="F40" s="35" t="str">
        <f>IF($E40=Selection!$F$2,"A",IF(OR($E40=Selection!$F$3,$E40=Selection!$F$5),"B","C"))</f>
        <v>A</v>
      </c>
      <c r="G40" s="35" t="s">
        <v>12</v>
      </c>
      <c r="H40" s="35">
        <v>10</v>
      </c>
      <c r="I40" s="35" t="s">
        <v>14</v>
      </c>
      <c r="J40" s="36">
        <v>200</v>
      </c>
      <c r="N40" t="s">
        <v>11</v>
      </c>
      <c r="O40">
        <f>SUM(J57:J62)</f>
        <v>640</v>
      </c>
    </row>
    <row r="41" spans="3:15" x14ac:dyDescent="0.3">
      <c r="C41" s="33" t="s">
        <v>26</v>
      </c>
      <c r="D41" s="34" t="s">
        <v>24</v>
      </c>
      <c r="E41" s="35" t="s">
        <v>8</v>
      </c>
      <c r="F41" s="35" t="str">
        <f>IF($E41=Selection!$F$2,"A",IF(OR($E41=Selection!$F$3,$E41=Selection!$F$5),"B","C"))</f>
        <v>A</v>
      </c>
      <c r="G41" s="35" t="s">
        <v>13</v>
      </c>
      <c r="H41" s="35">
        <v>11</v>
      </c>
      <c r="I41" s="35" t="s">
        <v>15</v>
      </c>
      <c r="J41" s="36">
        <v>20</v>
      </c>
      <c r="O41">
        <f>SUM(O37:O40)</f>
        <v>2450</v>
      </c>
    </row>
    <row r="42" spans="3:15" x14ac:dyDescent="0.3">
      <c r="C42" s="33" t="s">
        <v>26</v>
      </c>
      <c r="D42" s="34" t="s">
        <v>24</v>
      </c>
      <c r="E42" s="35" t="s">
        <v>8</v>
      </c>
      <c r="F42" s="35" t="str">
        <f>IF($E42=Selection!$F$2,"A",IF(OR($E42=Selection!$F$3,$E42=Selection!$F$5),"B","C"))</f>
        <v>A</v>
      </c>
      <c r="G42" s="35" t="s">
        <v>13</v>
      </c>
      <c r="H42" s="35">
        <v>12</v>
      </c>
      <c r="I42" s="35" t="s">
        <v>16</v>
      </c>
      <c r="J42" s="36">
        <v>0</v>
      </c>
    </row>
    <row r="43" spans="3:15" x14ac:dyDescent="0.3">
      <c r="C43" s="33" t="s">
        <v>26</v>
      </c>
      <c r="D43" s="34" t="s">
        <v>24</v>
      </c>
      <c r="E43" s="35" t="s">
        <v>8</v>
      </c>
      <c r="F43" s="35" t="str">
        <f>IF($E43=Selection!$F$2,"A",IF(OR($E43=Selection!$F$3,$E43=Selection!$F$5),"B","C"))</f>
        <v>A</v>
      </c>
      <c r="G43" s="35" t="s">
        <v>12</v>
      </c>
      <c r="H43" s="35">
        <v>27</v>
      </c>
      <c r="I43" s="35" t="s">
        <v>15</v>
      </c>
      <c r="J43" s="36">
        <v>200</v>
      </c>
    </row>
    <row r="44" spans="3:15" x14ac:dyDescent="0.3">
      <c r="C44" s="33" t="s">
        <v>26</v>
      </c>
      <c r="D44" s="34" t="s">
        <v>24</v>
      </c>
      <c r="E44" s="35" t="s">
        <v>8</v>
      </c>
      <c r="F44" s="35" t="str">
        <f>IF($E44=Selection!$F$2,"A",IF(OR($E44=Selection!$F$3,$E44=Selection!$F$5),"B","C"))</f>
        <v>A</v>
      </c>
      <c r="G44" s="35" t="s">
        <v>13</v>
      </c>
      <c r="H44" s="35">
        <v>28</v>
      </c>
      <c r="I44" s="35" t="s">
        <v>16</v>
      </c>
      <c r="J44" s="36">
        <v>20</v>
      </c>
    </row>
    <row r="45" spans="3:15" x14ac:dyDescent="0.3">
      <c r="C45" s="33" t="s">
        <v>26</v>
      </c>
      <c r="D45" s="34" t="s">
        <v>24</v>
      </c>
      <c r="E45" s="35" t="s">
        <v>8</v>
      </c>
      <c r="F45" s="35" t="str">
        <f>IF($E45=Selection!$F$2,"A",IF(OR($E45=Selection!$F$3,$E45=Selection!$F$5),"B","C"))</f>
        <v>A</v>
      </c>
      <c r="G45" s="35" t="s">
        <v>13</v>
      </c>
      <c r="H45" s="35">
        <v>29</v>
      </c>
      <c r="I45" s="35" t="s">
        <v>16</v>
      </c>
      <c r="J45" s="36">
        <v>10</v>
      </c>
    </row>
    <row r="46" spans="3:15" x14ac:dyDescent="0.3">
      <c r="C46" s="33" t="s">
        <v>26</v>
      </c>
      <c r="D46" s="34" t="s">
        <v>24</v>
      </c>
      <c r="E46" s="35" t="s">
        <v>9</v>
      </c>
      <c r="F46" s="35" t="str">
        <f>IF($E46=Selection!$F$2,"A",IF(OR($E46=Selection!$F$3,$E46=Selection!$F$5),"B","C"))</f>
        <v>B</v>
      </c>
      <c r="G46" s="35" t="s">
        <v>12</v>
      </c>
      <c r="H46" s="35">
        <v>13</v>
      </c>
      <c r="I46" s="35" t="s">
        <v>15</v>
      </c>
      <c r="J46" s="36">
        <v>150</v>
      </c>
    </row>
    <row r="47" spans="3:15" x14ac:dyDescent="0.3">
      <c r="C47" s="33" t="s">
        <v>26</v>
      </c>
      <c r="D47" s="34" t="s">
        <v>24</v>
      </c>
      <c r="E47" s="35" t="s">
        <v>9</v>
      </c>
      <c r="F47" s="35" t="str">
        <f>IF($E47=Selection!$F$2,"A",IF(OR($E47=Selection!$F$3,$E47=Selection!$F$5),"B","C"))</f>
        <v>B</v>
      </c>
      <c r="G47" s="35" t="s">
        <v>13</v>
      </c>
      <c r="H47" s="35">
        <v>15</v>
      </c>
      <c r="I47" s="35" t="s">
        <v>15</v>
      </c>
      <c r="J47" s="36">
        <v>20</v>
      </c>
    </row>
    <row r="48" spans="3:15" x14ac:dyDescent="0.3">
      <c r="C48" s="33" t="s">
        <v>26</v>
      </c>
      <c r="D48" s="34" t="s">
        <v>24</v>
      </c>
      <c r="E48" s="41" t="s">
        <v>9</v>
      </c>
      <c r="F48" s="35" t="str">
        <f>IF($E48=Selection!$F$2,"A",IF(OR($E48=Selection!$F$3,$E48=Selection!$F$5),"B","C"))</f>
        <v>B</v>
      </c>
      <c r="G48" s="35" t="s">
        <v>13</v>
      </c>
      <c r="H48" s="35">
        <v>16</v>
      </c>
      <c r="I48" s="35" t="s">
        <v>15</v>
      </c>
      <c r="J48" s="36">
        <v>10</v>
      </c>
    </row>
    <row r="49" spans="3:10" x14ac:dyDescent="0.3">
      <c r="C49" s="33" t="s">
        <v>26</v>
      </c>
      <c r="D49" s="34" t="s">
        <v>24</v>
      </c>
      <c r="E49" s="35" t="s">
        <v>9</v>
      </c>
      <c r="F49" s="35" t="str">
        <f>IF($E49=Selection!$F$2,"A",IF(OR($E49=Selection!$F$3,$E49=Selection!$F$5),"B","C"))</f>
        <v>B</v>
      </c>
      <c r="G49" s="35" t="s">
        <v>13</v>
      </c>
      <c r="H49" s="35">
        <v>18</v>
      </c>
      <c r="I49" s="35" t="s">
        <v>16</v>
      </c>
      <c r="J49" s="36">
        <v>150</v>
      </c>
    </row>
    <row r="50" spans="3:10" x14ac:dyDescent="0.3">
      <c r="C50" s="33" t="s">
        <v>26</v>
      </c>
      <c r="D50" s="34" t="s">
        <v>24</v>
      </c>
      <c r="E50" s="35" t="s">
        <v>9</v>
      </c>
      <c r="F50" s="35" t="str">
        <f>IF($E50=Selection!$F$2,"A",IF(OR($E50=Selection!$F$3,$E50=Selection!$F$5),"B","C"))</f>
        <v>B</v>
      </c>
      <c r="G50" s="35" t="s">
        <v>13</v>
      </c>
      <c r="H50" s="35">
        <v>30</v>
      </c>
      <c r="I50" s="35" t="s">
        <v>14</v>
      </c>
      <c r="J50" s="36">
        <v>20</v>
      </c>
    </row>
    <row r="51" spans="3:10" x14ac:dyDescent="0.3">
      <c r="C51" s="33" t="s">
        <v>26</v>
      </c>
      <c r="D51" s="34" t="s">
        <v>24</v>
      </c>
      <c r="E51" s="35" t="s">
        <v>9</v>
      </c>
      <c r="F51" s="35" t="str">
        <f>IF($E51=Selection!$F$2,"A",IF(OR($E51=Selection!$F$3,$E51=Selection!$F$5),"B","C"))</f>
        <v>B</v>
      </c>
      <c r="G51" s="35" t="s">
        <v>13</v>
      </c>
      <c r="H51" s="35">
        <v>31</v>
      </c>
      <c r="I51" s="35" t="s">
        <v>16</v>
      </c>
      <c r="J51" s="36">
        <v>0</v>
      </c>
    </row>
    <row r="52" spans="3:10" x14ac:dyDescent="0.3">
      <c r="C52" s="33" t="s">
        <v>26</v>
      </c>
      <c r="D52" s="34" t="s">
        <v>24</v>
      </c>
      <c r="E52" s="35" t="s">
        <v>9</v>
      </c>
      <c r="F52" s="35" t="str">
        <f>IF($E52=Selection!$F$2,"A",IF(OR($E52=Selection!$F$3,$E52=Selection!$F$5),"B","C"))</f>
        <v>B</v>
      </c>
      <c r="G52" s="35" t="s">
        <v>13</v>
      </c>
      <c r="H52" s="35" t="s">
        <v>29</v>
      </c>
      <c r="I52" s="35" t="s">
        <v>25</v>
      </c>
      <c r="J52" s="36">
        <v>0</v>
      </c>
    </row>
    <row r="53" spans="3:10" x14ac:dyDescent="0.3">
      <c r="C53" s="33" t="s">
        <v>26</v>
      </c>
      <c r="D53" s="34" t="s">
        <v>24</v>
      </c>
      <c r="E53" s="35" t="s">
        <v>10</v>
      </c>
      <c r="F53" s="35" t="str">
        <f>IF($E53=Selection!$F$2,"A",IF(OR($E53=Selection!$F$3,$E53=Selection!$F$5),"B","C"))</f>
        <v>C</v>
      </c>
      <c r="G53" s="35" t="s">
        <v>12</v>
      </c>
      <c r="H53" s="35">
        <v>19</v>
      </c>
      <c r="I53" s="35" t="s">
        <v>14</v>
      </c>
      <c r="J53" s="36">
        <v>200</v>
      </c>
    </row>
    <row r="54" spans="3:10" x14ac:dyDescent="0.3">
      <c r="C54" s="33" t="s">
        <v>26</v>
      </c>
      <c r="D54" s="34" t="s">
        <v>24</v>
      </c>
      <c r="E54" s="35" t="s">
        <v>10</v>
      </c>
      <c r="F54" s="35" t="str">
        <f>IF($E54=Selection!$F$2,"A",IF(OR($E54=Selection!$F$3,$E54=Selection!$F$5),"B","C"))</f>
        <v>C</v>
      </c>
      <c r="G54" s="35" t="s">
        <v>13</v>
      </c>
      <c r="H54" s="35">
        <v>21</v>
      </c>
      <c r="I54" s="35" t="s">
        <v>15</v>
      </c>
      <c r="J54" s="36">
        <v>20</v>
      </c>
    </row>
    <row r="55" spans="3:10" x14ac:dyDescent="0.3">
      <c r="C55" s="33" t="s">
        <v>26</v>
      </c>
      <c r="D55" s="34" t="s">
        <v>24</v>
      </c>
      <c r="E55" s="35" t="s">
        <v>10</v>
      </c>
      <c r="F55" s="35" t="str">
        <f>IF($E55=Selection!$F$2,"A",IF(OR($E55=Selection!$F$3,$E55=Selection!$F$5),"B","C"))</f>
        <v>C</v>
      </c>
      <c r="G55" s="35" t="s">
        <v>13</v>
      </c>
      <c r="H55" s="35">
        <v>32</v>
      </c>
      <c r="I55" s="35" t="s">
        <v>16</v>
      </c>
      <c r="J55" s="36">
        <v>20</v>
      </c>
    </row>
    <row r="56" spans="3:10" x14ac:dyDescent="0.3">
      <c r="C56" s="33" t="s">
        <v>26</v>
      </c>
      <c r="D56" s="34" t="s">
        <v>24</v>
      </c>
      <c r="E56" s="35" t="s">
        <v>10</v>
      </c>
      <c r="F56" s="35" t="str">
        <f>IF($E56=Selection!$F$2,"A",IF(OR($E56=Selection!$F$3,$E56=Selection!$F$5),"B","C"))</f>
        <v>C</v>
      </c>
      <c r="G56" s="35" t="s">
        <v>13</v>
      </c>
      <c r="H56" s="35" t="s">
        <v>29</v>
      </c>
      <c r="I56" s="35" t="s">
        <v>25</v>
      </c>
      <c r="J56" s="36">
        <v>0</v>
      </c>
    </row>
    <row r="57" spans="3:10" x14ac:dyDescent="0.3">
      <c r="C57" s="33" t="s">
        <v>26</v>
      </c>
      <c r="D57" s="34" t="s">
        <v>24</v>
      </c>
      <c r="E57" s="35" t="s">
        <v>11</v>
      </c>
      <c r="F57" s="35" t="str">
        <f>IF($E57=Selection!$F$2,"A",IF(OR($E57=Selection!$F$3,$E57=Selection!$F$5),"B","C"))</f>
        <v>B</v>
      </c>
      <c r="G57" s="35" t="s">
        <v>12</v>
      </c>
      <c r="H57" s="35">
        <v>22</v>
      </c>
      <c r="I57" s="35" t="s">
        <v>15</v>
      </c>
      <c r="J57" s="36">
        <v>300</v>
      </c>
    </row>
    <row r="58" spans="3:10" x14ac:dyDescent="0.3">
      <c r="C58" s="33" t="s">
        <v>26</v>
      </c>
      <c r="D58" s="34" t="s">
        <v>24</v>
      </c>
      <c r="E58" s="35" t="s">
        <v>11</v>
      </c>
      <c r="F58" s="35" t="str">
        <f>IF($E58=Selection!$F$2,"A",IF(OR($E58=Selection!$F$3,$E58=Selection!$F$5),"B","C"))</f>
        <v>B</v>
      </c>
      <c r="G58" s="35" t="s">
        <v>12</v>
      </c>
      <c r="H58" s="35">
        <v>24</v>
      </c>
      <c r="I58" s="35" t="s">
        <v>14</v>
      </c>
      <c r="J58" s="36">
        <v>300</v>
      </c>
    </row>
    <row r="59" spans="3:10" x14ac:dyDescent="0.3">
      <c r="C59" s="33" t="s">
        <v>26</v>
      </c>
      <c r="D59" s="34" t="s">
        <v>24</v>
      </c>
      <c r="E59" s="35" t="s">
        <v>11</v>
      </c>
      <c r="F59" s="35" t="str">
        <f>IF($E59=Selection!$F$2,"A",IF(OR($E59=Selection!$F$3,$E59=Selection!$F$5),"B","C"))</f>
        <v>B</v>
      </c>
      <c r="G59" s="35" t="s">
        <v>13</v>
      </c>
      <c r="H59" s="35">
        <v>25</v>
      </c>
      <c r="I59" s="35" t="s">
        <v>15</v>
      </c>
      <c r="J59" s="36">
        <v>20</v>
      </c>
    </row>
    <row r="60" spans="3:10" x14ac:dyDescent="0.3">
      <c r="C60" s="33" t="s">
        <v>26</v>
      </c>
      <c r="D60" s="34" t="s">
        <v>24</v>
      </c>
      <c r="E60" s="35" t="s">
        <v>11</v>
      </c>
      <c r="F60" s="35" t="str">
        <f>IF($E60=Selection!$F$2,"A",IF(OR($E60=Selection!$F$3,$E60=Selection!$F$5),"B","C"))</f>
        <v>B</v>
      </c>
      <c r="G60" s="35" t="s">
        <v>13</v>
      </c>
      <c r="H60" s="35">
        <v>33</v>
      </c>
      <c r="I60" s="35" t="s">
        <v>16</v>
      </c>
      <c r="J60" s="36">
        <v>20</v>
      </c>
    </row>
    <row r="61" spans="3:10" x14ac:dyDescent="0.3">
      <c r="C61" s="33" t="s">
        <v>26</v>
      </c>
      <c r="D61" s="34" t="s">
        <v>24</v>
      </c>
      <c r="E61" s="35" t="s">
        <v>11</v>
      </c>
      <c r="F61" s="35" t="str">
        <f>IF($E61=Selection!$F$2,"A",IF(OR($E61=Selection!$F$3,$E61=Selection!$F$5),"B","C"))</f>
        <v>B</v>
      </c>
      <c r="G61" s="35" t="s">
        <v>13</v>
      </c>
      <c r="H61" s="35">
        <v>34</v>
      </c>
      <c r="I61" s="35" t="s">
        <v>16</v>
      </c>
      <c r="J61" s="36">
        <v>0</v>
      </c>
    </row>
    <row r="62" spans="3:10" x14ac:dyDescent="0.3">
      <c r="C62" s="37" t="s">
        <v>26</v>
      </c>
      <c r="D62" s="38" t="s">
        <v>24</v>
      </c>
      <c r="E62" s="39" t="s">
        <v>11</v>
      </c>
      <c r="F62" s="39" t="str">
        <f>IF($E62=Selection!$F$2,"A",IF(OR($E62=Selection!$F$3,$E62=Selection!$F$5),"B","C"))</f>
        <v>B</v>
      </c>
      <c r="G62" s="39" t="s">
        <v>13</v>
      </c>
      <c r="H62" s="39" t="s">
        <v>29</v>
      </c>
      <c r="I62" s="39" t="s">
        <v>25</v>
      </c>
      <c r="J62" s="40">
        <v>0</v>
      </c>
    </row>
    <row r="63" spans="3:10" x14ac:dyDescent="0.3">
      <c r="C63" s="27"/>
      <c r="D63" s="27"/>
    </row>
    <row r="64" spans="3:10" x14ac:dyDescent="0.3">
      <c r="C64" s="27"/>
      <c r="D64" s="27"/>
    </row>
    <row r="65" spans="3:11" x14ac:dyDescent="0.3">
      <c r="C65" s="27"/>
      <c r="D65" s="27"/>
    </row>
    <row r="66" spans="3:11" s="1" customFormat="1" x14ac:dyDescent="0.3">
      <c r="C66" s="27"/>
      <c r="D66" s="27"/>
      <c r="J66"/>
      <c r="K66"/>
    </row>
    <row r="67" spans="3:11" s="1" customFormat="1" x14ac:dyDescent="0.3">
      <c r="C67" s="27"/>
      <c r="D67" s="27"/>
      <c r="J67"/>
      <c r="K67"/>
    </row>
    <row r="68" spans="3:11" s="1" customFormat="1" x14ac:dyDescent="0.3">
      <c r="C68" s="27"/>
      <c r="D68" s="27"/>
      <c r="J68"/>
      <c r="K68"/>
    </row>
    <row r="69" spans="3:11" s="1" customFormat="1" x14ac:dyDescent="0.3">
      <c r="C69" s="27"/>
      <c r="D69" s="27"/>
      <c r="J69"/>
      <c r="K69"/>
    </row>
    <row r="70" spans="3:11" s="1" customFormat="1" x14ac:dyDescent="0.3">
      <c r="C70" s="27"/>
      <c r="D70" s="27"/>
      <c r="J70"/>
      <c r="K70"/>
    </row>
    <row r="71" spans="3:11" s="1" customFormat="1" x14ac:dyDescent="0.3">
      <c r="C71" s="27"/>
      <c r="D71" s="27"/>
      <c r="J71"/>
      <c r="K71"/>
    </row>
    <row r="72" spans="3:11" s="1" customFormat="1" x14ac:dyDescent="0.3">
      <c r="C72" s="27"/>
      <c r="D72" s="27"/>
      <c r="J72"/>
      <c r="K72"/>
    </row>
    <row r="73" spans="3:11" s="1" customFormat="1" x14ac:dyDescent="0.3">
      <c r="C73" s="27"/>
      <c r="D73" s="27"/>
      <c r="J73"/>
      <c r="K73"/>
    </row>
    <row r="74" spans="3:11" s="1" customFormat="1" x14ac:dyDescent="0.3">
      <c r="C74" s="27"/>
      <c r="D74" s="27"/>
      <c r="J74"/>
      <c r="K74"/>
    </row>
    <row r="75" spans="3:11" s="1" customFormat="1" x14ac:dyDescent="0.3">
      <c r="C75" s="27"/>
      <c r="D75" s="27"/>
      <c r="J75"/>
      <c r="K75"/>
    </row>
    <row r="76" spans="3:11" s="1" customFormat="1" x14ac:dyDescent="0.3">
      <c r="C76" s="27"/>
      <c r="D76" s="27"/>
      <c r="J76"/>
      <c r="K76"/>
    </row>
    <row r="77" spans="3:11" s="1" customFormat="1" x14ac:dyDescent="0.3">
      <c r="C77" s="27"/>
      <c r="D77" s="27"/>
      <c r="J77"/>
      <c r="K77"/>
    </row>
    <row r="78" spans="3:11" s="1" customFormat="1" x14ac:dyDescent="0.3">
      <c r="C78" s="27"/>
      <c r="D78" s="27"/>
      <c r="J78"/>
      <c r="K78"/>
    </row>
    <row r="79" spans="3:11" s="1" customFormat="1" x14ac:dyDescent="0.3">
      <c r="C79" s="27"/>
      <c r="D79" s="27"/>
      <c r="J79"/>
      <c r="K79"/>
    </row>
    <row r="80" spans="3:11" s="1" customFormat="1" x14ac:dyDescent="0.3">
      <c r="C80" s="27"/>
      <c r="D80" s="27"/>
      <c r="J80"/>
      <c r="K80"/>
    </row>
    <row r="81" spans="3:11" s="1" customFormat="1" x14ac:dyDescent="0.3">
      <c r="C81" s="27"/>
      <c r="D81" s="27"/>
      <c r="J81"/>
      <c r="K81"/>
    </row>
    <row r="82" spans="3:11" s="1" customFormat="1" x14ac:dyDescent="0.3">
      <c r="C82" s="27"/>
      <c r="D82" s="27"/>
      <c r="J82"/>
      <c r="K82"/>
    </row>
    <row r="83" spans="3:11" s="1" customFormat="1" x14ac:dyDescent="0.3">
      <c r="C83" s="27"/>
      <c r="D83" s="27"/>
      <c r="J83"/>
      <c r="K83"/>
    </row>
    <row r="84" spans="3:11" s="1" customFormat="1" x14ac:dyDescent="0.3">
      <c r="C84" s="27"/>
      <c r="D84" s="27"/>
      <c r="J84"/>
      <c r="K84"/>
    </row>
    <row r="85" spans="3:11" s="1" customFormat="1" x14ac:dyDescent="0.3">
      <c r="C85" s="27"/>
      <c r="D85" s="27"/>
      <c r="J85"/>
      <c r="K85"/>
    </row>
    <row r="86" spans="3:11" s="1" customFormat="1" x14ac:dyDescent="0.3">
      <c r="C86" s="27"/>
      <c r="D86" s="27"/>
      <c r="J86"/>
      <c r="K86"/>
    </row>
  </sheetData>
  <conditionalFormatting sqref="I2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0 J22:J6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{389A6561-894E-4E5C-846B-41A66D05CBF7}</x14:id>
        </ext>
      </extLst>
    </cfRule>
  </conditionalFormatting>
  <conditionalFormatting sqref="I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0 I26:I31 I33:I38 I40:I63 I22:I2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{2EBF29B5-CDEC-4553-8E56-66F46148D44E}</x14:id>
        </ext>
      </extLst>
    </cfRule>
  </conditionalFormatting>
  <conditionalFormatting sqref="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9A6561-894E-4E5C-846B-41A66D05CB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J3:J20 J22:J62</xm:sqref>
        </x14:conditionalFormatting>
        <x14:conditionalFormatting xmlns:xm="http://schemas.microsoft.com/office/excel/2006/main">
          <x14:cfRule type="dataBar" id="{2EBF29B5-CDEC-4553-8E56-66F46148D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</xm:sqref>
        </x14:conditionalFormatting>
        <x14:conditionalFormatting xmlns:xm="http://schemas.microsoft.com/office/excel/2006/main">
          <x14:cfRule type="containsText" priority="57" operator="containsText" id="{FBF85574-CEB1-47FD-B0F6-0A44FC15178A}">
            <xm:f>NOT(ISERROR(SEARCH(Selection!$K$3,G3)))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58" operator="containsText" id="{FCD8747D-A04C-42AA-B5E0-4F2221ECD9AB}">
            <xm:f>NOT(ISERROR(SEARCH(Selection!$K$2,G3)))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9" operator="containsText" id="{97C3A689-CEA8-46D0-81F1-DF91ED7B0845}">
            <xm:f>NOT(ISERROR(SEARCH(Selection!$K$2,G3)))</xm:f>
            <xm:f>Selection!$K$2</xm:f>
            <x14:dxf/>
          </x14:cfRule>
          <xm:sqref>G3:G20 G26:G31 G33:G38 G40:G74 G22:G24</xm:sqref>
        </x14:conditionalFormatting>
        <x14:conditionalFormatting xmlns:xm="http://schemas.microsoft.com/office/excel/2006/main">
          <x14:cfRule type="containsText" priority="55" operator="containsText" id="{BB7F697C-8E04-4627-9CA1-BA5A9115F60B}">
            <xm:f>NOT(ISERROR(SEARCH(Selection!$M$3,F3)))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6" operator="containsText" id="{FD5B7695-8905-48DE-850A-E656BC8EC132}">
            <xm:f>NOT(ISERROR(SEARCH(Selection!$M$2,F3)))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F3:F20 F26:F31 F33:F38 F40:F74 F22:F24</xm:sqref>
        </x14:conditionalFormatting>
        <x14:conditionalFormatting xmlns:xm="http://schemas.microsoft.com/office/excel/2006/main">
          <x14:cfRule type="containsText" priority="51" operator="containsText" id="{D8335839-86D7-4F6A-A747-E7A6C107B711}">
            <xm:f>NOT(ISERROR(SEARCH(Selection!$M$4,I25)))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" operator="containsText" id="{ECDFB9DC-7FA9-4554-A724-5FF45C0B90B7}">
            <xm:f>NOT(ISERROR(SEARCH(Selection!$M$3,I25)))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3" operator="containsText" id="{41F1D6A7-D396-4318-AA7F-24B90EED1D5D}">
            <xm:f>NOT(ISERROR(SEARCH(Selection!$M$2,I25)))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48" operator="containsText" id="{43C028C3-CAAC-4CF8-866B-8FC91FDD8FEA}">
            <xm:f>NOT(ISERROR(SEARCH(Selection!$K$3,G25)))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49" operator="containsText" id="{7B4CDCA6-E0D3-4E5C-B29D-99FF516AE760}">
            <xm:f>NOT(ISERROR(SEARCH(Selection!$K$2,G25)))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0" operator="containsText" id="{8B175A72-F9DD-4CCC-82E5-27FE3B6F6141}">
            <xm:f>NOT(ISERROR(SEARCH(Selection!$K$2,G25)))</xm:f>
            <xm:f>Selection!$K$2</xm:f>
            <x14:dxf/>
          </x14:cfRule>
          <xm:sqref>G25</xm:sqref>
        </x14:conditionalFormatting>
        <x14:conditionalFormatting xmlns:xm="http://schemas.microsoft.com/office/excel/2006/main">
          <x14:cfRule type="containsText" priority="46" operator="containsText" id="{DB9AFDF8-1C10-4E43-AF4D-67BB669DFFBD}">
            <xm:f>NOT(ISERROR(SEARCH(Selection!$M$3,F25)))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7" operator="containsText" id="{2D079BA9-7928-4C92-BA64-B851B28FE983}">
            <xm:f>NOT(ISERROR(SEARCH(Selection!$M$2,F25)))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F25</xm:sqref>
        </x14:conditionalFormatting>
        <x14:conditionalFormatting xmlns:xm="http://schemas.microsoft.com/office/excel/2006/main">
          <x14:cfRule type="containsText" priority="45" operator="containsText" id="{6AB727F5-4D11-4093-96AC-C80C666D6626}">
            <xm:f>NOT(ISERROR(SEARCH(Selection!$M$5,I3)))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I3:I20 I33:I38 I40:I63 I22:I31</xm:sqref>
        </x14:conditionalFormatting>
        <x14:conditionalFormatting xmlns:xm="http://schemas.microsoft.com/office/excel/2006/main">
          <x14:cfRule type="containsText" priority="44" operator="containsText" id="{B42B01C7-0B50-4D84-9FAA-2780758D4162}">
            <xm:f>NOT(ISERROR(SEARCH(Selection!$M$4,F3)))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F3:F20 F33:F38 F40:F74 F22:F31</xm:sqref>
        </x14:conditionalFormatting>
        <x14:conditionalFormatting xmlns:xm="http://schemas.microsoft.com/office/excel/2006/main">
          <x14:cfRule type="containsText" priority="42" operator="containsText" id="{282239D7-AD6A-4AF8-A019-8F5B41268B40}">
            <xm:f>NOT(ISERROR(SEARCH(Selection!$O$3,D3)))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D9651155-B36A-4D78-A6B9-E153AD9A327C}">
            <xm:f>NOT(ISERROR(SEARCH(Selection!$O$2,D3)))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D3:D20 D33:D38 D40:D86 D22:D31</xm:sqref>
        </x14:conditionalFormatting>
        <x14:conditionalFormatting xmlns:xm="http://schemas.microsoft.com/office/excel/2006/main">
          <x14:cfRule type="containsText" priority="38" operator="containsText" id="{C214CF1B-A3D5-411D-92A9-EE9FBC02BB4D}">
            <xm:f>NOT(ISERROR(SEARCH(Selection!$M$4,I32)))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" operator="containsText" id="{9AF0B761-7AE2-41BD-B510-63CC569AECED}">
            <xm:f>NOT(ISERROR(SEARCH(Selection!$M$3,I32)))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0" operator="containsText" id="{F1320026-913F-4753-A3E2-6972E4320D51}">
            <xm:f>NOT(ISERROR(SEARCH(Selection!$M$2,I32)))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5" operator="containsText" id="{3FBBE535-3891-4FDD-84F5-77E81D6E24C0}">
            <xm:f>NOT(ISERROR(SEARCH(Selection!$K$3,G32)))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36" operator="containsText" id="{6AC4B480-196C-4E3C-B165-9A665AAEB813}">
            <xm:f>NOT(ISERROR(SEARCH(Selection!$K$2,G32)))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7" operator="containsText" id="{5CE88024-D7BB-447A-8270-12B105581BF0}">
            <xm:f>NOT(ISERROR(SEARCH(Selection!$K$2,G32)))</xm:f>
            <xm:f>Selection!$K$2</xm:f>
            <x14:dxf/>
          </x14:cfRule>
          <xm:sqref>G32</xm:sqref>
        </x14:conditionalFormatting>
        <x14:conditionalFormatting xmlns:xm="http://schemas.microsoft.com/office/excel/2006/main">
          <x14:cfRule type="containsText" priority="33" operator="containsText" id="{C6B39A3C-7B13-448B-97CC-3A17944873C5}">
            <xm:f>NOT(ISERROR(SEARCH(Selection!$M$3,F32)))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FB09F252-DE41-46FA-A3A2-19D54E19A9AA}">
            <xm:f>NOT(ISERROR(SEARCH(Selection!$M$2,F32)))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32" operator="containsText" id="{B940C527-6ACC-4F44-9ED7-1E55925095AA}">
            <xm:f>NOT(ISERROR(SEARCH(Selection!$M$5,I32)))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I32</xm:sqref>
        </x14:conditionalFormatting>
        <x14:conditionalFormatting xmlns:xm="http://schemas.microsoft.com/office/excel/2006/main">
          <x14:cfRule type="containsText" priority="31" operator="containsText" id="{A16AEABB-D4AD-4826-BD73-D1E58B3FAE8F}">
            <xm:f>NOT(ISERROR(SEARCH(Selection!$M$4,F32)))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29" operator="containsText" id="{56ABB892-F95C-4083-BA2A-E2AEBD0356C9}">
            <xm:f>NOT(ISERROR(SEARCH(Selection!$O$3,D32)))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F52581AB-65AD-45F2-8310-0A1AE8683CE5}">
            <xm:f>NOT(ISERROR(SEARCH(Selection!$O$2,D32)))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ontainsText" priority="24" operator="containsText" id="{F508FFBA-45C7-4E1D-9D95-E33B9C65D650}">
            <xm:f>NOT(ISERROR(SEARCH(Selection!$M$4,I39)))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" operator="containsText" id="{5F0E6303-44EE-4BD9-875C-574E2E04A838}">
            <xm:f>NOT(ISERROR(SEARCH(Selection!$M$3,I39)))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338714C7-52DA-4723-ADE2-A827182EB96E}">
            <xm:f>NOT(ISERROR(SEARCH(Selection!$M$2,I39)))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1" operator="containsText" id="{08193C40-3B23-4879-81FD-30D8539EC7C8}">
            <xm:f>NOT(ISERROR(SEARCH(Selection!$K$3,G39)))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22" operator="containsText" id="{A14EE5FD-9E85-4958-B905-365F48F443F8}">
            <xm:f>NOT(ISERROR(SEARCH(Selection!$K$2,G39)))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EFC749E2-4E1F-4587-9666-10781FAC9F47}">
            <xm:f>NOT(ISERROR(SEARCH(Selection!$K$2,G39)))</xm:f>
            <xm:f>Selection!$K$2</xm:f>
            <x14:dxf/>
          </x14:cfRule>
          <xm:sqref>G39</xm:sqref>
        </x14:conditionalFormatting>
        <x14:conditionalFormatting xmlns:xm="http://schemas.microsoft.com/office/excel/2006/main">
          <x14:cfRule type="containsText" priority="19" operator="containsText" id="{8D53896B-8101-461C-BB6B-E5E19E408E2C}">
            <xm:f>NOT(ISERROR(SEARCH(Selection!$M$3,F39)))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0" operator="containsText" id="{EA8B5FE9-580D-4D45-93C3-D23EFC273854}">
            <xm:f>NOT(ISERROR(SEARCH(Selection!$M$2,F39)))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8" operator="containsText" id="{52529BB6-D5AF-4B46-BC67-E178C227FC4B}">
            <xm:f>NOT(ISERROR(SEARCH(Selection!$M$5,I39)))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17" operator="containsText" id="{9F77B7B8-9E18-4A4F-BE77-B08B610948F3}">
            <xm:f>NOT(ISERROR(SEARCH(Selection!$M$4,F39)))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ontainsText" priority="15" operator="containsText" id="{C2F1C86F-B311-4AF1-92AC-C17E381A1554}">
            <xm:f>NOT(ISERROR(SEARCH(Selection!$O$3,D39)))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16" operator="containsText" id="{FC989A38-A223-4A34-BDFC-AC7428559A37}">
            <xm:f>NOT(ISERROR(SEARCH(Selection!$O$2,D39)))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ontainsText" priority="60" operator="containsText" id="{1C7CC612-ABDB-45C1-B71D-148E24554FA4}">
            <xm:f>NOT(ISERROR(SEARCH(Selection!$M$4,I3)))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" operator="containsText" id="{F75AAC65-A5B6-421A-825F-653F5CB50E16}">
            <xm:f>NOT(ISERROR(SEARCH(Selection!$M$3,I3)))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2" operator="containsText" id="{9CC96FCE-5D46-4726-90B0-D028B8BD02FB}">
            <xm:f>NOT(ISERROR(SEARCH(Selection!$M$2,I3)))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I3:I20 I26:I31 I33:I38 I40:I63 I22:I24</xm:sqref>
        </x14:conditionalFormatting>
        <x14:conditionalFormatting xmlns:xm="http://schemas.microsoft.com/office/excel/2006/main">
          <x14:cfRule type="containsText" priority="8" operator="containsText" id="{7F5844D7-C127-470D-930B-293F967E1BD3}">
            <xm:f>NOT(ISERROR(SEARCH(Selection!$K$3,G21)))</xm:f>
            <xm:f>Selection!$K$3</xm:f>
            <x14:dxf>
              <fill>
                <patternFill>
                  <bgColor theme="5" tint="0.39994506668294322"/>
                </patternFill>
              </fill>
            </x14:dxf>
          </x14:cfRule>
          <x14:cfRule type="containsText" priority="9" operator="containsText" id="{5FA90F81-BE50-4273-8556-0052390675C6}">
            <xm:f>NOT(ISERROR(SEARCH(Selection!$K$2,G21)))</xm:f>
            <xm:f>Selection!$K$2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" operator="containsText" id="{57AAE28C-918D-4B5D-A68D-BBE8DBE13104}">
            <xm:f>NOT(ISERROR(SEARCH(Selection!$K$2,G21)))</xm:f>
            <xm:f>Selection!$K$2</xm:f>
            <x14:dxf/>
          </x14:cfRule>
          <xm:sqref>G21</xm:sqref>
        </x14:conditionalFormatting>
        <x14:conditionalFormatting xmlns:xm="http://schemas.microsoft.com/office/excel/2006/main">
          <x14:cfRule type="containsText" priority="6" operator="containsText" id="{9407FA18-08ED-4264-BA04-31AB8A1111EB}">
            <xm:f>NOT(ISERROR(SEARCH(Selection!$M$3,F21)))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7" operator="containsText" id="{4EB7CF42-A861-49A7-A090-9057D17DAFD3}">
            <xm:f>NOT(ISERROR(SEARCH(Selection!$M$2,F21)))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5" operator="containsText" id="{5F827EC2-9519-45D2-B4E3-09CE0A194DE5}">
            <xm:f>NOT(ISERROR(SEARCH(Selection!$M$5,I21)))</xm:f>
            <xm:f>Selection!$M$5</xm:f>
            <x14:dxf>
              <fill>
                <patternFill>
                  <bgColor theme="9" tint="-0.24994659260841701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4" operator="containsText" id="{3AD3C763-12A0-4EEE-9E11-4327BA7685A4}">
            <xm:f>NOT(ISERROR(SEARCH(Selection!$M$4,F21)))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m:sqref>F21</xm:sqref>
        </x14:conditionalFormatting>
        <x14:conditionalFormatting xmlns:xm="http://schemas.microsoft.com/office/excel/2006/main">
          <x14:cfRule type="containsText" priority="2" operator="containsText" id="{7D11E77A-C050-49BD-9C66-8324D4D4BBE6}">
            <xm:f>NOT(ISERROR(SEARCH(Selection!$O$3,D21)))</xm:f>
            <xm:f>Selection!$O$3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6111915F-8D19-4C0E-8C44-4C0351B5116C}">
            <xm:f>NOT(ISERROR(SEARCH(Selection!$O$2,D21)))</xm:f>
            <xm:f>Selection!$O$2</xm:f>
            <x14:dxf>
              <fill>
                <patternFill>
                  <bgColor rgb="FFFFFF00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1" operator="containsText" id="{3C792A84-888A-44F0-ADA1-AF161835B236}">
            <xm:f>NOT(ISERROR(SEARCH(Selection!$M$4,I21)))</xm:f>
            <xm:f>Selection!$M$4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5861FE49-7C5F-4E9E-A84D-AD450632EFE3}">
            <xm:f>NOT(ISERROR(SEARCH(Selection!$M$3,I21)))</xm:f>
            <xm:f>Selection!$M$3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" operator="containsText" id="{CB70E814-FA15-467A-9D75-6AED0F939D8B}">
            <xm:f>NOT(ISERROR(SEARCH(Selection!$M$2,I21)))</xm:f>
            <xm:f>Selection!$M$2</xm:f>
            <x14:dxf>
              <fill>
                <patternFill>
                  <bgColor theme="9" tint="0.79998168889431442"/>
                </patternFill>
              </fill>
            </x14:dxf>
          </x14:cfRule>
          <xm:sqref>I21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3FA711-92F3-4392-BFC3-68BD9B6350DA}">
          <x14:formula1>
            <xm:f>Selection!$F$2:$F$5</xm:f>
          </x14:formula1>
          <xm:sqref>E3:E74</xm:sqref>
        </x14:dataValidation>
        <x14:dataValidation type="list" allowBlank="1" showInputMessage="1" showErrorMessage="1" xr:uid="{1633B055-44C8-447A-9CA9-CE5354FBF3F0}">
          <x14:formula1>
            <xm:f>Selection!$O$2:$O$3</xm:f>
          </x14:formula1>
          <xm:sqref>D3:D86</xm:sqref>
        </x14:dataValidation>
        <x14:dataValidation type="list" allowBlank="1" showInputMessage="1" showErrorMessage="1" xr:uid="{FBCA8706-5308-4F94-9423-F308014C9E86}">
          <x14:formula1>
            <xm:f>Selection!$K$2:$K$3</xm:f>
          </x14:formula1>
          <xm:sqref>G3:G74</xm:sqref>
        </x14:dataValidation>
        <x14:dataValidation type="list" allowBlank="1" showInputMessage="1" showErrorMessage="1" xr:uid="{37F4F4E2-1BD5-498B-9A6A-8B51B60D959F}">
          <x14:formula1>
            <xm:f>Selection!$M$2:$M$5</xm:f>
          </x14:formula1>
          <xm:sqref>I3:I63</xm:sqref>
        </x14:dataValidation>
        <x14:dataValidation type="list" allowBlank="1" showInputMessage="1" showErrorMessage="1" xr:uid="{864DCD38-B309-4355-B9A0-BB264166228D}">
          <x14:formula1>
            <xm:f>Selection!$I$3:$I$11</xm:f>
          </x14:formula1>
          <xm:sqref>C3:C86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21C1-56E7-4354-9FD7-0AB5DDB150EA}">
  <dimension ref="B2:V102"/>
  <sheetViews>
    <sheetView topLeftCell="J20" zoomScaleNormal="100" workbookViewId="0">
      <selection activeCell="L25" sqref="L25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5.77734375" customWidth="1"/>
    <col min="12" max="12" width="15.77734375" bestFit="1" customWidth="1"/>
    <col min="13" max="15" width="14.21875" customWidth="1"/>
  </cols>
  <sheetData>
    <row r="2" spans="2:15" ht="15" thickBot="1" x14ac:dyDescent="0.35"/>
    <row r="3" spans="2:15" ht="15" thickBot="1" x14ac:dyDescent="0.35">
      <c r="B3" s="9" t="s">
        <v>39</v>
      </c>
      <c r="C3" t="s">
        <v>38</v>
      </c>
      <c r="D3" s="237" t="s">
        <v>32</v>
      </c>
      <c r="E3" s="238"/>
      <c r="G3" t="s">
        <v>53</v>
      </c>
      <c r="M3" t="s">
        <v>44</v>
      </c>
    </row>
    <row r="4" spans="2:15" ht="15" thickBot="1" x14ac:dyDescent="0.35">
      <c r="C4" t="s">
        <v>42</v>
      </c>
      <c r="D4" s="73" t="s">
        <v>40</v>
      </c>
      <c r="M4" t="s">
        <v>50</v>
      </c>
    </row>
    <row r="5" spans="2:15" ht="15" thickBot="1" x14ac:dyDescent="0.35">
      <c r="C5" t="s">
        <v>43</v>
      </c>
      <c r="D5" s="44" t="s">
        <v>2</v>
      </c>
    </row>
    <row r="6" spans="2:15" s="28" customFormat="1" x14ac:dyDescent="0.3">
      <c r="D6" s="217"/>
    </row>
    <row r="7" spans="2:15" ht="15" thickBot="1" x14ac:dyDescent="0.35">
      <c r="C7" s="217" t="s">
        <v>169</v>
      </c>
      <c r="D7" t="s">
        <v>168</v>
      </c>
    </row>
    <row r="8" spans="2:15" ht="15" thickBot="1" x14ac:dyDescent="0.35">
      <c r="C8" t="s">
        <v>37</v>
      </c>
      <c r="D8" s="45">
        <v>450</v>
      </c>
      <c r="E8" t="s">
        <v>93</v>
      </c>
    </row>
    <row r="9" spans="2:15" ht="15" thickBot="1" x14ac:dyDescent="0.35">
      <c r="C9" t="s">
        <v>72</v>
      </c>
      <c r="D9" s="46">
        <v>200</v>
      </c>
      <c r="E9" t="s">
        <v>100</v>
      </c>
    </row>
    <row r="10" spans="2:15" ht="15" thickBot="1" x14ac:dyDescent="0.35">
      <c r="C10" t="s">
        <v>115</v>
      </c>
      <c r="D10" s="140">
        <v>2400</v>
      </c>
      <c r="E10" t="s">
        <v>171</v>
      </c>
      <c r="L10" t="s">
        <v>164</v>
      </c>
      <c r="M10" t="s">
        <v>165</v>
      </c>
      <c r="N10" t="s">
        <v>166</v>
      </c>
      <c r="O10" t="s">
        <v>167</v>
      </c>
    </row>
    <row r="11" spans="2:15" ht="15" thickBot="1" x14ac:dyDescent="0.35">
      <c r="C11" t="s">
        <v>170</v>
      </c>
      <c r="D11" s="140">
        <v>1000</v>
      </c>
      <c r="E11" t="s">
        <v>172</v>
      </c>
      <c r="L11" s="74" t="s">
        <v>55</v>
      </c>
    </row>
    <row r="12" spans="2:15" ht="15" thickBot="1" x14ac:dyDescent="0.35">
      <c r="C12" t="s">
        <v>175</v>
      </c>
      <c r="D12" s="43">
        <f>L25</f>
        <v>2300</v>
      </c>
      <c r="L12" s="74" t="s">
        <v>54</v>
      </c>
    </row>
    <row r="13" spans="2:15" ht="15" thickBot="1" x14ac:dyDescent="0.35">
      <c r="G13" s="88" t="s">
        <v>32</v>
      </c>
      <c r="H13" s="88"/>
    </row>
    <row r="14" spans="2:15" ht="15" thickBot="1" x14ac:dyDescent="0.35">
      <c r="M14" s="223" t="s">
        <v>49</v>
      </c>
      <c r="N14" s="224"/>
      <c r="O14" s="225"/>
    </row>
    <row r="15" spans="2:15" ht="15" thickBot="1" x14ac:dyDescent="0.35">
      <c r="G15" s="75" t="s">
        <v>45</v>
      </c>
      <c r="H15" s="76" t="s">
        <v>46</v>
      </c>
      <c r="I15" s="77"/>
      <c r="J15" s="112" t="s">
        <v>83</v>
      </c>
      <c r="K15" s="112" t="s">
        <v>48</v>
      </c>
      <c r="L15" s="112" t="s">
        <v>33</v>
      </c>
      <c r="M15" s="264" t="s">
        <v>34</v>
      </c>
      <c r="N15" s="264" t="s">
        <v>35</v>
      </c>
      <c r="O15" s="265" t="s">
        <v>36</v>
      </c>
    </row>
    <row r="16" spans="2:15" ht="15.6" customHeight="1" thickTop="1" thickBot="1" x14ac:dyDescent="0.35">
      <c r="F16" s="273" t="s">
        <v>178</v>
      </c>
      <c r="G16" s="231" t="s">
        <v>14</v>
      </c>
      <c r="H16" s="226" t="s">
        <v>8</v>
      </c>
      <c r="I16" s="110" t="s">
        <v>81</v>
      </c>
      <c r="J16" s="113" t="s">
        <v>84</v>
      </c>
      <c r="K16" s="258"/>
      <c r="L16" s="55">
        <f>rank_sept!O7</f>
        <v>1055</v>
      </c>
      <c r="M16" s="56">
        <f>rank_oct!$O$7</f>
        <v>1035</v>
      </c>
      <c r="N16" s="141">
        <f>rank_nov!$O$7</f>
        <v>1025</v>
      </c>
      <c r="O16" s="142">
        <f>rank_dec!$O$7</f>
        <v>975</v>
      </c>
    </row>
    <row r="17" spans="6:15" ht="15.6" thickTop="1" thickBot="1" x14ac:dyDescent="0.35">
      <c r="F17" s="273"/>
      <c r="G17" s="232"/>
      <c r="H17" s="227"/>
      <c r="I17" s="96" t="s">
        <v>75</v>
      </c>
      <c r="J17" s="114" t="s">
        <v>88</v>
      </c>
      <c r="K17" s="49"/>
      <c r="L17" s="65">
        <f>rank_sept!P7</f>
        <v>1055</v>
      </c>
      <c r="M17" s="63">
        <f>rank_oct!P7</f>
        <v>0</v>
      </c>
      <c r="N17" s="63">
        <f>rank_nov!P7</f>
        <v>0</v>
      </c>
      <c r="O17" s="64">
        <f>rank_dec!P7</f>
        <v>0</v>
      </c>
    </row>
    <row r="18" spans="6:15" ht="15.6" thickTop="1" thickBot="1" x14ac:dyDescent="0.35">
      <c r="F18" s="273"/>
      <c r="G18" s="233" t="s">
        <v>15</v>
      </c>
      <c r="H18" s="228" t="s">
        <v>9</v>
      </c>
      <c r="I18" s="111" t="s">
        <v>81</v>
      </c>
      <c r="J18" s="115" t="s">
        <v>85</v>
      </c>
      <c r="K18" s="260"/>
      <c r="L18" s="263">
        <f>rank_sept!O8</f>
        <v>320</v>
      </c>
      <c r="M18" s="57">
        <v>310</v>
      </c>
      <c r="N18" s="143">
        <f>rank_nov!$O$8</f>
        <v>300</v>
      </c>
      <c r="O18" s="144">
        <f>rank_dec!$O$8</f>
        <v>360</v>
      </c>
    </row>
    <row r="19" spans="6:15" ht="15.6" thickTop="1" thickBot="1" x14ac:dyDescent="0.35">
      <c r="F19" s="273"/>
      <c r="G19" s="232"/>
      <c r="H19" s="227"/>
      <c r="I19" s="96" t="s">
        <v>75</v>
      </c>
      <c r="J19" s="114" t="s">
        <v>89</v>
      </c>
      <c r="K19" s="51"/>
      <c r="L19" s="65">
        <f>rank_sept!P8</f>
        <v>320</v>
      </c>
      <c r="M19" s="66">
        <f>rank_oct!P8</f>
        <v>0</v>
      </c>
      <c r="N19" s="66">
        <f>rank_nov!P8</f>
        <v>0</v>
      </c>
      <c r="O19" s="67">
        <f>rank_dec!P8</f>
        <v>0</v>
      </c>
    </row>
    <row r="20" spans="6:15" ht="15.6" thickTop="1" thickBot="1" x14ac:dyDescent="0.35">
      <c r="F20" s="273"/>
      <c r="G20" s="233" t="s">
        <v>47</v>
      </c>
      <c r="H20" s="228" t="s">
        <v>10</v>
      </c>
      <c r="I20" s="111" t="s">
        <v>81</v>
      </c>
      <c r="J20" s="115" t="s">
        <v>86</v>
      </c>
      <c r="K20" s="260"/>
      <c r="L20" s="263">
        <f>rank_sept!O9</f>
        <v>130</v>
      </c>
      <c r="M20" s="57">
        <f>rank_oct!$O$9</f>
        <v>130</v>
      </c>
      <c r="N20" s="143">
        <f>rank_nov!$O$9</f>
        <v>100</v>
      </c>
      <c r="O20" s="144">
        <f>rank_dec!$O$9</f>
        <v>110</v>
      </c>
    </row>
    <row r="21" spans="6:15" ht="15.6" thickTop="1" thickBot="1" x14ac:dyDescent="0.35">
      <c r="F21" s="273"/>
      <c r="G21" s="232"/>
      <c r="H21" s="227"/>
      <c r="I21" s="96" t="s">
        <v>75</v>
      </c>
      <c r="J21" s="114" t="s">
        <v>90</v>
      </c>
      <c r="K21" s="52"/>
      <c r="L21" s="65">
        <f>rank_sept!P9</f>
        <v>130</v>
      </c>
      <c r="M21" s="66">
        <f>rank_oct!P9</f>
        <v>0</v>
      </c>
      <c r="N21" s="66">
        <f>rank_nov!P9</f>
        <v>0</v>
      </c>
      <c r="O21" s="67">
        <f>rank_dec!P9</f>
        <v>0</v>
      </c>
    </row>
    <row r="22" spans="6:15" ht="15.6" thickTop="1" thickBot="1" x14ac:dyDescent="0.35">
      <c r="F22" s="273"/>
      <c r="G22" s="233" t="s">
        <v>15</v>
      </c>
      <c r="H22" s="228" t="s">
        <v>11</v>
      </c>
      <c r="I22" s="111" t="s">
        <v>81</v>
      </c>
      <c r="J22" s="115" t="s">
        <v>87</v>
      </c>
      <c r="K22" s="260"/>
      <c r="L22" s="263">
        <f>rank_sept!O10</f>
        <v>890</v>
      </c>
      <c r="M22" s="57">
        <f>rank_oct!$O$10</f>
        <v>890</v>
      </c>
      <c r="N22" s="143">
        <f>rank_nov!$O$10</f>
        <v>840</v>
      </c>
      <c r="O22" s="144">
        <f>rank_dec!$O$10</f>
        <v>840</v>
      </c>
    </row>
    <row r="23" spans="6:15" ht="15.6" thickTop="1" thickBot="1" x14ac:dyDescent="0.35">
      <c r="F23" s="273"/>
      <c r="G23" s="234"/>
      <c r="H23" s="229"/>
      <c r="I23" s="97" t="s">
        <v>75</v>
      </c>
      <c r="J23" s="116" t="s">
        <v>91</v>
      </c>
      <c r="K23" s="53"/>
      <c r="L23" s="68">
        <f>rank_sept!P10</f>
        <v>890</v>
      </c>
      <c r="M23" s="69">
        <f>rank_oct!P10</f>
        <v>0</v>
      </c>
      <c r="N23" s="69">
        <f>rank_nov!P10</f>
        <v>0</v>
      </c>
      <c r="O23" s="70">
        <f>rank_dec!P10</f>
        <v>0</v>
      </c>
    </row>
    <row r="24" spans="6:15" ht="15.6" thickTop="1" thickBot="1" x14ac:dyDescent="0.35">
      <c r="F24" s="273"/>
      <c r="I24" s="58" t="s">
        <v>80</v>
      </c>
      <c r="J24" s="113" t="s">
        <v>94</v>
      </c>
      <c r="K24" s="266"/>
      <c r="L24" s="262">
        <f>L16+L18+L20+L22</f>
        <v>2395</v>
      </c>
      <c r="M24" s="262">
        <f t="shared" ref="M24:N24" si="0">M16+M18+M20+M22</f>
        <v>2365</v>
      </c>
      <c r="N24" s="267">
        <f t="shared" si="0"/>
        <v>2265</v>
      </c>
      <c r="O24" s="285" t="s">
        <v>133</v>
      </c>
    </row>
    <row r="25" spans="6:15" ht="15.6" thickTop="1" thickBot="1" x14ac:dyDescent="0.35">
      <c r="I25" s="59" t="s">
        <v>76</v>
      </c>
      <c r="J25" s="117" t="s">
        <v>95</v>
      </c>
      <c r="K25" s="106"/>
      <c r="L25" s="279">
        <v>2300</v>
      </c>
      <c r="M25" s="71">
        <f t="shared" ref="L25:O25" si="1">M17+M19+M21+M23</f>
        <v>0</v>
      </c>
      <c r="N25" s="71">
        <f t="shared" si="1"/>
        <v>0</v>
      </c>
      <c r="O25" s="61">
        <f t="shared" si="1"/>
        <v>0</v>
      </c>
    </row>
    <row r="26" spans="6:15" ht="15.6" thickTop="1" thickBot="1" x14ac:dyDescent="0.35">
      <c r="F26" s="240" t="s">
        <v>113</v>
      </c>
      <c r="G26" s="240"/>
      <c r="H26" s="240"/>
      <c r="I26" s="175" t="s">
        <v>51</v>
      </c>
      <c r="J26" s="176" t="s">
        <v>92</v>
      </c>
      <c r="K26" s="93"/>
      <c r="L26" s="177">
        <v>2350</v>
      </c>
      <c r="M26" s="287">
        <f>M24-M29</f>
        <v>2160</v>
      </c>
      <c r="N26" s="288">
        <f>N24-N29</f>
        <v>2265</v>
      </c>
      <c r="O26" s="191" t="s">
        <v>133</v>
      </c>
    </row>
    <row r="27" spans="6:15" ht="15" customHeight="1" thickTop="1" x14ac:dyDescent="0.3">
      <c r="G27" s="254" t="s">
        <v>156</v>
      </c>
      <c r="H27" s="255"/>
      <c r="I27" s="10" t="s">
        <v>57</v>
      </c>
      <c r="J27" s="153" t="s">
        <v>151</v>
      </c>
      <c r="K27" s="8"/>
      <c r="L27" s="5">
        <f>K28+L26</f>
        <v>2800</v>
      </c>
      <c r="M27" s="5">
        <f t="shared" ref="M27:N27" si="2">L28+M26</f>
        <v>2565</v>
      </c>
      <c r="N27" s="5">
        <f t="shared" si="2"/>
        <v>2465</v>
      </c>
      <c r="O27" s="187" t="s">
        <v>133</v>
      </c>
    </row>
    <row r="28" spans="6:15" x14ac:dyDescent="0.3">
      <c r="G28" s="256"/>
      <c r="H28" s="257"/>
      <c r="I28" s="13" t="s">
        <v>56</v>
      </c>
      <c r="J28" s="180" t="s">
        <v>152</v>
      </c>
      <c r="K28" s="183">
        <v>450</v>
      </c>
      <c r="L28" s="7">
        <f>L27-L24</f>
        <v>405</v>
      </c>
      <c r="M28" s="7">
        <f t="shared" ref="M28:N28" si="3">M27-M24</f>
        <v>200</v>
      </c>
      <c r="N28" s="7">
        <f t="shared" si="3"/>
        <v>200</v>
      </c>
      <c r="O28" s="188" t="s">
        <v>133</v>
      </c>
    </row>
    <row r="29" spans="6:15" x14ac:dyDescent="0.3">
      <c r="G29" s="256"/>
      <c r="H29" s="257"/>
      <c r="I29" s="13" t="s">
        <v>149</v>
      </c>
      <c r="J29" s="180" t="s">
        <v>153</v>
      </c>
      <c r="K29" s="182"/>
      <c r="L29" s="181">
        <f>K28-$D$9</f>
        <v>250</v>
      </c>
      <c r="M29" s="181">
        <f t="shared" ref="M29:N29" si="4">L28-$D$9</f>
        <v>205</v>
      </c>
      <c r="N29" s="181">
        <f t="shared" si="4"/>
        <v>0</v>
      </c>
      <c r="O29" s="189" t="s">
        <v>133</v>
      </c>
    </row>
    <row r="30" spans="6:15" x14ac:dyDescent="0.3">
      <c r="G30" s="256"/>
      <c r="H30" s="257"/>
      <c r="I30" s="13" t="s">
        <v>150</v>
      </c>
      <c r="J30" s="154" t="s">
        <v>154</v>
      </c>
      <c r="K30" s="182"/>
      <c r="L30" s="181">
        <f>L26+L29</f>
        <v>2600</v>
      </c>
      <c r="M30" s="181">
        <f>M26+M29</f>
        <v>2365</v>
      </c>
      <c r="N30" s="181">
        <f>N26+N29</f>
        <v>2265</v>
      </c>
      <c r="O30" s="189" t="s">
        <v>133</v>
      </c>
    </row>
    <row r="31" spans="6:15" ht="15" thickBot="1" x14ac:dyDescent="0.35">
      <c r="G31" s="252"/>
      <c r="H31" s="253"/>
      <c r="I31" s="12" t="s">
        <v>71</v>
      </c>
      <c r="J31" s="186" t="s">
        <v>157</v>
      </c>
      <c r="K31" s="184"/>
      <c r="L31" s="185">
        <f>L30-L24</f>
        <v>205</v>
      </c>
      <c r="M31" s="185">
        <f t="shared" ref="M31:N31" si="5">M30-M24</f>
        <v>0</v>
      </c>
      <c r="N31" s="185">
        <f t="shared" si="5"/>
        <v>0</v>
      </c>
      <c r="O31" s="190" t="s">
        <v>133</v>
      </c>
    </row>
    <row r="32" spans="6:15" ht="14.4" customHeight="1" x14ac:dyDescent="0.3">
      <c r="G32" s="250" t="s">
        <v>122</v>
      </c>
      <c r="H32" s="251"/>
      <c r="I32" s="11" t="s">
        <v>57</v>
      </c>
      <c r="J32" s="192" t="s">
        <v>98</v>
      </c>
      <c r="K32" s="193"/>
      <c r="L32" s="194">
        <f>L27</f>
        <v>2800</v>
      </c>
      <c r="M32" s="194">
        <f>L33+M40</f>
        <v>2660</v>
      </c>
      <c r="N32" s="194">
        <f>M33+N40</f>
        <v>2465</v>
      </c>
      <c r="O32" s="213">
        <f>N33+O40</f>
        <v>2485</v>
      </c>
    </row>
    <row r="33" spans="4:22" x14ac:dyDescent="0.3">
      <c r="G33" s="252"/>
      <c r="H33" s="253"/>
      <c r="I33" s="195" t="s">
        <v>56</v>
      </c>
      <c r="J33" s="196" t="s">
        <v>99</v>
      </c>
      <c r="K33" s="197"/>
      <c r="L33" s="22">
        <f>L32-L25</f>
        <v>500</v>
      </c>
      <c r="M33" s="198">
        <f>M32-M24</f>
        <v>295</v>
      </c>
      <c r="N33" s="198">
        <f>N32-N38</f>
        <v>200</v>
      </c>
      <c r="O33" s="199">
        <f>O32-O38</f>
        <v>200</v>
      </c>
    </row>
    <row r="34" spans="4:22" x14ac:dyDescent="0.3">
      <c r="I34" s="195" t="s">
        <v>149</v>
      </c>
      <c r="J34" s="210" t="s">
        <v>158</v>
      </c>
      <c r="K34" s="200"/>
      <c r="L34" s="198" t="s">
        <v>133</v>
      </c>
      <c r="M34" s="198">
        <f>L33-$D$9</f>
        <v>300</v>
      </c>
      <c r="N34" s="198">
        <f t="shared" ref="N34:O34" si="6">M33-$D$9</f>
        <v>95</v>
      </c>
      <c r="O34" s="199">
        <f t="shared" si="6"/>
        <v>0</v>
      </c>
    </row>
    <row r="35" spans="4:22" x14ac:dyDescent="0.3">
      <c r="I35" s="195" t="s">
        <v>150</v>
      </c>
      <c r="J35" s="211" t="s">
        <v>159</v>
      </c>
      <c r="K35" s="200"/>
      <c r="L35" s="198" t="s">
        <v>133</v>
      </c>
      <c r="M35" s="198">
        <f>M34+M40</f>
        <v>2460</v>
      </c>
      <c r="N35" s="198">
        <f>N34+N40</f>
        <v>2265</v>
      </c>
      <c r="O35" s="199">
        <f>O34+O40</f>
        <v>2285</v>
      </c>
    </row>
    <row r="36" spans="4:22" x14ac:dyDescent="0.3">
      <c r="I36" s="195" t="s">
        <v>71</v>
      </c>
      <c r="J36" s="196" t="s">
        <v>160</v>
      </c>
      <c r="K36" s="201"/>
      <c r="L36" s="202" t="s">
        <v>133</v>
      </c>
      <c r="M36" s="215">
        <f>M35-M24</f>
        <v>95</v>
      </c>
      <c r="N36" s="202">
        <f>N35-N38</f>
        <v>0</v>
      </c>
      <c r="O36" s="203">
        <f>O35-O38</f>
        <v>0</v>
      </c>
    </row>
    <row r="37" spans="4:22" ht="15" thickBot="1" x14ac:dyDescent="0.35">
      <c r="I37" s="204" t="s">
        <v>103</v>
      </c>
      <c r="J37" s="205" t="s">
        <v>155</v>
      </c>
      <c r="K37" s="206"/>
      <c r="L37" s="207" t="s">
        <v>133</v>
      </c>
      <c r="M37" s="207" t="s">
        <v>133</v>
      </c>
      <c r="N37" s="208">
        <f>M36-M31</f>
        <v>95</v>
      </c>
      <c r="O37" s="209">
        <f>N36-N31</f>
        <v>0</v>
      </c>
    </row>
    <row r="38" spans="4:22" ht="15.6" thickTop="1" thickBot="1" x14ac:dyDescent="0.35">
      <c r="F38" s="240" t="s">
        <v>177</v>
      </c>
      <c r="G38" s="240"/>
      <c r="H38" s="245"/>
      <c r="I38" s="11" t="s">
        <v>81</v>
      </c>
      <c r="J38" s="192" t="s">
        <v>94</v>
      </c>
      <c r="K38" s="281"/>
      <c r="L38" s="282" t="s">
        <v>133</v>
      </c>
      <c r="M38" s="283">
        <f>M24</f>
        <v>2365</v>
      </c>
      <c r="N38" s="284">
        <v>2265</v>
      </c>
      <c r="O38" s="286">
        <f>O16+O18+O20+O22</f>
        <v>2285</v>
      </c>
    </row>
    <row r="39" spans="4:22" ht="15.6" thickTop="1" thickBot="1" x14ac:dyDescent="0.35">
      <c r="I39" s="268" t="s">
        <v>179</v>
      </c>
      <c r="J39" s="269"/>
      <c r="K39" s="270"/>
      <c r="L39" s="271" t="s">
        <v>133</v>
      </c>
      <c r="M39" s="274" t="s">
        <v>133</v>
      </c>
      <c r="N39" s="280">
        <f>N38-N24</f>
        <v>0</v>
      </c>
      <c r="O39" s="275" t="s">
        <v>133</v>
      </c>
    </row>
    <row r="40" spans="4:22" ht="15.6" thickTop="1" thickBot="1" x14ac:dyDescent="0.35">
      <c r="F40" s="240" t="s">
        <v>114</v>
      </c>
      <c r="G40" s="240"/>
      <c r="H40" s="245"/>
      <c r="I40" s="87" t="s">
        <v>106</v>
      </c>
      <c r="J40" s="120" t="s">
        <v>107</v>
      </c>
      <c r="K40" s="2"/>
      <c r="L40" s="212" t="s">
        <v>133</v>
      </c>
      <c r="M40" s="277">
        <f>M26</f>
        <v>2160</v>
      </c>
      <c r="N40" s="278">
        <f>N26-N37+N39</f>
        <v>2170</v>
      </c>
      <c r="O40" s="276">
        <f>O38-O34</f>
        <v>2285</v>
      </c>
      <c r="P40" s="272" t="s">
        <v>176</v>
      </c>
    </row>
    <row r="41" spans="4:22" ht="15.6" thickTop="1" thickBot="1" x14ac:dyDescent="0.35">
      <c r="E41" s="239" t="s">
        <v>119</v>
      </c>
      <c r="F41" s="239"/>
      <c r="G41" s="239"/>
      <c r="H41" s="239"/>
      <c r="I41" s="147" t="s">
        <v>118</v>
      </c>
      <c r="J41" s="161" t="s">
        <v>173</v>
      </c>
      <c r="K41" s="147"/>
      <c r="L41" s="148"/>
      <c r="M41" s="162">
        <f>IF(M40&gt;$D$10, M40 - $D$10, 0)</f>
        <v>0</v>
      </c>
      <c r="N41" s="160">
        <f t="shared" ref="N41:O41" si="7">IF(N40&gt;$D$10, N40 - $D$10, 0)</f>
        <v>0</v>
      </c>
      <c r="O41" s="163">
        <f t="shared" si="7"/>
        <v>0</v>
      </c>
    </row>
    <row r="42" spans="4:22" ht="14.4" customHeight="1" x14ac:dyDescent="0.3">
      <c r="I42" s="89"/>
      <c r="J42" s="89"/>
      <c r="K42" s="89"/>
      <c r="L42" s="219" t="s">
        <v>78</v>
      </c>
      <c r="M42" s="220"/>
      <c r="N42" s="246" t="s">
        <v>77</v>
      </c>
      <c r="O42" s="247"/>
    </row>
    <row r="43" spans="4:22" x14ac:dyDescent="0.3">
      <c r="I43" s="89"/>
      <c r="J43" s="89"/>
      <c r="K43" s="89"/>
      <c r="L43" s="219"/>
      <c r="M43" s="220"/>
      <c r="N43" s="248"/>
      <c r="O43" s="249"/>
    </row>
    <row r="44" spans="4:22" x14ac:dyDescent="0.3">
      <c r="I44" s="89"/>
      <c r="J44" s="89"/>
      <c r="K44" s="89"/>
      <c r="L44" s="221"/>
      <c r="M44" s="222"/>
      <c r="N44" s="90"/>
      <c r="O44" s="42"/>
    </row>
    <row r="45" spans="4:22" x14ac:dyDescent="0.3">
      <c r="I45" s="89"/>
      <c r="J45" s="89"/>
      <c r="K45" s="89"/>
      <c r="L45" s="42"/>
      <c r="M45" s="42"/>
      <c r="N45" s="90"/>
      <c r="O45" s="42"/>
      <c r="V45" s="214" t="s">
        <v>161</v>
      </c>
    </row>
    <row r="46" spans="4:22" x14ac:dyDescent="0.3">
      <c r="V46" s="214" t="s">
        <v>162</v>
      </c>
    </row>
    <row r="48" spans="4:22" ht="15" thickBot="1" x14ac:dyDescent="0.35">
      <c r="D48" s="1"/>
    </row>
    <row r="49" spans="3:15" ht="15" thickBot="1" x14ac:dyDescent="0.35">
      <c r="C49" t="s">
        <v>109</v>
      </c>
      <c r="D49" s="127">
        <v>500</v>
      </c>
      <c r="E49" t="s">
        <v>110</v>
      </c>
      <c r="J49" s="1"/>
    </row>
    <row r="50" spans="3:15" ht="15" thickBot="1" x14ac:dyDescent="0.35">
      <c r="C50" t="s">
        <v>0</v>
      </c>
      <c r="D50" s="128">
        <v>50</v>
      </c>
      <c r="E50" t="s">
        <v>111</v>
      </c>
      <c r="J50" s="1"/>
      <c r="L50" s="74" t="s">
        <v>55</v>
      </c>
    </row>
    <row r="51" spans="3:15" ht="15" thickBot="1" x14ac:dyDescent="0.35">
      <c r="C51" t="s">
        <v>108</v>
      </c>
      <c r="D51" s="128">
        <v>1</v>
      </c>
      <c r="E51" t="s">
        <v>112</v>
      </c>
      <c r="J51" s="1"/>
      <c r="L51" s="74" t="s">
        <v>54</v>
      </c>
    </row>
    <row r="52" spans="3:15" ht="15" thickBot="1" x14ac:dyDescent="0.35">
      <c r="C52" t="s">
        <v>115</v>
      </c>
      <c r="D52" s="140">
        <v>2400</v>
      </c>
      <c r="E52" t="s">
        <v>171</v>
      </c>
      <c r="G52" s="88" t="s">
        <v>31</v>
      </c>
      <c r="H52" s="88"/>
      <c r="J52" s="1"/>
    </row>
    <row r="53" spans="3:15" ht="15" thickBot="1" x14ac:dyDescent="0.35">
      <c r="J53" s="1"/>
      <c r="M53" s="223" t="s">
        <v>49</v>
      </c>
      <c r="N53" s="224"/>
      <c r="O53" s="225"/>
    </row>
    <row r="54" spans="3:15" ht="15" thickBot="1" x14ac:dyDescent="0.35">
      <c r="G54" s="75" t="s">
        <v>45</v>
      </c>
      <c r="H54" s="76" t="s">
        <v>46</v>
      </c>
      <c r="I54" s="77"/>
      <c r="J54" s="112" t="s">
        <v>83</v>
      </c>
      <c r="K54" s="75" t="s">
        <v>48</v>
      </c>
      <c r="L54" s="75" t="s">
        <v>33</v>
      </c>
      <c r="M54" s="78" t="s">
        <v>34</v>
      </c>
      <c r="N54" s="78" t="s">
        <v>35</v>
      </c>
      <c r="O54" s="79" t="s">
        <v>36</v>
      </c>
    </row>
    <row r="55" spans="3:15" ht="15.6" thickTop="1" thickBot="1" x14ac:dyDescent="0.35">
      <c r="F55" s="230" t="s">
        <v>52</v>
      </c>
      <c r="G55" s="231" t="s">
        <v>14</v>
      </c>
      <c r="H55" s="226" t="s">
        <v>8</v>
      </c>
      <c r="I55" s="110" t="s">
        <v>81</v>
      </c>
      <c r="J55" s="113" t="s">
        <v>84</v>
      </c>
      <c r="K55" s="258"/>
      <c r="L55" s="55">
        <f>L16</f>
        <v>1055</v>
      </c>
      <c r="M55" s="56">
        <f>rank_oct!$O$7</f>
        <v>1035</v>
      </c>
      <c r="N55" s="121">
        <f>rank_nov!$O$7</f>
        <v>1025</v>
      </c>
      <c r="O55" s="122">
        <f>rank_dec!$O$7</f>
        <v>975</v>
      </c>
    </row>
    <row r="56" spans="3:15" ht="15.6" thickTop="1" thickBot="1" x14ac:dyDescent="0.35">
      <c r="F56" s="230"/>
      <c r="G56" s="232"/>
      <c r="H56" s="227"/>
      <c r="I56" s="96" t="s">
        <v>75</v>
      </c>
      <c r="J56" s="114" t="s">
        <v>88</v>
      </c>
      <c r="K56" s="49"/>
      <c r="L56" s="62">
        <f>rank_sept!P7</f>
        <v>1055</v>
      </c>
      <c r="M56" s="62">
        <f>rank_oct!P7</f>
        <v>0</v>
      </c>
      <c r="N56" s="62">
        <f>rank_nov!P7</f>
        <v>0</v>
      </c>
      <c r="O56" s="259">
        <f>rank_dec!P7</f>
        <v>0</v>
      </c>
    </row>
    <row r="57" spans="3:15" ht="15.6" thickTop="1" thickBot="1" x14ac:dyDescent="0.35">
      <c r="F57" s="230"/>
      <c r="G57" s="233" t="s">
        <v>15</v>
      </c>
      <c r="H57" s="228" t="s">
        <v>9</v>
      </c>
      <c r="I57" s="111" t="s">
        <v>81</v>
      </c>
      <c r="J57" s="115" t="s">
        <v>85</v>
      </c>
      <c r="K57" s="260"/>
      <c r="L57" s="57">
        <f>L18</f>
        <v>320</v>
      </c>
      <c r="M57" s="57">
        <f>rank_oct!$O$8</f>
        <v>310</v>
      </c>
      <c r="N57" s="123">
        <f>rank_nov!$O$8</f>
        <v>300</v>
      </c>
      <c r="O57" s="124">
        <f>rank_dec!$O$8</f>
        <v>360</v>
      </c>
    </row>
    <row r="58" spans="3:15" ht="15.6" thickTop="1" thickBot="1" x14ac:dyDescent="0.35">
      <c r="F58" s="230"/>
      <c r="G58" s="232"/>
      <c r="H58" s="227"/>
      <c r="I58" s="96" t="s">
        <v>75</v>
      </c>
      <c r="J58" s="114" t="s">
        <v>89</v>
      </c>
      <c r="K58" s="51"/>
      <c r="L58" s="62">
        <f>rank_sept!P8</f>
        <v>320</v>
      </c>
      <c r="M58" s="62">
        <f>rank_oct!P8</f>
        <v>0</v>
      </c>
      <c r="N58" s="62">
        <f>rank_nov!P8</f>
        <v>0</v>
      </c>
      <c r="O58" s="259">
        <f>rank_dec!P8</f>
        <v>0</v>
      </c>
    </row>
    <row r="59" spans="3:15" ht="15.6" thickTop="1" thickBot="1" x14ac:dyDescent="0.35">
      <c r="F59" s="230"/>
      <c r="G59" s="233" t="s">
        <v>47</v>
      </c>
      <c r="H59" s="228" t="s">
        <v>10</v>
      </c>
      <c r="I59" s="111" t="s">
        <v>81</v>
      </c>
      <c r="J59" s="115" t="s">
        <v>86</v>
      </c>
      <c r="K59" s="260"/>
      <c r="L59" s="57">
        <f>L20</f>
        <v>130</v>
      </c>
      <c r="M59" s="57">
        <f>rank_oct!$O$9</f>
        <v>130</v>
      </c>
      <c r="N59" s="123">
        <f>rank_nov!$O$9</f>
        <v>100</v>
      </c>
      <c r="O59" s="124">
        <f>rank_dec!$O$9</f>
        <v>110</v>
      </c>
    </row>
    <row r="60" spans="3:15" ht="15.6" thickTop="1" thickBot="1" x14ac:dyDescent="0.35">
      <c r="F60" s="230"/>
      <c r="G60" s="232"/>
      <c r="H60" s="227"/>
      <c r="I60" s="96" t="s">
        <v>75</v>
      </c>
      <c r="J60" s="114" t="s">
        <v>90</v>
      </c>
      <c r="K60" s="52"/>
      <c r="L60" s="62">
        <f>rank_sept!P9</f>
        <v>130</v>
      </c>
      <c r="M60" s="62">
        <f>rank_oct!P9</f>
        <v>0</v>
      </c>
      <c r="N60" s="62">
        <f>rank_nov!P9</f>
        <v>0</v>
      </c>
      <c r="O60" s="259">
        <f>rank_dec!P9</f>
        <v>0</v>
      </c>
    </row>
    <row r="61" spans="3:15" ht="15.6" thickTop="1" thickBot="1" x14ac:dyDescent="0.35">
      <c r="F61" s="230"/>
      <c r="G61" s="233" t="s">
        <v>15</v>
      </c>
      <c r="H61" s="228" t="s">
        <v>11</v>
      </c>
      <c r="I61" s="111" t="s">
        <v>81</v>
      </c>
      <c r="J61" s="115" t="s">
        <v>87</v>
      </c>
      <c r="K61" s="260"/>
      <c r="L61" s="57">
        <f>L22</f>
        <v>890</v>
      </c>
      <c r="M61" s="57">
        <f>rank_oct!$O$10</f>
        <v>890</v>
      </c>
      <c r="N61" s="123">
        <f>rank_nov!$O$10</f>
        <v>840</v>
      </c>
      <c r="O61" s="124">
        <f>rank_dec!$O$10</f>
        <v>840</v>
      </c>
    </row>
    <row r="62" spans="3:15" ht="15.6" thickTop="1" thickBot="1" x14ac:dyDescent="0.35">
      <c r="F62" s="230"/>
      <c r="G62" s="234"/>
      <c r="H62" s="229"/>
      <c r="I62" s="97" t="s">
        <v>75</v>
      </c>
      <c r="J62" s="116" t="s">
        <v>91</v>
      </c>
      <c r="K62" s="53"/>
      <c r="L62" s="261">
        <f>rank_sept!P10</f>
        <v>890</v>
      </c>
      <c r="M62" s="62">
        <f>rank_oct!P10</f>
        <v>0</v>
      </c>
      <c r="N62" s="62">
        <f>rank_nov!P10</f>
        <v>0</v>
      </c>
      <c r="O62" s="259">
        <f>rank_dec!P10</f>
        <v>0</v>
      </c>
    </row>
    <row r="63" spans="3:15" ht="15" thickTop="1" x14ac:dyDescent="0.3">
      <c r="I63" s="58" t="s">
        <v>80</v>
      </c>
      <c r="J63" s="113" t="s">
        <v>94</v>
      </c>
      <c r="K63" s="60"/>
      <c r="L63" s="72">
        <f>L55+L57+L59+L61</f>
        <v>2395</v>
      </c>
      <c r="M63" s="72">
        <f t="shared" ref="M63:O64" si="8">M55+M57+M59+M61</f>
        <v>2365</v>
      </c>
      <c r="N63" s="125">
        <f t="shared" si="8"/>
        <v>2265</v>
      </c>
      <c r="O63" s="126">
        <f t="shared" si="8"/>
        <v>2285</v>
      </c>
    </row>
    <row r="64" spans="3:15" x14ac:dyDescent="0.3">
      <c r="I64" s="59" t="s">
        <v>76</v>
      </c>
      <c r="J64" s="117" t="s">
        <v>95</v>
      </c>
      <c r="K64" s="133"/>
      <c r="L64" s="134">
        <f>L56+L58+L60+L62</f>
        <v>2395</v>
      </c>
      <c r="M64" s="135">
        <f t="shared" si="8"/>
        <v>0</v>
      </c>
      <c r="N64" s="135">
        <f t="shared" si="8"/>
        <v>0</v>
      </c>
      <c r="O64" s="136">
        <f t="shared" si="8"/>
        <v>0</v>
      </c>
    </row>
    <row r="65" spans="5:15" ht="15" thickBot="1" x14ac:dyDescent="0.35">
      <c r="H65" s="21" t="s">
        <v>132</v>
      </c>
      <c r="I65" s="165" t="s">
        <v>127</v>
      </c>
      <c r="J65" s="166" t="s">
        <v>105</v>
      </c>
      <c r="K65" s="167"/>
      <c r="L65" s="168">
        <v>300</v>
      </c>
      <c r="M65" s="168">
        <v>200</v>
      </c>
      <c r="N65" s="168">
        <v>300</v>
      </c>
      <c r="O65" s="169">
        <v>200</v>
      </c>
    </row>
    <row r="66" spans="5:15" x14ac:dyDescent="0.3">
      <c r="G66" s="218" t="s">
        <v>121</v>
      </c>
      <c r="H66" s="218"/>
      <c r="I66" s="14" t="s">
        <v>57</v>
      </c>
      <c r="J66" s="137" t="s">
        <v>126</v>
      </c>
      <c r="K66" s="86"/>
      <c r="L66" s="23">
        <f>K67+L69</f>
        <v>2700</v>
      </c>
      <c r="M66" s="23">
        <f t="shared" ref="M66:O66" si="9">L67+M69</f>
        <v>2605</v>
      </c>
      <c r="N66" s="23">
        <f t="shared" si="9"/>
        <v>2590</v>
      </c>
      <c r="O66" s="24">
        <f t="shared" si="9"/>
        <v>2525</v>
      </c>
    </row>
    <row r="67" spans="5:15" x14ac:dyDescent="0.3">
      <c r="G67" s="218"/>
      <c r="H67" s="218"/>
      <c r="I67" s="15" t="s">
        <v>56</v>
      </c>
      <c r="J67" s="159" t="s">
        <v>96</v>
      </c>
      <c r="K67" s="54">
        <f>D49</f>
        <v>500</v>
      </c>
      <c r="L67" s="47">
        <f>L66-L63</f>
        <v>305</v>
      </c>
      <c r="M67" s="47">
        <f t="shared" ref="M67:O67" si="10">M66-M63</f>
        <v>240</v>
      </c>
      <c r="N67" s="47">
        <f t="shared" si="10"/>
        <v>325</v>
      </c>
      <c r="O67" s="84">
        <f t="shared" si="10"/>
        <v>240</v>
      </c>
    </row>
    <row r="68" spans="5:15" ht="15" thickBot="1" x14ac:dyDescent="0.35">
      <c r="G68" s="218"/>
      <c r="H68" s="218"/>
      <c r="I68" s="15" t="s">
        <v>1</v>
      </c>
      <c r="J68" s="164" t="s">
        <v>125</v>
      </c>
      <c r="K68" s="85"/>
      <c r="L68" s="19">
        <f>IF(K67-L63&lt;=L65, L63-K67+L65,0)</f>
        <v>2195</v>
      </c>
      <c r="M68" s="19">
        <f t="shared" ref="M68:O68" si="11">IF(L67-M63&lt;=M65, M63-L67+M65,0)</f>
        <v>2260</v>
      </c>
      <c r="N68" s="19">
        <f t="shared" si="11"/>
        <v>2325</v>
      </c>
      <c r="O68" s="20">
        <f t="shared" si="11"/>
        <v>2160</v>
      </c>
    </row>
    <row r="69" spans="5:15" ht="16.8" thickTop="1" thickBot="1" x14ac:dyDescent="0.35">
      <c r="G69" s="235" t="s">
        <v>128</v>
      </c>
      <c r="H69" s="236"/>
      <c r="I69" s="81" t="s">
        <v>51</v>
      </c>
      <c r="J69" s="216" t="s">
        <v>130</v>
      </c>
      <c r="K69" s="82"/>
      <c r="L69" s="129">
        <f xml:space="preserve"> CEILING(L68/$D$50,1)*$D$50</f>
        <v>2200</v>
      </c>
      <c r="M69" s="129">
        <f t="shared" ref="M69:O69" si="12" xml:space="preserve"> CEILING(M68/$D$50,1)*$D$50</f>
        <v>2300</v>
      </c>
      <c r="N69" s="170">
        <f t="shared" si="12"/>
        <v>2350</v>
      </c>
      <c r="O69" s="139">
        <f t="shared" si="12"/>
        <v>2200</v>
      </c>
    </row>
    <row r="70" spans="5:15" ht="15" thickTop="1" x14ac:dyDescent="0.3">
      <c r="G70" s="218" t="s">
        <v>123</v>
      </c>
      <c r="H70" s="218"/>
      <c r="I70" s="14" t="s">
        <v>57</v>
      </c>
      <c r="J70" s="137" t="s">
        <v>98</v>
      </c>
      <c r="K70" s="86"/>
      <c r="L70" s="23">
        <f>K71+L73</f>
        <v>2700</v>
      </c>
      <c r="M70" s="23">
        <f t="shared" ref="M70:O70" si="13">L71+M73</f>
        <v>2605</v>
      </c>
      <c r="N70" s="23">
        <f t="shared" si="13"/>
        <v>2590</v>
      </c>
      <c r="O70" s="24">
        <f t="shared" si="13"/>
        <v>2525</v>
      </c>
    </row>
    <row r="71" spans="5:15" x14ac:dyDescent="0.3">
      <c r="G71" s="218"/>
      <c r="H71" s="218"/>
      <c r="I71" s="15" t="s">
        <v>56</v>
      </c>
      <c r="J71" s="159" t="s">
        <v>99</v>
      </c>
      <c r="K71" s="54">
        <f>D49</f>
        <v>500</v>
      </c>
      <c r="L71" s="47">
        <f>L70-L64</f>
        <v>305</v>
      </c>
      <c r="M71" s="47">
        <f>M70-M63</f>
        <v>240</v>
      </c>
      <c r="N71" s="47">
        <f t="shared" ref="N71:O71" si="14">N70-N63</f>
        <v>325</v>
      </c>
      <c r="O71" s="84">
        <f t="shared" si="14"/>
        <v>240</v>
      </c>
    </row>
    <row r="72" spans="5:15" ht="15" thickBot="1" x14ac:dyDescent="0.35">
      <c r="G72" s="218"/>
      <c r="H72" s="218"/>
      <c r="I72" s="15" t="s">
        <v>1</v>
      </c>
      <c r="J72" s="164" t="s">
        <v>124</v>
      </c>
      <c r="K72" s="85"/>
      <c r="L72" s="173" t="s">
        <v>133</v>
      </c>
      <c r="M72" s="173" t="s">
        <v>133</v>
      </c>
      <c r="N72" s="19">
        <f>IF(M71-N63&lt;=N65, N63-M71+N65,0)</f>
        <v>2325</v>
      </c>
      <c r="O72" s="20">
        <f t="shared" ref="O72" si="15">IF(N71-O63&lt;=O65, O63-N71+O65,0)</f>
        <v>2160</v>
      </c>
    </row>
    <row r="73" spans="5:15" ht="16.8" thickTop="1" thickBot="1" x14ac:dyDescent="0.35">
      <c r="G73" s="235" t="s">
        <v>129</v>
      </c>
      <c r="H73" s="236"/>
      <c r="I73" s="81" t="s">
        <v>51</v>
      </c>
      <c r="J73" s="216" t="s">
        <v>131</v>
      </c>
      <c r="K73" s="82"/>
      <c r="L73" s="129">
        <f>L69</f>
        <v>2200</v>
      </c>
      <c r="M73" s="129">
        <f>M69</f>
        <v>2300</v>
      </c>
      <c r="N73" s="171">
        <f xml:space="preserve"> CEILING(N72/$D$50,1)*$D$50</f>
        <v>2350</v>
      </c>
      <c r="O73" s="139">
        <f xml:space="preserve"> CEILING(O72/$D$50,1)*$D$50</f>
        <v>2200</v>
      </c>
    </row>
    <row r="74" spans="5:15" ht="15.6" thickTop="1" thickBot="1" x14ac:dyDescent="0.35">
      <c r="I74" s="81" t="s">
        <v>104</v>
      </c>
      <c r="J74" s="216" t="s">
        <v>120</v>
      </c>
      <c r="K74" s="130"/>
      <c r="L74" s="172">
        <f>M73</f>
        <v>2300</v>
      </c>
      <c r="M74" s="131">
        <f t="shared" ref="M74:O74" si="16">N73</f>
        <v>2350</v>
      </c>
      <c r="N74" s="131">
        <f t="shared" si="16"/>
        <v>2200</v>
      </c>
      <c r="O74" s="132">
        <f t="shared" si="16"/>
        <v>0</v>
      </c>
    </row>
    <row r="75" spans="5:15" ht="15" thickBot="1" x14ac:dyDescent="0.35">
      <c r="E75" s="239" t="s">
        <v>119</v>
      </c>
      <c r="F75" s="239"/>
      <c r="G75" s="239"/>
      <c r="H75" s="239"/>
      <c r="I75" s="147" t="s">
        <v>118</v>
      </c>
      <c r="J75" s="161" t="s">
        <v>173</v>
      </c>
      <c r="K75" s="147"/>
      <c r="L75" s="148"/>
      <c r="M75" s="162">
        <f>IF(M73&gt;$D$52, M73 - $D$52, 0)</f>
        <v>0</v>
      </c>
      <c r="N75" s="160">
        <f>IF(N73&gt;$D$52, N73 - $D$52, 0)</f>
        <v>0</v>
      </c>
      <c r="O75" s="163">
        <f>IF(O73&gt;$D$52, O73 - $D$52, 0)</f>
        <v>0</v>
      </c>
    </row>
    <row r="76" spans="5:15" x14ac:dyDescent="0.3">
      <c r="L76" s="219" t="s">
        <v>78</v>
      </c>
      <c r="M76" s="220"/>
    </row>
    <row r="77" spans="5:15" x14ac:dyDescent="0.3">
      <c r="L77" s="219"/>
      <c r="M77" s="220"/>
    </row>
    <row r="78" spans="5:15" x14ac:dyDescent="0.3">
      <c r="L78" s="221"/>
      <c r="M78" s="222"/>
    </row>
    <row r="86" spans="3:6" x14ac:dyDescent="0.3">
      <c r="C86" t="s">
        <v>70</v>
      </c>
      <c r="D86">
        <v>1</v>
      </c>
      <c r="E86" t="s">
        <v>73</v>
      </c>
    </row>
    <row r="87" spans="3:6" x14ac:dyDescent="0.3">
      <c r="D87">
        <v>2</v>
      </c>
      <c r="E87" t="s">
        <v>74</v>
      </c>
    </row>
    <row r="88" spans="3:6" x14ac:dyDescent="0.3">
      <c r="D88">
        <v>3</v>
      </c>
    </row>
    <row r="90" spans="3:6" x14ac:dyDescent="0.3">
      <c r="E90" t="s">
        <v>148</v>
      </c>
    </row>
    <row r="91" spans="3:6" x14ac:dyDescent="0.3">
      <c r="E91" t="s">
        <v>136</v>
      </c>
    </row>
    <row r="92" spans="3:6" x14ac:dyDescent="0.3">
      <c r="E92" t="s">
        <v>138</v>
      </c>
    </row>
    <row r="93" spans="3:6" x14ac:dyDescent="0.3">
      <c r="E93" t="s">
        <v>147</v>
      </c>
    </row>
    <row r="94" spans="3:6" x14ac:dyDescent="0.3">
      <c r="F94" t="s">
        <v>141</v>
      </c>
    </row>
    <row r="95" spans="3:6" x14ac:dyDescent="0.3">
      <c r="E95" t="s">
        <v>139</v>
      </c>
    </row>
    <row r="96" spans="3:6" x14ac:dyDescent="0.3">
      <c r="E96" t="s">
        <v>140</v>
      </c>
    </row>
    <row r="98" spans="5:5" x14ac:dyDescent="0.3">
      <c r="E98" t="s">
        <v>142</v>
      </c>
    </row>
    <row r="99" spans="5:5" x14ac:dyDescent="0.3">
      <c r="E99" t="s">
        <v>144</v>
      </c>
    </row>
    <row r="100" spans="5:5" x14ac:dyDescent="0.3">
      <c r="E100" t="s">
        <v>143</v>
      </c>
    </row>
    <row r="101" spans="5:5" x14ac:dyDescent="0.3">
      <c r="E101" t="s">
        <v>145</v>
      </c>
    </row>
    <row r="102" spans="5:5" x14ac:dyDescent="0.3">
      <c r="E102" t="s">
        <v>146</v>
      </c>
    </row>
  </sheetData>
  <mergeCells count="35">
    <mergeCell ref="G73:H73"/>
    <mergeCell ref="E75:H75"/>
    <mergeCell ref="L76:M78"/>
    <mergeCell ref="H59:H60"/>
    <mergeCell ref="G61:G62"/>
    <mergeCell ref="H61:H62"/>
    <mergeCell ref="G66:H68"/>
    <mergeCell ref="G69:H69"/>
    <mergeCell ref="G70:H72"/>
    <mergeCell ref="E41:H41"/>
    <mergeCell ref="L42:M44"/>
    <mergeCell ref="N42:O43"/>
    <mergeCell ref="M53:O53"/>
    <mergeCell ref="F55:F62"/>
    <mergeCell ref="G55:G56"/>
    <mergeCell ref="H55:H56"/>
    <mergeCell ref="G57:G58"/>
    <mergeCell ref="H57:H58"/>
    <mergeCell ref="G59:G60"/>
    <mergeCell ref="H22:H23"/>
    <mergeCell ref="F26:H26"/>
    <mergeCell ref="G27:H31"/>
    <mergeCell ref="G32:H33"/>
    <mergeCell ref="F38:H38"/>
    <mergeCell ref="F40:H40"/>
    <mergeCell ref="D3:E3"/>
    <mergeCell ref="M14:O14"/>
    <mergeCell ref="F16:F24"/>
    <mergeCell ref="G16:G17"/>
    <mergeCell ref="H16:H17"/>
    <mergeCell ref="G18:G19"/>
    <mergeCell ref="H18:H19"/>
    <mergeCell ref="G20:G21"/>
    <mergeCell ref="H20:H21"/>
    <mergeCell ref="G22:G23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1667DB-FA25-4269-A628-0D139F7C1E13}">
          <x14:formula1>
            <xm:f>Selection!$Q$2:$Q$3</xm:f>
          </x14:formula1>
          <xm:sqref>D3</xm:sqref>
        </x14:dataValidation>
        <x14:dataValidation type="list" allowBlank="1" showInputMessage="1" showErrorMessage="1" xr:uid="{9E7E0485-D4FF-4F84-B927-29EAC99EDF0D}">
          <x14:formula1>
            <xm:f>Selection!$T$2:$T$3</xm:f>
          </x14:formula1>
          <xm:sqref>D4</xm:sqref>
        </x14:dataValidation>
        <x14:dataValidation type="list" allowBlank="1" showInputMessage="1" showErrorMessage="1" xr:uid="{60127F5F-002A-4231-AC05-B9B7FB669B23}">
          <x14:formula1>
            <xm:f>Selection!$D$2:$D$3</xm:f>
          </x14:formula1>
          <xm:sqref>D5:D6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FAAB-7DDB-4E38-A93A-468347C2F4C1}">
  <dimension ref="B2:V81"/>
  <sheetViews>
    <sheetView topLeftCell="I10" zoomScaleNormal="100" workbookViewId="0">
      <selection activeCell="L26" sqref="L26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5.77734375" customWidth="1"/>
    <col min="12" max="12" width="15.77734375" bestFit="1" customWidth="1"/>
    <col min="13" max="15" width="14.21875" customWidth="1"/>
  </cols>
  <sheetData>
    <row r="2" spans="2:15" ht="15" thickBot="1" x14ac:dyDescent="0.35"/>
    <row r="3" spans="2:15" ht="15" thickBot="1" x14ac:dyDescent="0.35">
      <c r="B3" s="9" t="s">
        <v>39</v>
      </c>
      <c r="C3" t="s">
        <v>38</v>
      </c>
      <c r="D3" s="237" t="s">
        <v>32</v>
      </c>
      <c r="E3" s="238"/>
      <c r="G3" t="s">
        <v>53</v>
      </c>
      <c r="M3" t="s">
        <v>44</v>
      </c>
    </row>
    <row r="4" spans="2:15" ht="15" thickBot="1" x14ac:dyDescent="0.35">
      <c r="C4" t="s">
        <v>42</v>
      </c>
      <c r="D4" s="73" t="s">
        <v>40</v>
      </c>
      <c r="M4" t="s">
        <v>50</v>
      </c>
    </row>
    <row r="5" spans="2:15" ht="15" thickBot="1" x14ac:dyDescent="0.35">
      <c r="C5" t="s">
        <v>43</v>
      </c>
      <c r="D5" s="44" t="s">
        <v>2</v>
      </c>
    </row>
    <row r="6" spans="2:15" ht="15" thickBot="1" x14ac:dyDescent="0.35"/>
    <row r="7" spans="2:15" ht="15" thickBot="1" x14ac:dyDescent="0.35">
      <c r="C7" t="s">
        <v>37</v>
      </c>
      <c r="D7" s="45">
        <v>450</v>
      </c>
      <c r="E7" t="s">
        <v>93</v>
      </c>
    </row>
    <row r="8" spans="2:15" ht="15" thickBot="1" x14ac:dyDescent="0.35">
      <c r="C8" t="s">
        <v>72</v>
      </c>
      <c r="D8" s="46">
        <v>200</v>
      </c>
      <c r="E8" t="s">
        <v>100</v>
      </c>
    </row>
    <row r="9" spans="2:15" ht="15" thickBot="1" x14ac:dyDescent="0.35">
      <c r="C9" t="s">
        <v>115</v>
      </c>
      <c r="D9" s="140">
        <v>2400</v>
      </c>
      <c r="E9" t="s">
        <v>117</v>
      </c>
    </row>
    <row r="10" spans="2:15" x14ac:dyDescent="0.3">
      <c r="L10" s="74" t="s">
        <v>55</v>
      </c>
    </row>
    <row r="11" spans="2:15" x14ac:dyDescent="0.3">
      <c r="L11" s="74" t="s">
        <v>54</v>
      </c>
    </row>
    <row r="12" spans="2:15" ht="15" thickBot="1" x14ac:dyDescent="0.35">
      <c r="G12" s="88" t="s">
        <v>32</v>
      </c>
      <c r="H12" s="88"/>
    </row>
    <row r="13" spans="2:15" ht="15" thickBot="1" x14ac:dyDescent="0.35">
      <c r="M13" s="223" t="s">
        <v>49</v>
      </c>
      <c r="N13" s="224"/>
      <c r="O13" s="225"/>
    </row>
    <row r="14" spans="2:15" ht="15" thickBot="1" x14ac:dyDescent="0.35">
      <c r="G14" s="75" t="s">
        <v>45</v>
      </c>
      <c r="H14" s="76" t="s">
        <v>46</v>
      </c>
      <c r="I14" s="77"/>
      <c r="J14" s="112" t="s">
        <v>83</v>
      </c>
      <c r="K14" s="75" t="s">
        <v>48</v>
      </c>
      <c r="L14" s="75" t="s">
        <v>33</v>
      </c>
      <c r="M14" s="78" t="s">
        <v>34</v>
      </c>
      <c r="N14" s="78" t="s">
        <v>35</v>
      </c>
      <c r="O14" s="79" t="s">
        <v>36</v>
      </c>
    </row>
    <row r="15" spans="2:15" ht="15.6" thickTop="1" thickBot="1" x14ac:dyDescent="0.35">
      <c r="F15" s="230" t="s">
        <v>52</v>
      </c>
      <c r="G15" s="231" t="s">
        <v>14</v>
      </c>
      <c r="H15" s="226" t="s">
        <v>8</v>
      </c>
      <c r="I15" s="110" t="s">
        <v>81</v>
      </c>
      <c r="J15" s="113" t="s">
        <v>84</v>
      </c>
      <c r="K15" s="99"/>
      <c r="L15" s="55">
        <v>1035</v>
      </c>
      <c r="M15" s="56">
        <f>rank_oct!$O$7</f>
        <v>1035</v>
      </c>
      <c r="N15" s="141">
        <f>rank_nov!$O$7</f>
        <v>1025</v>
      </c>
      <c r="O15" s="142">
        <f>rank_dec!$O$7</f>
        <v>975</v>
      </c>
    </row>
    <row r="16" spans="2:15" ht="15.6" thickTop="1" thickBot="1" x14ac:dyDescent="0.35">
      <c r="F16" s="230"/>
      <c r="G16" s="232"/>
      <c r="H16" s="227"/>
      <c r="I16" s="96" t="s">
        <v>75</v>
      </c>
      <c r="J16" s="114" t="s">
        <v>88</v>
      </c>
      <c r="K16" s="100"/>
      <c r="L16" s="62">
        <v>2400</v>
      </c>
      <c r="M16" s="63">
        <v>0</v>
      </c>
      <c r="N16" s="63">
        <v>0</v>
      </c>
      <c r="O16" s="64">
        <v>0</v>
      </c>
    </row>
    <row r="17" spans="6:22" ht="15.6" thickTop="1" thickBot="1" x14ac:dyDescent="0.35">
      <c r="F17" s="230"/>
      <c r="G17" s="233" t="s">
        <v>15</v>
      </c>
      <c r="H17" s="228" t="s">
        <v>9</v>
      </c>
      <c r="I17" s="111" t="s">
        <v>81</v>
      </c>
      <c r="J17" s="115" t="s">
        <v>85</v>
      </c>
      <c r="K17" s="101"/>
      <c r="L17" s="57">
        <v>310</v>
      </c>
      <c r="M17" s="57">
        <v>310</v>
      </c>
      <c r="N17" s="143">
        <f>rank_nov!$O$8</f>
        <v>300</v>
      </c>
      <c r="O17" s="144">
        <f>rank_dec!$O$8</f>
        <v>360</v>
      </c>
    </row>
    <row r="18" spans="6:22" ht="15.6" thickTop="1" thickBot="1" x14ac:dyDescent="0.35">
      <c r="F18" s="230"/>
      <c r="G18" s="232"/>
      <c r="H18" s="227"/>
      <c r="I18" s="96" t="s">
        <v>75</v>
      </c>
      <c r="J18" s="114" t="s">
        <v>89</v>
      </c>
      <c r="K18" s="102"/>
      <c r="L18" s="65">
        <v>0</v>
      </c>
      <c r="M18" s="66">
        <v>0</v>
      </c>
      <c r="N18" s="66">
        <v>0</v>
      </c>
      <c r="O18" s="67">
        <v>0</v>
      </c>
    </row>
    <row r="19" spans="6:22" ht="15.6" thickTop="1" thickBot="1" x14ac:dyDescent="0.35">
      <c r="F19" s="230"/>
      <c r="G19" s="233" t="s">
        <v>47</v>
      </c>
      <c r="H19" s="228" t="s">
        <v>10</v>
      </c>
      <c r="I19" s="111" t="s">
        <v>81</v>
      </c>
      <c r="J19" s="115" t="s">
        <v>86</v>
      </c>
      <c r="K19" s="101"/>
      <c r="L19" s="57">
        <v>170</v>
      </c>
      <c r="M19" s="57">
        <f>rank_oct!$O$9</f>
        <v>130</v>
      </c>
      <c r="N19" s="143">
        <f>rank_nov!$O$9</f>
        <v>100</v>
      </c>
      <c r="O19" s="144">
        <f>rank_dec!$O$9</f>
        <v>110</v>
      </c>
    </row>
    <row r="20" spans="6:22" ht="15.6" thickTop="1" thickBot="1" x14ac:dyDescent="0.35">
      <c r="F20" s="230"/>
      <c r="G20" s="232"/>
      <c r="H20" s="227"/>
      <c r="I20" s="96" t="s">
        <v>75</v>
      </c>
      <c r="J20" s="114" t="s">
        <v>90</v>
      </c>
      <c r="K20" s="103"/>
      <c r="L20" s="65">
        <v>0</v>
      </c>
      <c r="M20" s="66">
        <v>0</v>
      </c>
      <c r="N20" s="66">
        <v>0</v>
      </c>
      <c r="O20" s="67">
        <v>0</v>
      </c>
    </row>
    <row r="21" spans="6:22" ht="15.6" thickTop="1" thickBot="1" x14ac:dyDescent="0.35">
      <c r="F21" s="230"/>
      <c r="G21" s="233" t="s">
        <v>15</v>
      </c>
      <c r="H21" s="228" t="s">
        <v>11</v>
      </c>
      <c r="I21" s="111" t="s">
        <v>81</v>
      </c>
      <c r="J21" s="115" t="s">
        <v>87</v>
      </c>
      <c r="K21" s="101"/>
      <c r="L21" s="57">
        <v>950</v>
      </c>
      <c r="M21" s="57">
        <f>rank_oct!$O$10</f>
        <v>890</v>
      </c>
      <c r="N21" s="143">
        <f>rank_nov!$O$10</f>
        <v>840</v>
      </c>
      <c r="O21" s="144">
        <f>rank_dec!$O$10</f>
        <v>840</v>
      </c>
    </row>
    <row r="22" spans="6:22" ht="15.6" thickTop="1" thickBot="1" x14ac:dyDescent="0.35">
      <c r="F22" s="230"/>
      <c r="G22" s="234"/>
      <c r="H22" s="229"/>
      <c r="I22" s="97" t="s">
        <v>75</v>
      </c>
      <c r="J22" s="116" t="s">
        <v>91</v>
      </c>
      <c r="K22" s="104"/>
      <c r="L22" s="68">
        <v>0</v>
      </c>
      <c r="M22" s="69">
        <v>0</v>
      </c>
      <c r="N22" s="69">
        <v>0</v>
      </c>
      <c r="O22" s="70">
        <v>0</v>
      </c>
    </row>
    <row r="23" spans="6:22" ht="15" thickTop="1" x14ac:dyDescent="0.3">
      <c r="I23" s="58" t="s">
        <v>80</v>
      </c>
      <c r="J23" s="113" t="s">
        <v>94</v>
      </c>
      <c r="K23" s="105"/>
      <c r="L23" s="72">
        <f>L15+L17+L19+L21</f>
        <v>2465</v>
      </c>
      <c r="M23" s="72">
        <f t="shared" ref="M23:O23" si="0">M15+M17+M19+M21</f>
        <v>2365</v>
      </c>
      <c r="N23" s="145">
        <f t="shared" si="0"/>
        <v>2265</v>
      </c>
      <c r="O23" s="146">
        <f t="shared" si="0"/>
        <v>2285</v>
      </c>
    </row>
    <row r="24" spans="6:22" ht="15" thickBot="1" x14ac:dyDescent="0.35">
      <c r="I24" s="59" t="s">
        <v>76</v>
      </c>
      <c r="J24" s="117" t="s">
        <v>95</v>
      </c>
      <c r="K24" s="106"/>
      <c r="L24" s="71">
        <f t="shared" ref="L24:O24" si="1">L16+L18+L20+L22</f>
        <v>2400</v>
      </c>
      <c r="M24" s="71">
        <f t="shared" si="1"/>
        <v>0</v>
      </c>
      <c r="N24" s="71">
        <f t="shared" si="1"/>
        <v>0</v>
      </c>
      <c r="O24" s="61">
        <f t="shared" si="1"/>
        <v>0</v>
      </c>
    </row>
    <row r="25" spans="6:22" ht="15.6" thickTop="1" thickBot="1" x14ac:dyDescent="0.35">
      <c r="F25" s="240" t="s">
        <v>113</v>
      </c>
      <c r="G25" s="240"/>
      <c r="H25" s="240"/>
      <c r="I25" s="175" t="s">
        <v>51</v>
      </c>
      <c r="J25" s="176" t="s">
        <v>92</v>
      </c>
      <c r="K25" s="93"/>
      <c r="L25" s="177">
        <v>2400</v>
      </c>
      <c r="M25" s="177">
        <v>2400</v>
      </c>
      <c r="N25" s="178">
        <v>2300</v>
      </c>
      <c r="O25" s="179">
        <v>2300</v>
      </c>
    </row>
    <row r="26" spans="6:22" ht="15" thickTop="1" x14ac:dyDescent="0.3">
      <c r="G26" s="241" t="s">
        <v>134</v>
      </c>
      <c r="H26" s="242"/>
      <c r="I26" s="10" t="s">
        <v>57</v>
      </c>
      <c r="J26" s="153" t="s">
        <v>97</v>
      </c>
      <c r="K26" s="107"/>
      <c r="L26" s="5">
        <f>K27+L25</f>
        <v>2850</v>
      </c>
      <c r="M26" s="5">
        <f t="shared" ref="M26:O26" si="2">L27+M25</f>
        <v>2785</v>
      </c>
      <c r="N26" s="5">
        <f t="shared" si="2"/>
        <v>2720</v>
      </c>
      <c r="O26" s="6">
        <f t="shared" si="2"/>
        <v>2755</v>
      </c>
    </row>
    <row r="27" spans="6:22" ht="15" thickBot="1" x14ac:dyDescent="0.35">
      <c r="G27" s="241"/>
      <c r="H27" s="242"/>
      <c r="I27" s="16" t="s">
        <v>79</v>
      </c>
      <c r="J27" s="154" t="s">
        <v>96</v>
      </c>
      <c r="K27" s="149">
        <f>D7</f>
        <v>450</v>
      </c>
      <c r="L27" s="150">
        <f>L26-L23</f>
        <v>385</v>
      </c>
      <c r="M27" s="150">
        <f t="shared" ref="M27:O27" si="3">M26-M23</f>
        <v>420</v>
      </c>
      <c r="N27" s="150">
        <f t="shared" si="3"/>
        <v>455</v>
      </c>
      <c r="O27" s="151">
        <f t="shared" si="3"/>
        <v>470</v>
      </c>
    </row>
    <row r="28" spans="6:22" x14ac:dyDescent="0.3">
      <c r="G28" s="243" t="s">
        <v>122</v>
      </c>
      <c r="H28" s="244"/>
      <c r="I28" s="14" t="s">
        <v>57</v>
      </c>
      <c r="J28" s="137" t="s">
        <v>98</v>
      </c>
      <c r="K28" s="156"/>
      <c r="L28" s="23">
        <f>K30+L25</f>
        <v>2850</v>
      </c>
      <c r="M28" s="23">
        <f>L30+M25</f>
        <v>2850</v>
      </c>
      <c r="N28" s="23">
        <f>M30+N25</f>
        <v>5150</v>
      </c>
      <c r="O28" s="24">
        <f>N30+O25</f>
        <v>7450</v>
      </c>
    </row>
    <row r="29" spans="6:22" x14ac:dyDescent="0.3">
      <c r="G29" s="243"/>
      <c r="H29" s="244"/>
      <c r="I29" s="17"/>
      <c r="J29" s="118"/>
      <c r="K29" s="108"/>
      <c r="L29" s="91"/>
      <c r="M29" s="91">
        <f>M28-M23</f>
        <v>485</v>
      </c>
      <c r="N29" s="91"/>
      <c r="O29" s="92"/>
    </row>
    <row r="30" spans="6:22" x14ac:dyDescent="0.3">
      <c r="G30" s="243"/>
      <c r="H30" s="244"/>
      <c r="I30" s="15" t="s">
        <v>56</v>
      </c>
      <c r="J30" s="159" t="s">
        <v>99</v>
      </c>
      <c r="K30" s="157">
        <f>D7</f>
        <v>450</v>
      </c>
      <c r="L30" s="3">
        <f>L28-L24</f>
        <v>450</v>
      </c>
      <c r="M30" s="3">
        <f>M28-M24</f>
        <v>2850</v>
      </c>
      <c r="N30" s="3">
        <f>N28-N24</f>
        <v>5150</v>
      </c>
      <c r="O30" s="4">
        <f>O28-O24</f>
        <v>7450</v>
      </c>
      <c r="S30">
        <f>2785-420</f>
        <v>2365</v>
      </c>
    </row>
    <row r="31" spans="6:22" x14ac:dyDescent="0.3">
      <c r="I31" s="15" t="s">
        <v>71</v>
      </c>
      <c r="J31" s="159" t="s">
        <v>101</v>
      </c>
      <c r="K31" s="158"/>
      <c r="L31" s="174" t="s">
        <v>133</v>
      </c>
      <c r="M31" s="174" t="s">
        <v>133</v>
      </c>
      <c r="N31" s="3">
        <f>N28-N23-$D$8</f>
        <v>2685</v>
      </c>
      <c r="O31" s="4">
        <f>O28-O23-$D$8</f>
        <v>4965</v>
      </c>
      <c r="P31" t="s">
        <v>82</v>
      </c>
    </row>
    <row r="32" spans="6:22" ht="15" thickBot="1" x14ac:dyDescent="0.35">
      <c r="I32" s="18" t="s">
        <v>103</v>
      </c>
      <c r="J32" s="119" t="s">
        <v>102</v>
      </c>
      <c r="K32" s="109"/>
      <c r="L32" s="19">
        <f>L30-L27</f>
        <v>65</v>
      </c>
      <c r="M32" s="19">
        <f t="shared" ref="M32:O32" si="4">M30-M27</f>
        <v>2430</v>
      </c>
      <c r="N32" s="19">
        <f t="shared" si="4"/>
        <v>4695</v>
      </c>
      <c r="O32" s="20">
        <f t="shared" si="4"/>
        <v>6980</v>
      </c>
      <c r="V32" t="s">
        <v>148</v>
      </c>
    </row>
    <row r="33" spans="3:19" ht="15.6" thickTop="1" thickBot="1" x14ac:dyDescent="0.35">
      <c r="F33" s="240" t="s">
        <v>114</v>
      </c>
      <c r="G33" s="240"/>
      <c r="H33" s="245"/>
      <c r="I33" s="155" t="s">
        <v>106</v>
      </c>
      <c r="J33" s="152" t="s">
        <v>107</v>
      </c>
      <c r="K33" s="98"/>
      <c r="L33" s="138"/>
      <c r="M33" s="83">
        <v>2400</v>
      </c>
      <c r="N33" s="95">
        <f>N25-L32</f>
        <v>2235</v>
      </c>
      <c r="O33" s="139">
        <f>O25-M32</f>
        <v>-130</v>
      </c>
      <c r="R33" t="s">
        <v>135</v>
      </c>
    </row>
    <row r="34" spans="3:19" ht="15.6" thickTop="1" thickBot="1" x14ac:dyDescent="0.35">
      <c r="E34" s="239" t="s">
        <v>119</v>
      </c>
      <c r="F34" s="239"/>
      <c r="G34" s="239"/>
      <c r="H34" s="239"/>
      <c r="I34" s="147" t="s">
        <v>118</v>
      </c>
      <c r="J34" s="161" t="s">
        <v>116</v>
      </c>
      <c r="K34" s="147"/>
      <c r="L34" s="148"/>
      <c r="M34" s="162">
        <f>IF(M33&gt;$D$9, M33 - $D$9, 0)</f>
        <v>0</v>
      </c>
      <c r="N34" s="160">
        <f t="shared" ref="N34:O34" si="5">IF(N33&gt;$D$9, N33 - $D$9, 0)</f>
        <v>0</v>
      </c>
      <c r="O34" s="163">
        <f t="shared" si="5"/>
        <v>0</v>
      </c>
      <c r="R34" t="s">
        <v>136</v>
      </c>
    </row>
    <row r="35" spans="3:19" ht="14.4" customHeight="1" x14ac:dyDescent="0.3">
      <c r="I35" s="89"/>
      <c r="J35" s="89"/>
      <c r="K35" s="89"/>
      <c r="L35" s="219" t="s">
        <v>78</v>
      </c>
      <c r="M35" s="220"/>
      <c r="N35" s="246" t="s">
        <v>77</v>
      </c>
      <c r="O35" s="247"/>
      <c r="R35" t="s">
        <v>138</v>
      </c>
    </row>
    <row r="36" spans="3:19" x14ac:dyDescent="0.3">
      <c r="I36" s="89"/>
      <c r="J36" s="89"/>
      <c r="K36" s="89"/>
      <c r="L36" s="219"/>
      <c r="M36" s="220"/>
      <c r="N36" s="248"/>
      <c r="O36" s="249"/>
      <c r="R36" t="s">
        <v>147</v>
      </c>
    </row>
    <row r="37" spans="3:19" x14ac:dyDescent="0.3">
      <c r="I37" s="89"/>
      <c r="J37" s="89"/>
      <c r="K37" s="89"/>
      <c r="L37" s="221"/>
      <c r="M37" s="222"/>
      <c r="N37" s="90"/>
      <c r="O37" s="42"/>
      <c r="S37" t="s">
        <v>141</v>
      </c>
    </row>
    <row r="38" spans="3:19" x14ac:dyDescent="0.3">
      <c r="I38" s="89"/>
      <c r="J38" s="89"/>
      <c r="K38" s="89"/>
      <c r="L38" s="42"/>
      <c r="M38" s="42"/>
      <c r="N38" s="90"/>
      <c r="O38" s="42"/>
      <c r="R38" t="s">
        <v>139</v>
      </c>
    </row>
    <row r="39" spans="3:19" x14ac:dyDescent="0.3">
      <c r="R39" t="s">
        <v>140</v>
      </c>
    </row>
    <row r="41" spans="3:19" ht="15" thickBot="1" x14ac:dyDescent="0.35">
      <c r="D41" s="1"/>
      <c r="R41" t="s">
        <v>142</v>
      </c>
    </row>
    <row r="42" spans="3:19" ht="15" thickBot="1" x14ac:dyDescent="0.35">
      <c r="C42" t="s">
        <v>109</v>
      </c>
      <c r="D42" s="127">
        <v>500</v>
      </c>
      <c r="E42" t="s">
        <v>110</v>
      </c>
      <c r="J42" s="1"/>
      <c r="R42" t="s">
        <v>144</v>
      </c>
    </row>
    <row r="43" spans="3:19" ht="15" thickBot="1" x14ac:dyDescent="0.35">
      <c r="C43" t="s">
        <v>0</v>
      </c>
      <c r="D43" s="128">
        <v>50</v>
      </c>
      <c r="E43" t="s">
        <v>111</v>
      </c>
      <c r="J43" s="1"/>
      <c r="L43" s="74" t="s">
        <v>55</v>
      </c>
      <c r="R43" t="s">
        <v>143</v>
      </c>
    </row>
    <row r="44" spans="3:19" ht="15" thickBot="1" x14ac:dyDescent="0.35">
      <c r="C44" t="s">
        <v>108</v>
      </c>
      <c r="D44" s="128">
        <v>1</v>
      </c>
      <c r="E44" t="s">
        <v>112</v>
      </c>
      <c r="J44" s="1"/>
      <c r="L44" s="74" t="s">
        <v>54</v>
      </c>
      <c r="R44" t="s">
        <v>145</v>
      </c>
    </row>
    <row r="45" spans="3:19" ht="15" thickBot="1" x14ac:dyDescent="0.35">
      <c r="C45" t="s">
        <v>115</v>
      </c>
      <c r="D45" s="140">
        <v>2400</v>
      </c>
      <c r="E45" t="s">
        <v>117</v>
      </c>
      <c r="G45" s="88" t="s">
        <v>31</v>
      </c>
      <c r="H45" s="88"/>
      <c r="J45" s="1"/>
      <c r="R45" t="s">
        <v>146</v>
      </c>
    </row>
    <row r="46" spans="3:19" ht="15" thickBot="1" x14ac:dyDescent="0.35">
      <c r="J46" s="1"/>
      <c r="M46" s="223" t="s">
        <v>49</v>
      </c>
      <c r="N46" s="224"/>
      <c r="O46" s="225"/>
    </row>
    <row r="47" spans="3:19" ht="15" thickBot="1" x14ac:dyDescent="0.35">
      <c r="G47" s="75" t="s">
        <v>45</v>
      </c>
      <c r="H47" s="76" t="s">
        <v>46</v>
      </c>
      <c r="I47" s="77"/>
      <c r="J47" s="112" t="s">
        <v>83</v>
      </c>
      <c r="K47" s="75" t="s">
        <v>48</v>
      </c>
      <c r="L47" s="75" t="s">
        <v>33</v>
      </c>
      <c r="M47" s="78" t="s">
        <v>34</v>
      </c>
      <c r="N47" s="78" t="s">
        <v>35</v>
      </c>
      <c r="O47" s="79" t="s">
        <v>36</v>
      </c>
    </row>
    <row r="48" spans="3:19" ht="15.6" thickTop="1" thickBot="1" x14ac:dyDescent="0.35">
      <c r="F48" s="230" t="s">
        <v>52</v>
      </c>
      <c r="G48" s="231" t="s">
        <v>14</v>
      </c>
      <c r="H48" s="226" t="s">
        <v>8</v>
      </c>
      <c r="I48" s="110" t="s">
        <v>81</v>
      </c>
      <c r="J48" s="113" t="s">
        <v>84</v>
      </c>
      <c r="K48" s="48"/>
      <c r="L48" s="55">
        <f>L15</f>
        <v>1035</v>
      </c>
      <c r="M48" s="56">
        <f>rank_oct!$O$7</f>
        <v>1035</v>
      </c>
      <c r="N48" s="121">
        <f>rank_nov!$O$7</f>
        <v>1025</v>
      </c>
      <c r="O48" s="122">
        <f>rank_dec!$O$7</f>
        <v>975</v>
      </c>
    </row>
    <row r="49" spans="6:15" ht="15.6" thickTop="1" thickBot="1" x14ac:dyDescent="0.35">
      <c r="F49" s="230"/>
      <c r="G49" s="232"/>
      <c r="H49" s="227"/>
      <c r="I49" s="96" t="s">
        <v>75</v>
      </c>
      <c r="J49" s="114" t="s">
        <v>88</v>
      </c>
      <c r="K49" s="49"/>
      <c r="L49" s="62">
        <v>2000</v>
      </c>
      <c r="M49" s="63">
        <v>0</v>
      </c>
      <c r="N49" s="63">
        <v>0</v>
      </c>
      <c r="O49" s="64">
        <v>0</v>
      </c>
    </row>
    <row r="50" spans="6:15" ht="15.6" thickTop="1" thickBot="1" x14ac:dyDescent="0.35">
      <c r="F50" s="230"/>
      <c r="G50" s="233" t="s">
        <v>15</v>
      </c>
      <c r="H50" s="228" t="s">
        <v>9</v>
      </c>
      <c r="I50" s="111" t="s">
        <v>81</v>
      </c>
      <c r="J50" s="115" t="s">
        <v>85</v>
      </c>
      <c r="K50" s="50"/>
      <c r="L50" s="57">
        <f>L17</f>
        <v>310</v>
      </c>
      <c r="M50" s="57">
        <f>rank_oct!$O$8</f>
        <v>310</v>
      </c>
      <c r="N50" s="123">
        <f>rank_nov!$O$8</f>
        <v>300</v>
      </c>
      <c r="O50" s="124">
        <f>rank_dec!$O$8</f>
        <v>360</v>
      </c>
    </row>
    <row r="51" spans="6:15" ht="15.6" thickTop="1" thickBot="1" x14ac:dyDescent="0.35">
      <c r="F51" s="230"/>
      <c r="G51" s="232"/>
      <c r="H51" s="227"/>
      <c r="I51" s="96" t="s">
        <v>75</v>
      </c>
      <c r="J51" s="114" t="s">
        <v>89</v>
      </c>
      <c r="K51" s="51"/>
      <c r="L51" s="65">
        <v>0</v>
      </c>
      <c r="M51" s="66">
        <v>0</v>
      </c>
      <c r="N51" s="66">
        <v>0</v>
      </c>
      <c r="O51" s="67">
        <v>0</v>
      </c>
    </row>
    <row r="52" spans="6:15" ht="15.6" thickTop="1" thickBot="1" x14ac:dyDescent="0.35">
      <c r="F52" s="230"/>
      <c r="G52" s="233" t="s">
        <v>47</v>
      </c>
      <c r="H52" s="228" t="s">
        <v>10</v>
      </c>
      <c r="I52" s="111" t="s">
        <v>81</v>
      </c>
      <c r="J52" s="115" t="s">
        <v>86</v>
      </c>
      <c r="K52" s="50"/>
      <c r="L52" s="57">
        <f>L19</f>
        <v>170</v>
      </c>
      <c r="M52" s="57">
        <f>rank_oct!$O$9</f>
        <v>130</v>
      </c>
      <c r="N52" s="123">
        <f>rank_nov!$O$9</f>
        <v>100</v>
      </c>
      <c r="O52" s="124">
        <f>rank_dec!$O$9</f>
        <v>110</v>
      </c>
    </row>
    <row r="53" spans="6:15" ht="15.6" thickTop="1" thickBot="1" x14ac:dyDescent="0.35">
      <c r="F53" s="230"/>
      <c r="G53" s="232"/>
      <c r="H53" s="227"/>
      <c r="I53" s="96" t="s">
        <v>75</v>
      </c>
      <c r="J53" s="114" t="s">
        <v>90</v>
      </c>
      <c r="K53" s="52"/>
      <c r="L53" s="65">
        <v>0</v>
      </c>
      <c r="M53" s="66">
        <v>0</v>
      </c>
      <c r="N53" s="66">
        <v>0</v>
      </c>
      <c r="O53" s="67">
        <v>0</v>
      </c>
    </row>
    <row r="54" spans="6:15" ht="15.6" thickTop="1" thickBot="1" x14ac:dyDescent="0.35">
      <c r="F54" s="230"/>
      <c r="G54" s="233" t="s">
        <v>15</v>
      </c>
      <c r="H54" s="228" t="s">
        <v>11</v>
      </c>
      <c r="I54" s="111" t="s">
        <v>81</v>
      </c>
      <c r="J54" s="115" t="s">
        <v>87</v>
      </c>
      <c r="K54" s="50"/>
      <c r="L54" s="57">
        <f>L21</f>
        <v>950</v>
      </c>
      <c r="M54" s="57">
        <f>rank_oct!$O$10</f>
        <v>890</v>
      </c>
      <c r="N54" s="123">
        <f>rank_nov!$O$10</f>
        <v>840</v>
      </c>
      <c r="O54" s="124">
        <f>rank_dec!$O$10</f>
        <v>840</v>
      </c>
    </row>
    <row r="55" spans="6:15" ht="15.6" thickTop="1" thickBot="1" x14ac:dyDescent="0.35">
      <c r="F55" s="230"/>
      <c r="G55" s="234"/>
      <c r="H55" s="229"/>
      <c r="I55" s="97" t="s">
        <v>75</v>
      </c>
      <c r="J55" s="116" t="s">
        <v>91</v>
      </c>
      <c r="K55" s="53"/>
      <c r="L55" s="68">
        <v>0</v>
      </c>
      <c r="M55" s="69">
        <v>0</v>
      </c>
      <c r="N55" s="69">
        <v>0</v>
      </c>
      <c r="O55" s="70">
        <v>0</v>
      </c>
    </row>
    <row r="56" spans="6:15" ht="15" thickTop="1" x14ac:dyDescent="0.3">
      <c r="I56" s="58" t="s">
        <v>80</v>
      </c>
      <c r="J56" s="113" t="s">
        <v>94</v>
      </c>
      <c r="K56" s="60"/>
      <c r="L56" s="72">
        <f>L48+L50+L52+L54</f>
        <v>2465</v>
      </c>
      <c r="M56" s="72">
        <f t="shared" ref="M56:O57" si="6">M48+M50+M52+M54</f>
        <v>2365</v>
      </c>
      <c r="N56" s="125">
        <f t="shared" si="6"/>
        <v>2265</v>
      </c>
      <c r="O56" s="126">
        <f t="shared" si="6"/>
        <v>2285</v>
      </c>
    </row>
    <row r="57" spans="6:15" x14ac:dyDescent="0.3">
      <c r="I57" s="59" t="s">
        <v>76</v>
      </c>
      <c r="J57" s="117" t="s">
        <v>95</v>
      </c>
      <c r="K57" s="133"/>
      <c r="L57" s="134">
        <f>L49+L51+L53+L55</f>
        <v>2000</v>
      </c>
      <c r="M57" s="135">
        <f t="shared" si="6"/>
        <v>0</v>
      </c>
      <c r="N57" s="135">
        <f t="shared" si="6"/>
        <v>0</v>
      </c>
      <c r="O57" s="136">
        <f t="shared" si="6"/>
        <v>0</v>
      </c>
    </row>
    <row r="58" spans="6:15" ht="15" thickBot="1" x14ac:dyDescent="0.35">
      <c r="H58" s="21" t="s">
        <v>132</v>
      </c>
      <c r="I58" s="165" t="s">
        <v>127</v>
      </c>
      <c r="J58" s="166" t="s">
        <v>105</v>
      </c>
      <c r="K58" s="167"/>
      <c r="L58" s="168">
        <v>300</v>
      </c>
      <c r="M58" s="168">
        <v>200</v>
      </c>
      <c r="N58" s="168">
        <v>300</v>
      </c>
      <c r="O58" s="169">
        <v>200</v>
      </c>
    </row>
    <row r="59" spans="6:15" x14ac:dyDescent="0.3">
      <c r="G59" s="218" t="s">
        <v>121</v>
      </c>
      <c r="H59" s="218"/>
      <c r="I59" s="14" t="s">
        <v>57</v>
      </c>
      <c r="J59" s="137" t="s">
        <v>126</v>
      </c>
      <c r="K59" s="86"/>
      <c r="L59" s="23">
        <f>K60+L62</f>
        <v>2800</v>
      </c>
      <c r="M59" s="23">
        <f t="shared" ref="M59:O59" si="7">L60+M62</f>
        <v>2585</v>
      </c>
      <c r="N59" s="23">
        <f t="shared" si="7"/>
        <v>2570</v>
      </c>
      <c r="O59" s="24">
        <f t="shared" si="7"/>
        <v>2505</v>
      </c>
    </row>
    <row r="60" spans="6:15" x14ac:dyDescent="0.3">
      <c r="G60" s="218"/>
      <c r="H60" s="218"/>
      <c r="I60" s="15" t="s">
        <v>56</v>
      </c>
      <c r="J60" s="159" t="s">
        <v>96</v>
      </c>
      <c r="K60" s="54">
        <f>D42</f>
        <v>500</v>
      </c>
      <c r="L60" s="47">
        <f>L59-L56</f>
        <v>335</v>
      </c>
      <c r="M60" s="47">
        <f t="shared" ref="M60:O60" si="8">M59-M56</f>
        <v>220</v>
      </c>
      <c r="N60" s="47">
        <f t="shared" si="8"/>
        <v>305</v>
      </c>
      <c r="O60" s="84">
        <f t="shared" si="8"/>
        <v>220</v>
      </c>
    </row>
    <row r="61" spans="6:15" ht="15" thickBot="1" x14ac:dyDescent="0.35">
      <c r="G61" s="218"/>
      <c r="H61" s="218"/>
      <c r="I61" s="15" t="s">
        <v>1</v>
      </c>
      <c r="J61" s="164" t="s">
        <v>125</v>
      </c>
      <c r="K61" s="85"/>
      <c r="L61" s="19">
        <f>IF(K60-L56&lt;=L58, L56-K60+L58,0)</f>
        <v>2265</v>
      </c>
      <c r="M61" s="19">
        <f t="shared" ref="M61:O61" si="9">IF(L60-M56&lt;=M58, M56-L60+M58,0)</f>
        <v>2230</v>
      </c>
      <c r="N61" s="19">
        <f t="shared" si="9"/>
        <v>2345</v>
      </c>
      <c r="O61" s="20">
        <f t="shared" si="9"/>
        <v>2180</v>
      </c>
    </row>
    <row r="62" spans="6:15" ht="16.8" thickTop="1" thickBot="1" x14ac:dyDescent="0.35">
      <c r="G62" s="235" t="s">
        <v>128</v>
      </c>
      <c r="H62" s="236"/>
      <c r="I62" s="81" t="s">
        <v>51</v>
      </c>
      <c r="J62" s="94" t="s">
        <v>130</v>
      </c>
      <c r="K62" s="82"/>
      <c r="L62" s="129">
        <f xml:space="preserve"> CEILING(L61/$D$43,1)*$D$43</f>
        <v>2300</v>
      </c>
      <c r="M62" s="129">
        <f t="shared" ref="M62:O62" si="10" xml:space="preserve"> CEILING(M61/$D$43,1)*$D$43</f>
        <v>2250</v>
      </c>
      <c r="N62" s="170">
        <f t="shared" si="10"/>
        <v>2350</v>
      </c>
      <c r="O62" s="139">
        <f t="shared" si="10"/>
        <v>2200</v>
      </c>
    </row>
    <row r="63" spans="6:15" ht="15" thickTop="1" x14ac:dyDescent="0.3">
      <c r="G63" s="218" t="s">
        <v>123</v>
      </c>
      <c r="H63" s="218"/>
      <c r="I63" s="14" t="s">
        <v>57</v>
      </c>
      <c r="J63" s="137" t="s">
        <v>98</v>
      </c>
      <c r="K63" s="86"/>
      <c r="L63" s="23">
        <f>K64+L66</f>
        <v>2800</v>
      </c>
      <c r="M63" s="23">
        <f t="shared" ref="M63:O63" si="11">L64+M66</f>
        <v>3050</v>
      </c>
      <c r="N63" s="23">
        <f t="shared" si="11"/>
        <v>2585</v>
      </c>
      <c r="O63" s="24">
        <f t="shared" si="11"/>
        <v>2520</v>
      </c>
    </row>
    <row r="64" spans="6:15" x14ac:dyDescent="0.3">
      <c r="G64" s="218"/>
      <c r="H64" s="218"/>
      <c r="I64" s="15" t="s">
        <v>56</v>
      </c>
      <c r="J64" s="159" t="s">
        <v>99</v>
      </c>
      <c r="K64" s="54">
        <f>D42</f>
        <v>500</v>
      </c>
      <c r="L64" s="47">
        <f>L63-L57</f>
        <v>800</v>
      </c>
      <c r="M64" s="47">
        <f>M63-M56</f>
        <v>685</v>
      </c>
      <c r="N64" s="47">
        <f t="shared" ref="N64:O64" si="12">N63-N56</f>
        <v>320</v>
      </c>
      <c r="O64" s="84">
        <f t="shared" si="12"/>
        <v>235</v>
      </c>
    </row>
    <row r="65" spans="3:15" ht="15" thickBot="1" x14ac:dyDescent="0.35">
      <c r="G65" s="218"/>
      <c r="H65" s="218"/>
      <c r="I65" s="15" t="s">
        <v>1</v>
      </c>
      <c r="J65" s="164" t="s">
        <v>124</v>
      </c>
      <c r="K65" s="85"/>
      <c r="L65" s="173" t="s">
        <v>133</v>
      </c>
      <c r="M65" s="173" t="s">
        <v>133</v>
      </c>
      <c r="N65" s="19">
        <f>IF(M64-N56&lt;=N58, N56-M64+N58,0)</f>
        <v>1880</v>
      </c>
      <c r="O65" s="20">
        <f t="shared" ref="O65" si="13">IF(N64-O56&lt;=O58, O56-N64+O58,0)</f>
        <v>2165</v>
      </c>
    </row>
    <row r="66" spans="3:15" ht="16.8" thickTop="1" thickBot="1" x14ac:dyDescent="0.35">
      <c r="G66" s="235" t="s">
        <v>129</v>
      </c>
      <c r="H66" s="236"/>
      <c r="I66" s="81" t="s">
        <v>51</v>
      </c>
      <c r="J66" s="94" t="s">
        <v>131</v>
      </c>
      <c r="K66" s="82"/>
      <c r="L66" s="129">
        <f>L62</f>
        <v>2300</v>
      </c>
      <c r="M66" s="129">
        <f>M62</f>
        <v>2250</v>
      </c>
      <c r="N66" s="171">
        <f xml:space="preserve"> CEILING(N65/$D$43,1)*$D$43</f>
        <v>1900</v>
      </c>
      <c r="O66" s="139">
        <f xml:space="preserve"> CEILING(O65/$D$43,1)*$D$43</f>
        <v>2200</v>
      </c>
    </row>
    <row r="67" spans="3:15" ht="15.6" thickTop="1" thickBot="1" x14ac:dyDescent="0.35">
      <c r="I67" s="81" t="s">
        <v>104</v>
      </c>
      <c r="J67" s="94" t="s">
        <v>120</v>
      </c>
      <c r="K67" s="130"/>
      <c r="L67" s="172">
        <f>M66</f>
        <v>2250</v>
      </c>
      <c r="M67" s="131">
        <f t="shared" ref="M67:O67" si="14">N66</f>
        <v>1900</v>
      </c>
      <c r="N67" s="131">
        <f t="shared" si="14"/>
        <v>2200</v>
      </c>
      <c r="O67" s="132">
        <f t="shared" si="14"/>
        <v>0</v>
      </c>
    </row>
    <row r="68" spans="3:15" ht="15" thickBot="1" x14ac:dyDescent="0.35">
      <c r="E68" s="239" t="s">
        <v>119</v>
      </c>
      <c r="F68" s="239"/>
      <c r="G68" s="239"/>
      <c r="H68" s="239"/>
      <c r="I68" s="147" t="s">
        <v>118</v>
      </c>
      <c r="J68" s="161" t="s">
        <v>116</v>
      </c>
      <c r="K68" s="147"/>
      <c r="L68" s="148"/>
      <c r="M68" s="162">
        <f>IF(M66&gt;$D$45, M66 - $D$45, 0)</f>
        <v>0</v>
      </c>
      <c r="N68" s="160">
        <f>IF(N66&gt;$D$45, N66 - $D$45, 0)</f>
        <v>0</v>
      </c>
      <c r="O68" s="163">
        <f>IF(O66&gt;$D$45, O66 - $D$45, 0)</f>
        <v>0</v>
      </c>
    </row>
    <row r="69" spans="3:15" x14ac:dyDescent="0.3">
      <c r="L69" s="219" t="s">
        <v>78</v>
      </c>
      <c r="M69" s="220"/>
    </row>
    <row r="70" spans="3:15" x14ac:dyDescent="0.3">
      <c r="L70" s="219"/>
      <c r="M70" s="220"/>
    </row>
    <row r="71" spans="3:15" x14ac:dyDescent="0.3">
      <c r="L71" s="221"/>
      <c r="M71" s="222"/>
    </row>
    <row r="79" spans="3:15" x14ac:dyDescent="0.3">
      <c r="C79" t="s">
        <v>70</v>
      </c>
      <c r="D79">
        <v>1</v>
      </c>
      <c r="E79" t="s">
        <v>73</v>
      </c>
    </row>
    <row r="80" spans="3:15" x14ac:dyDescent="0.3">
      <c r="D80">
        <v>2</v>
      </c>
      <c r="E80" t="s">
        <v>74</v>
      </c>
    </row>
    <row r="81" spans="4:4" x14ac:dyDescent="0.3">
      <c r="D81">
        <v>3</v>
      </c>
    </row>
  </sheetData>
  <mergeCells count="34">
    <mergeCell ref="E68:H68"/>
    <mergeCell ref="L69:M71"/>
    <mergeCell ref="G54:G55"/>
    <mergeCell ref="H54:H55"/>
    <mergeCell ref="G59:H61"/>
    <mergeCell ref="G62:H62"/>
    <mergeCell ref="G63:H65"/>
    <mergeCell ref="G66:H66"/>
    <mergeCell ref="L35:M37"/>
    <mergeCell ref="N35:O36"/>
    <mergeCell ref="M46:O46"/>
    <mergeCell ref="F48:F55"/>
    <mergeCell ref="G48:G49"/>
    <mergeCell ref="H48:H49"/>
    <mergeCell ref="G50:G51"/>
    <mergeCell ref="H50:H51"/>
    <mergeCell ref="G52:G53"/>
    <mergeCell ref="H52:H53"/>
    <mergeCell ref="E34:H34"/>
    <mergeCell ref="D3:E3"/>
    <mergeCell ref="M13:O13"/>
    <mergeCell ref="F15:F22"/>
    <mergeCell ref="G15:G16"/>
    <mergeCell ref="H15:H16"/>
    <mergeCell ref="G17:G18"/>
    <mergeCell ref="H17:H18"/>
    <mergeCell ref="G19:G20"/>
    <mergeCell ref="H19:H20"/>
    <mergeCell ref="G21:G22"/>
    <mergeCell ref="H21:H22"/>
    <mergeCell ref="F25:H25"/>
    <mergeCell ref="G26:H27"/>
    <mergeCell ref="G28:H30"/>
    <mergeCell ref="F33:H33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68884F3-6EF4-4EC5-9E21-A861846A3112}">
          <x14:formula1>
            <xm:f>Selection!$Q$2:$Q$3</xm:f>
          </x14:formula1>
          <xm:sqref>D3</xm:sqref>
        </x14:dataValidation>
        <x14:dataValidation type="list" allowBlank="1" showInputMessage="1" showErrorMessage="1" xr:uid="{8076E546-C44D-47B2-AF22-13F8D920075B}">
          <x14:formula1>
            <xm:f>Selection!$T$2:$T$3</xm:f>
          </x14:formula1>
          <xm:sqref>D4</xm:sqref>
        </x14:dataValidation>
        <x14:dataValidation type="list" allowBlank="1" showInputMessage="1" showErrorMessage="1" xr:uid="{6CD0A0EE-E06F-4DCA-A528-951E8D726C51}">
          <x14:formula1>
            <xm:f>Selection!$D$2:$D$3</xm:f>
          </x14:formula1>
          <xm:sqref>D5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A8E5F-36E6-45D9-890A-FDD61C3D2B9D}">
  <dimension ref="B2:V102"/>
  <sheetViews>
    <sheetView tabSelected="1" topLeftCell="J19" zoomScaleNormal="100" workbookViewId="0">
      <selection activeCell="Q34" sqref="Q34"/>
    </sheetView>
  </sheetViews>
  <sheetFormatPr defaultRowHeight="14.4" x14ac:dyDescent="0.3"/>
  <cols>
    <col min="2" max="2" width="14.88671875" bestFit="1" customWidth="1"/>
    <col min="3" max="3" width="24.33203125" bestFit="1" customWidth="1"/>
    <col min="4" max="4" width="8.44140625" customWidth="1"/>
    <col min="5" max="5" width="11.44140625" customWidth="1"/>
    <col min="6" max="6" width="8.21875" customWidth="1"/>
    <col min="8" max="8" width="9.44140625" bestFit="1" customWidth="1"/>
    <col min="9" max="9" width="34.88671875" bestFit="1" customWidth="1"/>
    <col min="10" max="10" width="22.21875" bestFit="1" customWidth="1"/>
    <col min="11" max="11" width="5.77734375" customWidth="1"/>
    <col min="12" max="12" width="15.77734375" bestFit="1" customWidth="1"/>
    <col min="13" max="15" width="14.21875" customWidth="1"/>
  </cols>
  <sheetData>
    <row r="2" spans="2:15" ht="15" thickBot="1" x14ac:dyDescent="0.35"/>
    <row r="3" spans="2:15" ht="15" thickBot="1" x14ac:dyDescent="0.35">
      <c r="B3" s="9" t="s">
        <v>39</v>
      </c>
      <c r="C3" t="s">
        <v>38</v>
      </c>
      <c r="D3" s="237" t="s">
        <v>32</v>
      </c>
      <c r="E3" s="238"/>
      <c r="G3" t="s">
        <v>53</v>
      </c>
      <c r="M3" t="s">
        <v>44</v>
      </c>
    </row>
    <row r="4" spans="2:15" ht="15" thickBot="1" x14ac:dyDescent="0.35">
      <c r="C4" t="s">
        <v>42</v>
      </c>
      <c r="D4" s="73" t="s">
        <v>40</v>
      </c>
      <c r="M4" t="s">
        <v>50</v>
      </c>
    </row>
    <row r="5" spans="2:15" ht="15" thickBot="1" x14ac:dyDescent="0.35">
      <c r="C5" t="s">
        <v>43</v>
      </c>
      <c r="D5" s="44" t="s">
        <v>2</v>
      </c>
    </row>
    <row r="6" spans="2:15" s="28" customFormat="1" x14ac:dyDescent="0.3">
      <c r="D6" s="217"/>
    </row>
    <row r="7" spans="2:15" ht="15" thickBot="1" x14ac:dyDescent="0.35">
      <c r="C7" s="217" t="s">
        <v>169</v>
      </c>
      <c r="D7" t="s">
        <v>168</v>
      </c>
    </row>
    <row r="8" spans="2:15" ht="15" thickBot="1" x14ac:dyDescent="0.35">
      <c r="C8" t="s">
        <v>37</v>
      </c>
      <c r="D8" s="45">
        <v>500</v>
      </c>
      <c r="E8" t="s">
        <v>93</v>
      </c>
    </row>
    <row r="9" spans="2:15" ht="15" thickBot="1" x14ac:dyDescent="0.35">
      <c r="C9" t="s">
        <v>72</v>
      </c>
      <c r="D9" s="46">
        <v>200</v>
      </c>
      <c r="E9" t="s">
        <v>100</v>
      </c>
    </row>
    <row r="10" spans="2:15" ht="15" thickBot="1" x14ac:dyDescent="0.35">
      <c r="C10" t="s">
        <v>115</v>
      </c>
      <c r="D10" s="140">
        <v>2400</v>
      </c>
      <c r="E10" t="s">
        <v>171</v>
      </c>
      <c r="L10" t="s">
        <v>164</v>
      </c>
      <c r="M10" t="s">
        <v>165</v>
      </c>
      <c r="N10" t="s">
        <v>166</v>
      </c>
      <c r="O10" t="s">
        <v>167</v>
      </c>
    </row>
    <row r="11" spans="2:15" ht="15" thickBot="1" x14ac:dyDescent="0.35">
      <c r="C11" t="s">
        <v>170</v>
      </c>
      <c r="D11" s="140">
        <v>1000</v>
      </c>
      <c r="E11" t="s">
        <v>172</v>
      </c>
      <c r="L11" s="74" t="s">
        <v>55</v>
      </c>
    </row>
    <row r="12" spans="2:15" ht="15" thickBot="1" x14ac:dyDescent="0.35">
      <c r="C12" t="s">
        <v>175</v>
      </c>
      <c r="D12" s="43">
        <f>L25</f>
        <v>2000</v>
      </c>
      <c r="L12" s="74" t="s">
        <v>54</v>
      </c>
    </row>
    <row r="13" spans="2:15" ht="15" thickBot="1" x14ac:dyDescent="0.35">
      <c r="G13" s="88" t="s">
        <v>32</v>
      </c>
      <c r="H13" s="88"/>
    </row>
    <row r="14" spans="2:15" ht="15" thickBot="1" x14ac:dyDescent="0.35">
      <c r="M14" s="223" t="s">
        <v>49</v>
      </c>
      <c r="N14" s="224"/>
      <c r="O14" s="225"/>
    </row>
    <row r="15" spans="2:15" ht="15" thickBot="1" x14ac:dyDescent="0.35">
      <c r="G15" s="75" t="s">
        <v>45</v>
      </c>
      <c r="H15" s="76" t="s">
        <v>46</v>
      </c>
      <c r="I15" s="77"/>
      <c r="J15" s="112" t="s">
        <v>83</v>
      </c>
      <c r="K15" s="112" t="s">
        <v>48</v>
      </c>
      <c r="L15" s="112" t="s">
        <v>33</v>
      </c>
      <c r="M15" s="264" t="s">
        <v>34</v>
      </c>
      <c r="N15" s="264" t="s">
        <v>35</v>
      </c>
      <c r="O15" s="265" t="s">
        <v>36</v>
      </c>
    </row>
    <row r="16" spans="2:15" ht="15.6" customHeight="1" thickTop="1" thickBot="1" x14ac:dyDescent="0.35">
      <c r="F16" s="273" t="s">
        <v>178</v>
      </c>
      <c r="G16" s="231" t="s">
        <v>14</v>
      </c>
      <c r="H16" s="226" t="s">
        <v>8</v>
      </c>
      <c r="I16" s="110" t="s">
        <v>81</v>
      </c>
      <c r="J16" s="113" t="s">
        <v>84</v>
      </c>
      <c r="K16" s="258"/>
      <c r="L16" s="55">
        <f>rank_sept!O7</f>
        <v>1055</v>
      </c>
      <c r="M16" s="56">
        <f>rank_oct!$O$7</f>
        <v>1035</v>
      </c>
      <c r="N16" s="141">
        <f>rank_nov!$O$7</f>
        <v>1025</v>
      </c>
      <c r="O16" s="142">
        <f>rank_dec!$O$7</f>
        <v>975</v>
      </c>
    </row>
    <row r="17" spans="6:15" ht="15.6" thickTop="1" thickBot="1" x14ac:dyDescent="0.35">
      <c r="F17" s="273"/>
      <c r="G17" s="232"/>
      <c r="H17" s="227"/>
      <c r="I17" s="96" t="s">
        <v>75</v>
      </c>
      <c r="J17" s="114" t="s">
        <v>88</v>
      </c>
      <c r="K17" s="49"/>
      <c r="L17" s="65">
        <f>rank_sept!P7</f>
        <v>1055</v>
      </c>
      <c r="M17" s="63">
        <f>rank_oct!P7</f>
        <v>0</v>
      </c>
      <c r="N17" s="63">
        <f>rank_nov!P7</f>
        <v>0</v>
      </c>
      <c r="O17" s="64">
        <f>rank_dec!P7</f>
        <v>0</v>
      </c>
    </row>
    <row r="18" spans="6:15" ht="15.6" thickTop="1" thickBot="1" x14ac:dyDescent="0.35">
      <c r="F18" s="273"/>
      <c r="G18" s="233" t="s">
        <v>15</v>
      </c>
      <c r="H18" s="228" t="s">
        <v>9</v>
      </c>
      <c r="I18" s="111" t="s">
        <v>81</v>
      </c>
      <c r="J18" s="115" t="s">
        <v>85</v>
      </c>
      <c r="K18" s="260"/>
      <c r="L18" s="263">
        <f>rank_sept!O8</f>
        <v>320</v>
      </c>
      <c r="M18" s="57">
        <v>310</v>
      </c>
      <c r="N18" s="143">
        <f>rank_nov!$O$8</f>
        <v>300</v>
      </c>
      <c r="O18" s="144">
        <f>rank_dec!$O$8</f>
        <v>360</v>
      </c>
    </row>
    <row r="19" spans="6:15" ht="15.6" thickTop="1" thickBot="1" x14ac:dyDescent="0.35">
      <c r="F19" s="273"/>
      <c r="G19" s="232"/>
      <c r="H19" s="227"/>
      <c r="I19" s="96" t="s">
        <v>75</v>
      </c>
      <c r="J19" s="114" t="s">
        <v>89</v>
      </c>
      <c r="K19" s="51"/>
      <c r="L19" s="65">
        <f>rank_sept!P8</f>
        <v>320</v>
      </c>
      <c r="M19" s="66">
        <f>rank_oct!P8</f>
        <v>0</v>
      </c>
      <c r="N19" s="66">
        <f>rank_nov!P8</f>
        <v>0</v>
      </c>
      <c r="O19" s="67">
        <f>rank_dec!P8</f>
        <v>0</v>
      </c>
    </row>
    <row r="20" spans="6:15" ht="15.6" thickTop="1" thickBot="1" x14ac:dyDescent="0.35">
      <c r="F20" s="273"/>
      <c r="G20" s="233" t="s">
        <v>47</v>
      </c>
      <c r="H20" s="228" t="s">
        <v>10</v>
      </c>
      <c r="I20" s="111" t="s">
        <v>81</v>
      </c>
      <c r="J20" s="115" t="s">
        <v>86</v>
      </c>
      <c r="K20" s="260"/>
      <c r="L20" s="263">
        <f>rank_sept!O9</f>
        <v>130</v>
      </c>
      <c r="M20" s="57">
        <f>rank_oct!$O$9</f>
        <v>130</v>
      </c>
      <c r="N20" s="143">
        <f>rank_nov!$O$9</f>
        <v>100</v>
      </c>
      <c r="O20" s="144">
        <f>rank_dec!$O$9</f>
        <v>110</v>
      </c>
    </row>
    <row r="21" spans="6:15" ht="15.6" thickTop="1" thickBot="1" x14ac:dyDescent="0.35">
      <c r="F21" s="273"/>
      <c r="G21" s="232"/>
      <c r="H21" s="227"/>
      <c r="I21" s="96" t="s">
        <v>75</v>
      </c>
      <c r="J21" s="114" t="s">
        <v>90</v>
      </c>
      <c r="K21" s="52"/>
      <c r="L21" s="65">
        <f>rank_sept!P9</f>
        <v>130</v>
      </c>
      <c r="M21" s="66">
        <f>rank_oct!P9</f>
        <v>0</v>
      </c>
      <c r="N21" s="66">
        <f>rank_nov!P9</f>
        <v>0</v>
      </c>
      <c r="O21" s="67">
        <f>rank_dec!P9</f>
        <v>0</v>
      </c>
    </row>
    <row r="22" spans="6:15" ht="15.6" thickTop="1" thickBot="1" x14ac:dyDescent="0.35">
      <c r="F22" s="273"/>
      <c r="G22" s="233" t="s">
        <v>15</v>
      </c>
      <c r="H22" s="228" t="s">
        <v>11</v>
      </c>
      <c r="I22" s="111" t="s">
        <v>81</v>
      </c>
      <c r="J22" s="115" t="s">
        <v>87</v>
      </c>
      <c r="K22" s="260"/>
      <c r="L22" s="263">
        <f>rank_sept!O10</f>
        <v>890</v>
      </c>
      <c r="M22" s="57">
        <f>rank_oct!$O$10</f>
        <v>890</v>
      </c>
      <c r="N22" s="143">
        <f>rank_nov!$O$10</f>
        <v>840</v>
      </c>
      <c r="O22" s="144">
        <f>rank_dec!$O$10</f>
        <v>840</v>
      </c>
    </row>
    <row r="23" spans="6:15" ht="15.6" thickTop="1" thickBot="1" x14ac:dyDescent="0.35">
      <c r="F23" s="273"/>
      <c r="G23" s="234"/>
      <c r="H23" s="229"/>
      <c r="I23" s="97" t="s">
        <v>75</v>
      </c>
      <c r="J23" s="116" t="s">
        <v>91</v>
      </c>
      <c r="K23" s="53"/>
      <c r="L23" s="68">
        <f>rank_sept!P10</f>
        <v>890</v>
      </c>
      <c r="M23" s="69">
        <f>rank_oct!P10</f>
        <v>0</v>
      </c>
      <c r="N23" s="69">
        <f>rank_nov!P10</f>
        <v>0</v>
      </c>
      <c r="O23" s="70">
        <f>rank_dec!P10</f>
        <v>0</v>
      </c>
    </row>
    <row r="24" spans="6:15" ht="15.6" thickTop="1" thickBot="1" x14ac:dyDescent="0.35">
      <c r="F24" s="273"/>
      <c r="I24" s="58" t="s">
        <v>80</v>
      </c>
      <c r="J24" s="113" t="s">
        <v>94</v>
      </c>
      <c r="K24" s="266"/>
      <c r="L24" s="262">
        <v>2365</v>
      </c>
      <c r="M24" s="262">
        <v>2265</v>
      </c>
      <c r="N24" s="267">
        <v>2285</v>
      </c>
      <c r="O24" s="285" t="s">
        <v>133</v>
      </c>
    </row>
    <row r="25" spans="6:15" ht="15.6" thickTop="1" thickBot="1" x14ac:dyDescent="0.35">
      <c r="I25" s="59" t="s">
        <v>76</v>
      </c>
      <c r="J25" s="117" t="s">
        <v>95</v>
      </c>
      <c r="K25" s="106"/>
      <c r="L25" s="279">
        <v>2000</v>
      </c>
      <c r="M25" s="71">
        <f t="shared" ref="L25:O25" si="0">M17+M19+M21+M23</f>
        <v>0</v>
      </c>
      <c r="N25" s="71">
        <f t="shared" si="0"/>
        <v>0</v>
      </c>
      <c r="O25" s="61">
        <f t="shared" si="0"/>
        <v>0</v>
      </c>
    </row>
    <row r="26" spans="6:15" ht="15.6" thickTop="1" thickBot="1" x14ac:dyDescent="0.35">
      <c r="F26" s="240" t="s">
        <v>113</v>
      </c>
      <c r="G26" s="240"/>
      <c r="H26" s="240"/>
      <c r="I26" s="175" t="s">
        <v>51</v>
      </c>
      <c r="J26" s="176" t="s">
        <v>92</v>
      </c>
      <c r="K26" s="93"/>
      <c r="L26" s="177">
        <v>2160</v>
      </c>
      <c r="M26" s="287">
        <f>M24-M29</f>
        <v>2170</v>
      </c>
      <c r="N26" s="288">
        <f>N24-N29</f>
        <v>2285</v>
      </c>
      <c r="O26" s="191" t="s">
        <v>133</v>
      </c>
    </row>
    <row r="27" spans="6:15" ht="15" customHeight="1" thickTop="1" x14ac:dyDescent="0.3">
      <c r="G27" s="254" t="s">
        <v>156</v>
      </c>
      <c r="H27" s="255"/>
      <c r="I27" s="10" t="s">
        <v>57</v>
      </c>
      <c r="J27" s="153" t="s">
        <v>151</v>
      </c>
      <c r="K27" s="8"/>
      <c r="L27" s="5">
        <f>K28+L26</f>
        <v>2660</v>
      </c>
      <c r="M27" s="5">
        <f t="shared" ref="M27:N27" si="1">L28+M26</f>
        <v>2465</v>
      </c>
      <c r="N27" s="5">
        <f t="shared" si="1"/>
        <v>2485</v>
      </c>
      <c r="O27" s="187" t="s">
        <v>133</v>
      </c>
    </row>
    <row r="28" spans="6:15" x14ac:dyDescent="0.3">
      <c r="G28" s="256"/>
      <c r="H28" s="257"/>
      <c r="I28" s="13" t="s">
        <v>56</v>
      </c>
      <c r="J28" s="180" t="s">
        <v>152</v>
      </c>
      <c r="K28" s="183">
        <f>D8</f>
        <v>500</v>
      </c>
      <c r="L28" s="7">
        <f>L27-L24</f>
        <v>295</v>
      </c>
      <c r="M28" s="7">
        <f t="shared" ref="M28:N28" si="2">M27-M24</f>
        <v>200</v>
      </c>
      <c r="N28" s="7">
        <f t="shared" si="2"/>
        <v>200</v>
      </c>
      <c r="O28" s="188" t="s">
        <v>133</v>
      </c>
    </row>
    <row r="29" spans="6:15" x14ac:dyDescent="0.3">
      <c r="G29" s="256"/>
      <c r="H29" s="257"/>
      <c r="I29" s="13" t="s">
        <v>149</v>
      </c>
      <c r="J29" s="180" t="s">
        <v>153</v>
      </c>
      <c r="K29" s="182"/>
      <c r="L29" s="181">
        <f>K28-$D$9</f>
        <v>300</v>
      </c>
      <c r="M29" s="181">
        <f t="shared" ref="M29:N29" si="3">L28-$D$9</f>
        <v>95</v>
      </c>
      <c r="N29" s="181">
        <f t="shared" si="3"/>
        <v>0</v>
      </c>
      <c r="O29" s="189" t="s">
        <v>133</v>
      </c>
    </row>
    <row r="30" spans="6:15" x14ac:dyDescent="0.3">
      <c r="G30" s="256"/>
      <c r="H30" s="257"/>
      <c r="I30" s="13" t="s">
        <v>150</v>
      </c>
      <c r="J30" s="154" t="s">
        <v>154</v>
      </c>
      <c r="K30" s="182"/>
      <c r="L30" s="181">
        <f>L26+L29</f>
        <v>2460</v>
      </c>
      <c r="M30" s="181">
        <f>M26+M29</f>
        <v>2265</v>
      </c>
      <c r="N30" s="181">
        <f>N26+N29</f>
        <v>2285</v>
      </c>
      <c r="O30" s="189" t="s">
        <v>133</v>
      </c>
    </row>
    <row r="31" spans="6:15" ht="15" thickBot="1" x14ac:dyDescent="0.35">
      <c r="G31" s="252"/>
      <c r="H31" s="253"/>
      <c r="I31" s="12" t="s">
        <v>71</v>
      </c>
      <c r="J31" s="186" t="s">
        <v>157</v>
      </c>
      <c r="K31" s="184"/>
      <c r="L31" s="185">
        <f>L30-L24</f>
        <v>95</v>
      </c>
      <c r="M31" s="185">
        <f t="shared" ref="M31:N31" si="4">M30-M24</f>
        <v>0</v>
      </c>
      <c r="N31" s="185">
        <f t="shared" si="4"/>
        <v>0</v>
      </c>
      <c r="O31" s="190" t="s">
        <v>133</v>
      </c>
    </row>
    <row r="32" spans="6:15" ht="14.4" customHeight="1" x14ac:dyDescent="0.3">
      <c r="G32" s="250" t="s">
        <v>122</v>
      </c>
      <c r="H32" s="251"/>
      <c r="I32" s="11" t="s">
        <v>57</v>
      </c>
      <c r="J32" s="192" t="s">
        <v>98</v>
      </c>
      <c r="K32" s="193"/>
      <c r="L32" s="194">
        <f>L27</f>
        <v>2660</v>
      </c>
      <c r="M32" s="194">
        <f>L33+M40</f>
        <v>2830</v>
      </c>
      <c r="N32" s="194">
        <f>M33+N40</f>
        <v>2465</v>
      </c>
      <c r="O32" s="213">
        <f>N33+O40</f>
        <v>2485</v>
      </c>
    </row>
    <row r="33" spans="4:22" x14ac:dyDescent="0.3">
      <c r="G33" s="252"/>
      <c r="H33" s="253"/>
      <c r="I33" s="195" t="s">
        <v>56</v>
      </c>
      <c r="J33" s="196" t="s">
        <v>99</v>
      </c>
      <c r="K33" s="197"/>
      <c r="L33" s="22">
        <f>L32-L25</f>
        <v>660</v>
      </c>
      <c r="M33" s="198">
        <f>M32-M24</f>
        <v>565</v>
      </c>
      <c r="N33" s="198">
        <f>N32-N38</f>
        <v>200</v>
      </c>
      <c r="O33" s="199">
        <f>O32-O38</f>
        <v>200</v>
      </c>
    </row>
    <row r="34" spans="4:22" x14ac:dyDescent="0.3">
      <c r="I34" s="195" t="s">
        <v>149</v>
      </c>
      <c r="J34" s="210" t="s">
        <v>158</v>
      </c>
      <c r="K34" s="200"/>
      <c r="L34" s="198" t="s">
        <v>133</v>
      </c>
      <c r="M34" s="198">
        <f>L33-$D$9</f>
        <v>460</v>
      </c>
      <c r="N34" s="198">
        <f t="shared" ref="N34:O34" si="5">M33-$D$9</f>
        <v>365</v>
      </c>
      <c r="O34" s="199">
        <f t="shared" si="5"/>
        <v>0</v>
      </c>
    </row>
    <row r="35" spans="4:22" x14ac:dyDescent="0.3">
      <c r="I35" s="195" t="s">
        <v>150</v>
      </c>
      <c r="J35" s="211" t="s">
        <v>159</v>
      </c>
      <c r="K35" s="200"/>
      <c r="L35" s="198" t="s">
        <v>133</v>
      </c>
      <c r="M35" s="198">
        <f>M34+M40</f>
        <v>2630</v>
      </c>
      <c r="N35" s="198">
        <f>N34+N40</f>
        <v>2265</v>
      </c>
      <c r="O35" s="199">
        <f>O34+O40</f>
        <v>2285</v>
      </c>
    </row>
    <row r="36" spans="4:22" x14ac:dyDescent="0.3">
      <c r="I36" s="195" t="s">
        <v>71</v>
      </c>
      <c r="J36" s="196" t="s">
        <v>160</v>
      </c>
      <c r="K36" s="201"/>
      <c r="L36" s="202" t="s">
        <v>133</v>
      </c>
      <c r="M36" s="215">
        <f>M35-M24</f>
        <v>365</v>
      </c>
      <c r="N36" s="202">
        <f>N35-N38</f>
        <v>0</v>
      </c>
      <c r="O36" s="203">
        <f>O35-O38</f>
        <v>0</v>
      </c>
    </row>
    <row r="37" spans="4:22" ht="15" thickBot="1" x14ac:dyDescent="0.35">
      <c r="I37" s="204" t="s">
        <v>103</v>
      </c>
      <c r="J37" s="205" t="s">
        <v>155</v>
      </c>
      <c r="K37" s="206"/>
      <c r="L37" s="207" t="s">
        <v>133</v>
      </c>
      <c r="M37" s="207" t="s">
        <v>133</v>
      </c>
      <c r="N37" s="208">
        <f>M36-M31</f>
        <v>365</v>
      </c>
      <c r="O37" s="209">
        <f>N36-N31</f>
        <v>0</v>
      </c>
    </row>
    <row r="38" spans="4:22" ht="15.6" thickTop="1" thickBot="1" x14ac:dyDescent="0.35">
      <c r="F38" s="240" t="s">
        <v>177</v>
      </c>
      <c r="G38" s="240"/>
      <c r="H38" s="245"/>
      <c r="I38" s="11" t="s">
        <v>81</v>
      </c>
      <c r="J38" s="192" t="s">
        <v>94</v>
      </c>
      <c r="K38" s="281"/>
      <c r="L38" s="282" t="s">
        <v>133</v>
      </c>
      <c r="M38" s="283">
        <f>M24</f>
        <v>2265</v>
      </c>
      <c r="N38" s="284">
        <v>2265</v>
      </c>
      <c r="O38" s="286">
        <f>O16+O18+O20+O22</f>
        <v>2285</v>
      </c>
    </row>
    <row r="39" spans="4:22" ht="15.6" thickTop="1" thickBot="1" x14ac:dyDescent="0.35">
      <c r="I39" s="268" t="s">
        <v>179</v>
      </c>
      <c r="J39" s="269"/>
      <c r="K39" s="270"/>
      <c r="L39" s="271" t="s">
        <v>133</v>
      </c>
      <c r="M39" s="274" t="s">
        <v>133</v>
      </c>
      <c r="N39" s="280">
        <f>N38-N24</f>
        <v>-20</v>
      </c>
      <c r="O39" s="275" t="s">
        <v>133</v>
      </c>
    </row>
    <row r="40" spans="4:22" ht="15.6" thickTop="1" thickBot="1" x14ac:dyDescent="0.35">
      <c r="F40" s="240" t="s">
        <v>114</v>
      </c>
      <c r="G40" s="240"/>
      <c r="H40" s="245"/>
      <c r="I40" s="87" t="s">
        <v>106</v>
      </c>
      <c r="J40" s="120" t="s">
        <v>107</v>
      </c>
      <c r="K40" s="2"/>
      <c r="L40" s="212" t="s">
        <v>133</v>
      </c>
      <c r="M40" s="277">
        <f>M26</f>
        <v>2170</v>
      </c>
      <c r="N40" s="278">
        <f>N26-N37+N39</f>
        <v>1900</v>
      </c>
      <c r="O40" s="276">
        <f>O38-O34</f>
        <v>2285</v>
      </c>
      <c r="P40" s="272" t="s">
        <v>176</v>
      </c>
    </row>
    <row r="41" spans="4:22" ht="15.6" thickTop="1" thickBot="1" x14ac:dyDescent="0.35">
      <c r="E41" s="239" t="s">
        <v>119</v>
      </c>
      <c r="F41" s="239"/>
      <c r="G41" s="239"/>
      <c r="H41" s="239"/>
      <c r="I41" s="147" t="s">
        <v>118</v>
      </c>
      <c r="J41" s="161" t="s">
        <v>173</v>
      </c>
      <c r="K41" s="147"/>
      <c r="L41" s="148"/>
      <c r="M41" s="162">
        <f>IF(M40&gt;$D$10, M40 - $D$10, 0)</f>
        <v>0</v>
      </c>
      <c r="N41" s="160">
        <f t="shared" ref="N41:O41" si="6">IF(N40&gt;$D$10, N40 - $D$10, 0)</f>
        <v>0</v>
      </c>
      <c r="O41" s="163">
        <f t="shared" si="6"/>
        <v>0</v>
      </c>
    </row>
    <row r="42" spans="4:22" ht="14.4" customHeight="1" x14ac:dyDescent="0.3">
      <c r="I42" s="89"/>
      <c r="J42" s="89"/>
      <c r="K42" s="89"/>
      <c r="L42" s="219" t="s">
        <v>78</v>
      </c>
      <c r="M42" s="220"/>
      <c r="N42" s="246" t="s">
        <v>77</v>
      </c>
      <c r="O42" s="247"/>
    </row>
    <row r="43" spans="4:22" x14ac:dyDescent="0.3">
      <c r="I43" s="89"/>
      <c r="J43" s="89"/>
      <c r="K43" s="89"/>
      <c r="L43" s="219"/>
      <c r="M43" s="220"/>
      <c r="N43" s="248"/>
      <c r="O43" s="249"/>
    </row>
    <row r="44" spans="4:22" x14ac:dyDescent="0.3">
      <c r="I44" s="89"/>
      <c r="J44" s="89"/>
      <c r="K44" s="89"/>
      <c r="L44" s="221"/>
      <c r="M44" s="222"/>
      <c r="N44" s="90"/>
      <c r="O44" s="42"/>
    </row>
    <row r="45" spans="4:22" x14ac:dyDescent="0.3">
      <c r="I45" s="89"/>
      <c r="J45" s="89"/>
      <c r="K45" s="89"/>
      <c r="L45" s="42"/>
      <c r="M45" s="42"/>
      <c r="N45" s="90"/>
      <c r="O45" s="42"/>
      <c r="V45" s="214" t="s">
        <v>161</v>
      </c>
    </row>
    <row r="46" spans="4:22" x14ac:dyDescent="0.3">
      <c r="V46" s="214" t="s">
        <v>162</v>
      </c>
    </row>
    <row r="48" spans="4:22" ht="15" thickBot="1" x14ac:dyDescent="0.35">
      <c r="D48" s="1"/>
    </row>
    <row r="49" spans="3:15" ht="15" thickBot="1" x14ac:dyDescent="0.35">
      <c r="C49" t="s">
        <v>109</v>
      </c>
      <c r="D49" s="127">
        <v>500</v>
      </c>
      <c r="E49" t="s">
        <v>110</v>
      </c>
      <c r="J49" s="1"/>
    </row>
    <row r="50" spans="3:15" ht="15" thickBot="1" x14ac:dyDescent="0.35">
      <c r="C50" t="s">
        <v>0</v>
      </c>
      <c r="D50" s="128">
        <v>50</v>
      </c>
      <c r="E50" t="s">
        <v>111</v>
      </c>
      <c r="J50" s="1"/>
      <c r="L50" s="74" t="s">
        <v>55</v>
      </c>
    </row>
    <row r="51" spans="3:15" ht="15" thickBot="1" x14ac:dyDescent="0.35">
      <c r="C51" t="s">
        <v>108</v>
      </c>
      <c r="D51" s="128">
        <v>1</v>
      </c>
      <c r="E51" t="s">
        <v>112</v>
      </c>
      <c r="J51" s="1"/>
      <c r="L51" s="74" t="s">
        <v>54</v>
      </c>
    </row>
    <row r="52" spans="3:15" ht="15" thickBot="1" x14ac:dyDescent="0.35">
      <c r="C52" t="s">
        <v>115</v>
      </c>
      <c r="D52" s="140">
        <v>2400</v>
      </c>
      <c r="E52" t="s">
        <v>171</v>
      </c>
      <c r="G52" s="88" t="s">
        <v>31</v>
      </c>
      <c r="H52" s="88"/>
      <c r="J52" s="1"/>
    </row>
    <row r="53" spans="3:15" ht="15" thickBot="1" x14ac:dyDescent="0.35">
      <c r="J53" s="1"/>
      <c r="M53" s="223" t="s">
        <v>49</v>
      </c>
      <c r="N53" s="224"/>
      <c r="O53" s="225"/>
    </row>
    <row r="54" spans="3:15" ht="15" thickBot="1" x14ac:dyDescent="0.35">
      <c r="G54" s="75" t="s">
        <v>45</v>
      </c>
      <c r="H54" s="76" t="s">
        <v>46</v>
      </c>
      <c r="I54" s="77"/>
      <c r="J54" s="112" t="s">
        <v>83</v>
      </c>
      <c r="K54" s="75" t="s">
        <v>48</v>
      </c>
      <c r="L54" s="75" t="s">
        <v>33</v>
      </c>
      <c r="M54" s="78" t="s">
        <v>34</v>
      </c>
      <c r="N54" s="78" t="s">
        <v>35</v>
      </c>
      <c r="O54" s="79" t="s">
        <v>36</v>
      </c>
    </row>
    <row r="55" spans="3:15" ht="15.6" thickTop="1" thickBot="1" x14ac:dyDescent="0.35">
      <c r="F55" s="230" t="s">
        <v>52</v>
      </c>
      <c r="G55" s="231" t="s">
        <v>14</v>
      </c>
      <c r="H55" s="226" t="s">
        <v>8</v>
      </c>
      <c r="I55" s="110" t="s">
        <v>81</v>
      </c>
      <c r="J55" s="113" t="s">
        <v>84</v>
      </c>
      <c r="K55" s="258"/>
      <c r="L55" s="55">
        <f>L16</f>
        <v>1055</v>
      </c>
      <c r="M55" s="56">
        <f>rank_oct!$O$7</f>
        <v>1035</v>
      </c>
      <c r="N55" s="121">
        <f>rank_nov!$O$7</f>
        <v>1025</v>
      </c>
      <c r="O55" s="122">
        <f>rank_dec!$O$7</f>
        <v>975</v>
      </c>
    </row>
    <row r="56" spans="3:15" ht="15.6" thickTop="1" thickBot="1" x14ac:dyDescent="0.35">
      <c r="F56" s="230"/>
      <c r="G56" s="232"/>
      <c r="H56" s="227"/>
      <c r="I56" s="96" t="s">
        <v>75</v>
      </c>
      <c r="J56" s="114" t="s">
        <v>88</v>
      </c>
      <c r="K56" s="49"/>
      <c r="L56" s="62">
        <f>rank_sept!P7</f>
        <v>1055</v>
      </c>
      <c r="M56" s="62">
        <f>rank_oct!P7</f>
        <v>0</v>
      </c>
      <c r="N56" s="62">
        <f>rank_nov!P7</f>
        <v>0</v>
      </c>
      <c r="O56" s="259">
        <f>rank_dec!P7</f>
        <v>0</v>
      </c>
    </row>
    <row r="57" spans="3:15" ht="15.6" thickTop="1" thickBot="1" x14ac:dyDescent="0.35">
      <c r="F57" s="230"/>
      <c r="G57" s="233" t="s">
        <v>15</v>
      </c>
      <c r="H57" s="228" t="s">
        <v>9</v>
      </c>
      <c r="I57" s="111" t="s">
        <v>81</v>
      </c>
      <c r="J57" s="115" t="s">
        <v>85</v>
      </c>
      <c r="K57" s="260"/>
      <c r="L57" s="57">
        <f>L18</f>
        <v>320</v>
      </c>
      <c r="M57" s="57">
        <f>rank_oct!$O$8</f>
        <v>310</v>
      </c>
      <c r="N57" s="123">
        <f>rank_nov!$O$8</f>
        <v>300</v>
      </c>
      <c r="O57" s="124">
        <f>rank_dec!$O$8</f>
        <v>360</v>
      </c>
    </row>
    <row r="58" spans="3:15" ht="15.6" thickTop="1" thickBot="1" x14ac:dyDescent="0.35">
      <c r="F58" s="230"/>
      <c r="G58" s="232"/>
      <c r="H58" s="227"/>
      <c r="I58" s="96" t="s">
        <v>75</v>
      </c>
      <c r="J58" s="114" t="s">
        <v>89</v>
      </c>
      <c r="K58" s="51"/>
      <c r="L58" s="62">
        <f>rank_sept!P8</f>
        <v>320</v>
      </c>
      <c r="M58" s="62">
        <f>rank_oct!P8</f>
        <v>0</v>
      </c>
      <c r="N58" s="62">
        <f>rank_nov!P8</f>
        <v>0</v>
      </c>
      <c r="O58" s="259">
        <f>rank_dec!P8</f>
        <v>0</v>
      </c>
    </row>
    <row r="59" spans="3:15" ht="15.6" thickTop="1" thickBot="1" x14ac:dyDescent="0.35">
      <c r="F59" s="230"/>
      <c r="G59" s="233" t="s">
        <v>47</v>
      </c>
      <c r="H59" s="228" t="s">
        <v>10</v>
      </c>
      <c r="I59" s="111" t="s">
        <v>81</v>
      </c>
      <c r="J59" s="115" t="s">
        <v>86</v>
      </c>
      <c r="K59" s="260"/>
      <c r="L59" s="57">
        <f>L20</f>
        <v>130</v>
      </c>
      <c r="M59" s="57">
        <f>rank_oct!$O$9</f>
        <v>130</v>
      </c>
      <c r="N59" s="123">
        <f>rank_nov!$O$9</f>
        <v>100</v>
      </c>
      <c r="O59" s="124">
        <f>rank_dec!$O$9</f>
        <v>110</v>
      </c>
    </row>
    <row r="60" spans="3:15" ht="15.6" thickTop="1" thickBot="1" x14ac:dyDescent="0.35">
      <c r="F60" s="230"/>
      <c r="G60" s="232"/>
      <c r="H60" s="227"/>
      <c r="I60" s="96" t="s">
        <v>75</v>
      </c>
      <c r="J60" s="114" t="s">
        <v>90</v>
      </c>
      <c r="K60" s="52"/>
      <c r="L60" s="62">
        <f>rank_sept!P9</f>
        <v>130</v>
      </c>
      <c r="M60" s="62">
        <f>rank_oct!P9</f>
        <v>0</v>
      </c>
      <c r="N60" s="62">
        <f>rank_nov!P9</f>
        <v>0</v>
      </c>
      <c r="O60" s="259">
        <f>rank_dec!P9</f>
        <v>0</v>
      </c>
    </row>
    <row r="61" spans="3:15" ht="15.6" thickTop="1" thickBot="1" x14ac:dyDescent="0.35">
      <c r="F61" s="230"/>
      <c r="G61" s="233" t="s">
        <v>15</v>
      </c>
      <c r="H61" s="228" t="s">
        <v>11</v>
      </c>
      <c r="I61" s="111" t="s">
        <v>81</v>
      </c>
      <c r="J61" s="115" t="s">
        <v>87</v>
      </c>
      <c r="K61" s="260"/>
      <c r="L61" s="57">
        <f>L22</f>
        <v>890</v>
      </c>
      <c r="M61" s="57">
        <f>rank_oct!$O$10</f>
        <v>890</v>
      </c>
      <c r="N61" s="123">
        <f>rank_nov!$O$10</f>
        <v>840</v>
      </c>
      <c r="O61" s="124">
        <f>rank_dec!$O$10</f>
        <v>840</v>
      </c>
    </row>
    <row r="62" spans="3:15" ht="15.6" thickTop="1" thickBot="1" x14ac:dyDescent="0.35">
      <c r="F62" s="230"/>
      <c r="G62" s="234"/>
      <c r="H62" s="229"/>
      <c r="I62" s="97" t="s">
        <v>75</v>
      </c>
      <c r="J62" s="116" t="s">
        <v>91</v>
      </c>
      <c r="K62" s="53"/>
      <c r="L62" s="261">
        <f>rank_sept!P10</f>
        <v>890</v>
      </c>
      <c r="M62" s="62">
        <f>rank_oct!P10</f>
        <v>0</v>
      </c>
      <c r="N62" s="62">
        <f>rank_nov!P10</f>
        <v>0</v>
      </c>
      <c r="O62" s="259">
        <f>rank_dec!P10</f>
        <v>0</v>
      </c>
    </row>
    <row r="63" spans="3:15" ht="15" thickTop="1" x14ac:dyDescent="0.3">
      <c r="I63" s="58" t="s">
        <v>80</v>
      </c>
      <c r="J63" s="113" t="s">
        <v>94</v>
      </c>
      <c r="K63" s="60"/>
      <c r="L63" s="72">
        <f>L55+L57+L59+L61</f>
        <v>2395</v>
      </c>
      <c r="M63" s="72">
        <f t="shared" ref="M63:O64" si="7">M55+M57+M59+M61</f>
        <v>2365</v>
      </c>
      <c r="N63" s="125">
        <f t="shared" si="7"/>
        <v>2265</v>
      </c>
      <c r="O63" s="126">
        <f t="shared" si="7"/>
        <v>2285</v>
      </c>
    </row>
    <row r="64" spans="3:15" x14ac:dyDescent="0.3">
      <c r="I64" s="59" t="s">
        <v>76</v>
      </c>
      <c r="J64" s="117" t="s">
        <v>95</v>
      </c>
      <c r="K64" s="133"/>
      <c r="L64" s="134">
        <f>L56+L58+L60+L62</f>
        <v>2395</v>
      </c>
      <c r="M64" s="135">
        <f t="shared" si="7"/>
        <v>0</v>
      </c>
      <c r="N64" s="135">
        <f t="shared" si="7"/>
        <v>0</v>
      </c>
      <c r="O64" s="136">
        <f t="shared" si="7"/>
        <v>0</v>
      </c>
    </row>
    <row r="65" spans="5:15" ht="15" thickBot="1" x14ac:dyDescent="0.35">
      <c r="H65" s="21" t="s">
        <v>132</v>
      </c>
      <c r="I65" s="165" t="s">
        <v>127</v>
      </c>
      <c r="J65" s="166" t="s">
        <v>105</v>
      </c>
      <c r="K65" s="167"/>
      <c r="L65" s="168">
        <v>300</v>
      </c>
      <c r="M65" s="168">
        <v>200</v>
      </c>
      <c r="N65" s="168">
        <v>300</v>
      </c>
      <c r="O65" s="169">
        <v>200</v>
      </c>
    </row>
    <row r="66" spans="5:15" x14ac:dyDescent="0.3">
      <c r="G66" s="218" t="s">
        <v>121</v>
      </c>
      <c r="H66" s="218"/>
      <c r="I66" s="14" t="s">
        <v>57</v>
      </c>
      <c r="J66" s="137" t="s">
        <v>126</v>
      </c>
      <c r="K66" s="86"/>
      <c r="L66" s="23">
        <f>K67+L69</f>
        <v>2700</v>
      </c>
      <c r="M66" s="23">
        <f t="shared" ref="M66:O66" si="8">L67+M69</f>
        <v>2605</v>
      </c>
      <c r="N66" s="23">
        <f t="shared" si="8"/>
        <v>2590</v>
      </c>
      <c r="O66" s="24">
        <f t="shared" si="8"/>
        <v>2525</v>
      </c>
    </row>
    <row r="67" spans="5:15" x14ac:dyDescent="0.3">
      <c r="G67" s="218"/>
      <c r="H67" s="218"/>
      <c r="I67" s="15" t="s">
        <v>56</v>
      </c>
      <c r="J67" s="159" t="s">
        <v>96</v>
      </c>
      <c r="K67" s="54">
        <f>D49</f>
        <v>500</v>
      </c>
      <c r="L67" s="47">
        <f>L66-L63</f>
        <v>305</v>
      </c>
      <c r="M67" s="47">
        <f t="shared" ref="M67:O67" si="9">M66-M63</f>
        <v>240</v>
      </c>
      <c r="N67" s="47">
        <f t="shared" si="9"/>
        <v>325</v>
      </c>
      <c r="O67" s="84">
        <f t="shared" si="9"/>
        <v>240</v>
      </c>
    </row>
    <row r="68" spans="5:15" ht="15" thickBot="1" x14ac:dyDescent="0.35">
      <c r="G68" s="218"/>
      <c r="H68" s="218"/>
      <c r="I68" s="15" t="s">
        <v>1</v>
      </c>
      <c r="J68" s="164" t="s">
        <v>125</v>
      </c>
      <c r="K68" s="85"/>
      <c r="L68" s="19">
        <f>IF(K67-L63&lt;=L65, L63-K67+L65,0)</f>
        <v>2195</v>
      </c>
      <c r="M68" s="19">
        <f t="shared" ref="M68:O68" si="10">IF(L67-M63&lt;=M65, M63-L67+M65,0)</f>
        <v>2260</v>
      </c>
      <c r="N68" s="19">
        <f t="shared" si="10"/>
        <v>2325</v>
      </c>
      <c r="O68" s="20">
        <f t="shared" si="10"/>
        <v>2160</v>
      </c>
    </row>
    <row r="69" spans="5:15" ht="16.8" thickTop="1" thickBot="1" x14ac:dyDescent="0.35">
      <c r="G69" s="235" t="s">
        <v>128</v>
      </c>
      <c r="H69" s="236"/>
      <c r="I69" s="81" t="s">
        <v>51</v>
      </c>
      <c r="J69" s="94" t="s">
        <v>130</v>
      </c>
      <c r="K69" s="82"/>
      <c r="L69" s="129">
        <f xml:space="preserve"> CEILING(L68/$D$50,1)*$D$50</f>
        <v>2200</v>
      </c>
      <c r="M69" s="129">
        <f t="shared" ref="M69:O69" si="11" xml:space="preserve"> CEILING(M68/$D$50,1)*$D$50</f>
        <v>2300</v>
      </c>
      <c r="N69" s="170">
        <f t="shared" si="11"/>
        <v>2350</v>
      </c>
      <c r="O69" s="139">
        <f t="shared" si="11"/>
        <v>2200</v>
      </c>
    </row>
    <row r="70" spans="5:15" ht="15" thickTop="1" x14ac:dyDescent="0.3">
      <c r="G70" s="218" t="s">
        <v>123</v>
      </c>
      <c r="H70" s="218"/>
      <c r="I70" s="14" t="s">
        <v>57</v>
      </c>
      <c r="J70" s="137" t="s">
        <v>98</v>
      </c>
      <c r="K70" s="86"/>
      <c r="L70" s="23">
        <f>K71+L73</f>
        <v>2700</v>
      </c>
      <c r="M70" s="23">
        <f t="shared" ref="M70:O70" si="12">L71+M73</f>
        <v>2605</v>
      </c>
      <c r="N70" s="23">
        <f t="shared" si="12"/>
        <v>2590</v>
      </c>
      <c r="O70" s="24">
        <f t="shared" si="12"/>
        <v>2525</v>
      </c>
    </row>
    <row r="71" spans="5:15" x14ac:dyDescent="0.3">
      <c r="G71" s="218"/>
      <c r="H71" s="218"/>
      <c r="I71" s="15" t="s">
        <v>56</v>
      </c>
      <c r="J71" s="159" t="s">
        <v>99</v>
      </c>
      <c r="K71" s="54">
        <f>D49</f>
        <v>500</v>
      </c>
      <c r="L71" s="47">
        <f>L70-L64</f>
        <v>305</v>
      </c>
      <c r="M71" s="47">
        <f>M70-M63</f>
        <v>240</v>
      </c>
      <c r="N71" s="47">
        <f t="shared" ref="N71:O71" si="13">N70-N63</f>
        <v>325</v>
      </c>
      <c r="O71" s="84">
        <f t="shared" si="13"/>
        <v>240</v>
      </c>
    </row>
    <row r="72" spans="5:15" ht="15" thickBot="1" x14ac:dyDescent="0.35">
      <c r="G72" s="218"/>
      <c r="H72" s="218"/>
      <c r="I72" s="15" t="s">
        <v>1</v>
      </c>
      <c r="J72" s="164" t="s">
        <v>124</v>
      </c>
      <c r="K72" s="85"/>
      <c r="L72" s="173" t="s">
        <v>133</v>
      </c>
      <c r="M72" s="173" t="s">
        <v>133</v>
      </c>
      <c r="N72" s="19">
        <f>IF(M71-N63&lt;=N65, N63-M71+N65,0)</f>
        <v>2325</v>
      </c>
      <c r="O72" s="20">
        <f t="shared" ref="O72" si="14">IF(N71-O63&lt;=O65, O63-N71+O65,0)</f>
        <v>2160</v>
      </c>
    </row>
    <row r="73" spans="5:15" ht="16.8" thickTop="1" thickBot="1" x14ac:dyDescent="0.35">
      <c r="G73" s="235" t="s">
        <v>129</v>
      </c>
      <c r="H73" s="236"/>
      <c r="I73" s="81" t="s">
        <v>51</v>
      </c>
      <c r="J73" s="94" t="s">
        <v>131</v>
      </c>
      <c r="K73" s="82"/>
      <c r="L73" s="129">
        <f>L69</f>
        <v>2200</v>
      </c>
      <c r="M73" s="129">
        <f>M69</f>
        <v>2300</v>
      </c>
      <c r="N73" s="171">
        <f xml:space="preserve"> CEILING(N72/$D$50,1)*$D$50</f>
        <v>2350</v>
      </c>
      <c r="O73" s="139">
        <f xml:space="preserve"> CEILING(O72/$D$50,1)*$D$50</f>
        <v>2200</v>
      </c>
    </row>
    <row r="74" spans="5:15" ht="15.6" thickTop="1" thickBot="1" x14ac:dyDescent="0.35">
      <c r="I74" s="81" t="s">
        <v>104</v>
      </c>
      <c r="J74" s="94" t="s">
        <v>120</v>
      </c>
      <c r="K74" s="130"/>
      <c r="L74" s="172">
        <f>M73</f>
        <v>2300</v>
      </c>
      <c r="M74" s="131">
        <f t="shared" ref="M74:O74" si="15">N73</f>
        <v>2350</v>
      </c>
      <c r="N74" s="131">
        <f t="shared" si="15"/>
        <v>2200</v>
      </c>
      <c r="O74" s="132">
        <f t="shared" si="15"/>
        <v>0</v>
      </c>
    </row>
    <row r="75" spans="5:15" ht="15" thickBot="1" x14ac:dyDescent="0.35">
      <c r="E75" s="239" t="s">
        <v>119</v>
      </c>
      <c r="F75" s="239"/>
      <c r="G75" s="239"/>
      <c r="H75" s="239"/>
      <c r="I75" s="147" t="s">
        <v>118</v>
      </c>
      <c r="J75" s="161" t="s">
        <v>173</v>
      </c>
      <c r="K75" s="147"/>
      <c r="L75" s="148"/>
      <c r="M75" s="162">
        <f>IF(M73&gt;$D$52, M73 - $D$52, 0)</f>
        <v>0</v>
      </c>
      <c r="N75" s="160">
        <f>IF(N73&gt;$D$52, N73 - $D$52, 0)</f>
        <v>0</v>
      </c>
      <c r="O75" s="163">
        <f>IF(O73&gt;$D$52, O73 - $D$52, 0)</f>
        <v>0</v>
      </c>
    </row>
    <row r="76" spans="5:15" x14ac:dyDescent="0.3">
      <c r="L76" s="219" t="s">
        <v>78</v>
      </c>
      <c r="M76" s="220"/>
    </row>
    <row r="77" spans="5:15" x14ac:dyDescent="0.3">
      <c r="L77" s="219"/>
      <c r="M77" s="220"/>
    </row>
    <row r="78" spans="5:15" x14ac:dyDescent="0.3">
      <c r="L78" s="221"/>
      <c r="M78" s="222"/>
    </row>
    <row r="86" spans="3:6" x14ac:dyDescent="0.3">
      <c r="C86" t="s">
        <v>70</v>
      </c>
      <c r="D86">
        <v>1</v>
      </c>
      <c r="E86" t="s">
        <v>73</v>
      </c>
    </row>
    <row r="87" spans="3:6" x14ac:dyDescent="0.3">
      <c r="D87">
        <v>2</v>
      </c>
      <c r="E87" t="s">
        <v>74</v>
      </c>
    </row>
    <row r="88" spans="3:6" x14ac:dyDescent="0.3">
      <c r="D88">
        <v>3</v>
      </c>
    </row>
    <row r="90" spans="3:6" x14ac:dyDescent="0.3">
      <c r="E90" t="s">
        <v>148</v>
      </c>
    </row>
    <row r="91" spans="3:6" x14ac:dyDescent="0.3">
      <c r="E91" t="s">
        <v>136</v>
      </c>
    </row>
    <row r="92" spans="3:6" x14ac:dyDescent="0.3">
      <c r="E92" t="s">
        <v>138</v>
      </c>
    </row>
    <row r="93" spans="3:6" x14ac:dyDescent="0.3">
      <c r="E93" t="s">
        <v>147</v>
      </c>
    </row>
    <row r="94" spans="3:6" x14ac:dyDescent="0.3">
      <c r="F94" t="s">
        <v>141</v>
      </c>
    </row>
    <row r="95" spans="3:6" x14ac:dyDescent="0.3">
      <c r="E95" t="s">
        <v>139</v>
      </c>
    </row>
    <row r="96" spans="3:6" x14ac:dyDescent="0.3">
      <c r="E96" t="s">
        <v>140</v>
      </c>
    </row>
    <row r="98" spans="5:5" x14ac:dyDescent="0.3">
      <c r="E98" t="s">
        <v>142</v>
      </c>
    </row>
    <row r="99" spans="5:5" x14ac:dyDescent="0.3">
      <c r="E99" t="s">
        <v>144</v>
      </c>
    </row>
    <row r="100" spans="5:5" x14ac:dyDescent="0.3">
      <c r="E100" t="s">
        <v>143</v>
      </c>
    </row>
    <row r="101" spans="5:5" x14ac:dyDescent="0.3">
      <c r="E101" t="s">
        <v>145</v>
      </c>
    </row>
    <row r="102" spans="5:5" x14ac:dyDescent="0.3">
      <c r="E102" t="s">
        <v>146</v>
      </c>
    </row>
  </sheetData>
  <mergeCells count="35">
    <mergeCell ref="L76:M78"/>
    <mergeCell ref="F40:H40"/>
    <mergeCell ref="F26:H26"/>
    <mergeCell ref="E41:H41"/>
    <mergeCell ref="G70:H72"/>
    <mergeCell ref="G66:H68"/>
    <mergeCell ref="G69:H69"/>
    <mergeCell ref="E75:H75"/>
    <mergeCell ref="G32:H33"/>
    <mergeCell ref="G27:H31"/>
    <mergeCell ref="G73:H73"/>
    <mergeCell ref="M53:O53"/>
    <mergeCell ref="F55:F62"/>
    <mergeCell ref="G55:G56"/>
    <mergeCell ref="H55:H56"/>
    <mergeCell ref="G57:G58"/>
    <mergeCell ref="H57:H58"/>
    <mergeCell ref="G59:G60"/>
    <mergeCell ref="H59:H60"/>
    <mergeCell ref="G61:G62"/>
    <mergeCell ref="H61:H62"/>
    <mergeCell ref="N42:O43"/>
    <mergeCell ref="D3:E3"/>
    <mergeCell ref="M14:O14"/>
    <mergeCell ref="G16:G17"/>
    <mergeCell ref="H16:H17"/>
    <mergeCell ref="G18:G19"/>
    <mergeCell ref="H18:H19"/>
    <mergeCell ref="G20:G21"/>
    <mergeCell ref="H20:H21"/>
    <mergeCell ref="G22:G23"/>
    <mergeCell ref="H22:H23"/>
    <mergeCell ref="L42:M44"/>
    <mergeCell ref="F16:F24"/>
    <mergeCell ref="F38:H38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36DBABE-2F9A-4160-8E32-C4FAC6003C8C}">
          <x14:formula1>
            <xm:f>Selection!$D$2:$D$3</xm:f>
          </x14:formula1>
          <xm:sqref>D5:D6</xm:sqref>
        </x14:dataValidation>
        <x14:dataValidation type="list" allowBlank="1" showInputMessage="1" showErrorMessage="1" xr:uid="{6ECF4E57-DAFA-4D33-94D1-9FA27EC1CE18}">
          <x14:formula1>
            <xm:f>Selection!$T$2:$T$3</xm:f>
          </x14:formula1>
          <xm:sqref>D4</xm:sqref>
        </x14:dataValidation>
        <x14:dataValidation type="list" allowBlank="1" showInputMessage="1" showErrorMessage="1" xr:uid="{6662F284-6712-44CC-B7B4-3C358CA789DD}">
          <x14:formula1>
            <xm:f>Selection!$Q$2:$Q$3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T25"/>
  <sheetViews>
    <sheetView workbookViewId="0">
      <selection activeCell="J9" sqref="J9"/>
    </sheetView>
  </sheetViews>
  <sheetFormatPr defaultRowHeight="14.4" x14ac:dyDescent="0.3"/>
  <cols>
    <col min="2" max="2" width="9.77734375" customWidth="1"/>
  </cols>
  <sheetData>
    <row r="1" spans="1:20" x14ac:dyDescent="0.3">
      <c r="M1" s="28"/>
    </row>
    <row r="2" spans="1:20" x14ac:dyDescent="0.3">
      <c r="A2" t="s">
        <v>3</v>
      </c>
      <c r="D2" t="s">
        <v>2</v>
      </c>
      <c r="F2" t="s">
        <v>8</v>
      </c>
      <c r="H2" s="25">
        <v>44075</v>
      </c>
      <c r="I2" t="str">
        <f>TEXT(H2,"mmm-yy")</f>
        <v>Sep-20</v>
      </c>
      <c r="K2" t="s">
        <v>12</v>
      </c>
      <c r="M2" s="28" t="s">
        <v>14</v>
      </c>
      <c r="O2" t="s">
        <v>23</v>
      </c>
      <c r="Q2" t="s">
        <v>31</v>
      </c>
      <c r="T2" t="s">
        <v>40</v>
      </c>
    </row>
    <row r="3" spans="1:20" x14ac:dyDescent="0.3">
      <c r="A3" t="s">
        <v>5</v>
      </c>
      <c r="D3" t="s">
        <v>4</v>
      </c>
      <c r="F3" t="s">
        <v>9</v>
      </c>
      <c r="H3" s="25">
        <v>44105</v>
      </c>
      <c r="I3" t="str">
        <f>TEXT(H3,"mmm-yy")</f>
        <v>Oct-20</v>
      </c>
      <c r="K3" t="s">
        <v>13</v>
      </c>
      <c r="M3" s="28" t="s">
        <v>15</v>
      </c>
      <c r="O3" t="s">
        <v>24</v>
      </c>
      <c r="Q3" t="s">
        <v>32</v>
      </c>
      <c r="T3" t="s">
        <v>41</v>
      </c>
    </row>
    <row r="4" spans="1:20" x14ac:dyDescent="0.3">
      <c r="F4" t="s">
        <v>10</v>
      </c>
      <c r="H4" s="25">
        <v>44136</v>
      </c>
      <c r="I4" t="str">
        <f t="shared" ref="I4:I11" si="0">TEXT(H4,"mmm-yy")</f>
        <v>Nov-20</v>
      </c>
      <c r="M4" s="28" t="s">
        <v>16</v>
      </c>
    </row>
    <row r="5" spans="1:20" x14ac:dyDescent="0.3">
      <c r="F5" t="s">
        <v>11</v>
      </c>
      <c r="H5" s="25">
        <v>44166</v>
      </c>
      <c r="I5" t="str">
        <f t="shared" si="0"/>
        <v>Dec-20</v>
      </c>
      <c r="M5" s="28" t="s">
        <v>25</v>
      </c>
    </row>
    <row r="6" spans="1:20" x14ac:dyDescent="0.3">
      <c r="H6" s="25">
        <v>44197</v>
      </c>
      <c r="I6" t="str">
        <f t="shared" si="0"/>
        <v>Jan-21</v>
      </c>
      <c r="M6" s="28"/>
    </row>
    <row r="7" spans="1:20" x14ac:dyDescent="0.3">
      <c r="H7" s="25">
        <v>44228</v>
      </c>
      <c r="I7" t="str">
        <f t="shared" si="0"/>
        <v>Feb-21</v>
      </c>
    </row>
    <row r="8" spans="1:20" x14ac:dyDescent="0.3">
      <c r="H8" s="25">
        <v>44256</v>
      </c>
      <c r="I8" t="str">
        <f t="shared" si="0"/>
        <v>Mar-21</v>
      </c>
    </row>
    <row r="9" spans="1:20" x14ac:dyDescent="0.3">
      <c r="H9" s="25">
        <v>44287</v>
      </c>
      <c r="I9" t="str">
        <f t="shared" si="0"/>
        <v>Apr-21</v>
      </c>
    </row>
    <row r="10" spans="1:20" x14ac:dyDescent="0.3">
      <c r="H10" s="25">
        <v>44317</v>
      </c>
      <c r="I10" t="str">
        <f t="shared" si="0"/>
        <v>May-21</v>
      </c>
    </row>
    <row r="11" spans="1:20" x14ac:dyDescent="0.3">
      <c r="H11" s="25">
        <v>44348</v>
      </c>
      <c r="I11" t="str">
        <f t="shared" si="0"/>
        <v>Jun-21</v>
      </c>
    </row>
    <row r="13" spans="1:20" x14ac:dyDescent="0.3">
      <c r="A13" s="80" t="s">
        <v>58</v>
      </c>
    </row>
    <row r="14" spans="1:20" x14ac:dyDescent="0.3">
      <c r="A14">
        <v>1</v>
      </c>
      <c r="B14" t="s">
        <v>59</v>
      </c>
    </row>
    <row r="15" spans="1:20" x14ac:dyDescent="0.3">
      <c r="A15">
        <v>2</v>
      </c>
      <c r="B15" t="s">
        <v>60</v>
      </c>
    </row>
    <row r="16" spans="1:20" x14ac:dyDescent="0.3">
      <c r="A16">
        <v>3</v>
      </c>
      <c r="B16" t="s">
        <v>61</v>
      </c>
    </row>
    <row r="17" spans="1:2" x14ac:dyDescent="0.3">
      <c r="A17">
        <v>4</v>
      </c>
      <c r="B17" t="s">
        <v>62</v>
      </c>
    </row>
    <row r="18" spans="1:2" x14ac:dyDescent="0.3">
      <c r="A18">
        <v>5</v>
      </c>
      <c r="B18" t="s">
        <v>63</v>
      </c>
    </row>
    <row r="19" spans="1:2" x14ac:dyDescent="0.3">
      <c r="A19">
        <v>6</v>
      </c>
      <c r="B19" t="s">
        <v>67</v>
      </c>
    </row>
    <row r="20" spans="1:2" x14ac:dyDescent="0.3">
      <c r="A20">
        <v>7</v>
      </c>
      <c r="B20" t="s">
        <v>66</v>
      </c>
    </row>
    <row r="21" spans="1:2" x14ac:dyDescent="0.3">
      <c r="A21">
        <v>8</v>
      </c>
      <c r="B21" t="s">
        <v>64</v>
      </c>
    </row>
    <row r="22" spans="1:2" x14ac:dyDescent="0.3">
      <c r="A22">
        <v>9</v>
      </c>
      <c r="B22" t="s">
        <v>65</v>
      </c>
    </row>
    <row r="23" spans="1:2" x14ac:dyDescent="0.3">
      <c r="A23">
        <v>10</v>
      </c>
      <c r="B23" t="s">
        <v>68</v>
      </c>
    </row>
    <row r="24" spans="1:2" x14ac:dyDescent="0.3">
      <c r="A24">
        <v>11</v>
      </c>
      <c r="B24" t="s">
        <v>69</v>
      </c>
    </row>
    <row r="25" spans="1:2" x14ac:dyDescent="0.3">
      <c r="A25">
        <v>12</v>
      </c>
    </row>
  </sheetData>
  <phoneticPr fontId="16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249D6EBD-2810-4CD3-BC2A-5CF8B3A9A7A3}">
            <xm:f>NOT(ISERROR(SEARCH($M$3,H27)))</xm:f>
            <xm:f>$M$3</xm:f>
            <x14:dxf>
              <fill>
                <patternFill>
                  <bgColor theme="8" tint="0.59996337778862885"/>
                </patternFill>
              </fill>
            </x14:dxf>
          </x14:cfRule>
          <xm:sqref>H27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rank_sept</vt:lpstr>
      <vt:lpstr>rank_oct</vt:lpstr>
      <vt:lpstr>rank_nov</vt:lpstr>
      <vt:lpstr>rank_dec</vt:lpstr>
      <vt:lpstr>S&amp;DBalancing</vt:lpstr>
      <vt:lpstr>S&amp;DBalancing2</vt:lpstr>
      <vt:lpstr>S&amp;DBalancing3</vt:lpstr>
      <vt:lpstr>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2020-10-17T08:37:14Z</dcterms:modified>
</cp:coreProperties>
</file>