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10637600-DC35-4ABE-B344-5E0DFEC786FA}" xr6:coauthVersionLast="36" xr6:coauthVersionMax="36" xr10:uidLastSave="{00000000-0000-0000-0000-000000000000}"/>
  <bookViews>
    <workbookView xWindow="0" yWindow="0" windowWidth="24330" windowHeight="10245" xr2:uid="{400AE4BE-8D2C-4D6C-ACEF-E63C77E5A1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4" i="1" l="1"/>
  <c r="C454" i="1"/>
  <c r="B454" i="1"/>
  <c r="G453" i="1"/>
  <c r="C453" i="1"/>
  <c r="B453" i="1"/>
  <c r="G452" i="1"/>
  <c r="C452" i="1"/>
  <c r="B452" i="1"/>
  <c r="G451" i="1"/>
  <c r="B451" i="1"/>
  <c r="G450" i="1"/>
  <c r="C450" i="1"/>
  <c r="B450" i="1"/>
  <c r="G449" i="1"/>
  <c r="B449" i="1"/>
  <c r="G448" i="1"/>
  <c r="C448" i="1"/>
  <c r="B448" i="1"/>
  <c r="G447" i="1"/>
  <c r="C447" i="1"/>
  <c r="B447" i="1"/>
  <c r="G446" i="1"/>
  <c r="B446" i="1"/>
  <c r="G445" i="1"/>
  <c r="C445" i="1"/>
  <c r="B445" i="1"/>
  <c r="G444" i="1"/>
  <c r="B444" i="1"/>
  <c r="G443" i="1"/>
  <c r="C443" i="1"/>
  <c r="B443" i="1"/>
  <c r="G442" i="1"/>
  <c r="B442" i="1"/>
  <c r="G441" i="1"/>
  <c r="B441" i="1"/>
  <c r="G440" i="1"/>
  <c r="B440" i="1"/>
  <c r="G439" i="1"/>
  <c r="C439" i="1"/>
  <c r="B439" i="1"/>
  <c r="G438" i="1"/>
  <c r="B438" i="1"/>
  <c r="G437" i="1"/>
  <c r="C437" i="1"/>
  <c r="B437" i="1"/>
  <c r="G436" i="1"/>
  <c r="B436" i="1"/>
  <c r="G435" i="1"/>
  <c r="B435" i="1"/>
  <c r="G434" i="1"/>
  <c r="C434" i="1"/>
  <c r="B434" i="1"/>
  <c r="G433" i="1"/>
  <c r="B433" i="1"/>
  <c r="G432" i="1"/>
  <c r="C432" i="1"/>
  <c r="B432" i="1"/>
  <c r="G431" i="1"/>
  <c r="B431" i="1"/>
  <c r="G430" i="1"/>
  <c r="B430" i="1"/>
  <c r="G429" i="1"/>
  <c r="B429" i="1"/>
  <c r="G428" i="1"/>
  <c r="C428" i="1"/>
  <c r="B428" i="1"/>
  <c r="G427" i="1"/>
  <c r="B427" i="1"/>
  <c r="G426" i="1"/>
  <c r="B426" i="1"/>
  <c r="G425" i="1"/>
  <c r="C425" i="1"/>
  <c r="B425" i="1"/>
  <c r="G424" i="1"/>
  <c r="B424" i="1"/>
  <c r="G423" i="1"/>
  <c r="C423" i="1"/>
  <c r="B423" i="1"/>
  <c r="G422" i="1"/>
  <c r="B422" i="1"/>
  <c r="G421" i="1"/>
  <c r="C421" i="1"/>
  <c r="B421" i="1"/>
  <c r="G420" i="1"/>
  <c r="C420" i="1"/>
  <c r="B420" i="1"/>
  <c r="G419" i="1"/>
  <c r="B419" i="1"/>
  <c r="G418" i="1"/>
  <c r="B418" i="1"/>
  <c r="G417" i="1"/>
  <c r="C417" i="1"/>
  <c r="B417" i="1"/>
  <c r="G416" i="1"/>
  <c r="C416" i="1"/>
  <c r="B416" i="1"/>
  <c r="G415" i="1"/>
  <c r="C415" i="1"/>
  <c r="B415" i="1"/>
  <c r="G414" i="1"/>
  <c r="B414" i="1"/>
  <c r="G413" i="1"/>
  <c r="C413" i="1"/>
  <c r="B413" i="1"/>
  <c r="G412" i="1"/>
  <c r="C412" i="1"/>
  <c r="B412" i="1"/>
  <c r="G411" i="1"/>
  <c r="C411" i="1"/>
  <c r="B411" i="1"/>
  <c r="G410" i="1"/>
  <c r="B410" i="1"/>
  <c r="G409" i="1"/>
  <c r="C409" i="1"/>
  <c r="B409" i="1"/>
  <c r="G408" i="1"/>
  <c r="C408" i="1"/>
  <c r="B408" i="1"/>
  <c r="G407" i="1"/>
  <c r="B407" i="1"/>
  <c r="G406" i="1"/>
  <c r="C406" i="1"/>
  <c r="B406" i="1"/>
  <c r="G405" i="1"/>
  <c r="B405" i="1"/>
  <c r="G404" i="1"/>
  <c r="B404" i="1"/>
  <c r="G403" i="1"/>
  <c r="C403" i="1"/>
  <c r="B403" i="1"/>
  <c r="G402" i="1"/>
  <c r="C402" i="1"/>
  <c r="B402" i="1"/>
  <c r="G401" i="1"/>
  <c r="C401" i="1"/>
  <c r="B401" i="1"/>
  <c r="G400" i="1"/>
  <c r="C400" i="1"/>
  <c r="B400" i="1"/>
  <c r="G399" i="1"/>
  <c r="B399" i="1"/>
  <c r="G398" i="1"/>
  <c r="B398" i="1"/>
  <c r="G397" i="1"/>
  <c r="B397" i="1"/>
  <c r="G396" i="1"/>
  <c r="C396" i="1"/>
  <c r="B396" i="1"/>
  <c r="G395" i="1"/>
  <c r="C395" i="1"/>
  <c r="B395" i="1"/>
  <c r="G394" i="1"/>
  <c r="C394" i="1"/>
  <c r="B394" i="1"/>
  <c r="G393" i="1"/>
  <c r="B393" i="1"/>
  <c r="G392" i="1"/>
  <c r="B392" i="1"/>
  <c r="G391" i="1"/>
  <c r="C391" i="1"/>
  <c r="B391" i="1"/>
  <c r="G390" i="1"/>
  <c r="C390" i="1"/>
  <c r="B390" i="1"/>
  <c r="G389" i="1"/>
  <c r="C389" i="1"/>
  <c r="B389" i="1"/>
  <c r="G388" i="1"/>
  <c r="C388" i="1"/>
  <c r="B388" i="1"/>
  <c r="G387" i="1"/>
  <c r="C387" i="1"/>
  <c r="B387" i="1"/>
  <c r="G386" i="1"/>
  <c r="C386" i="1"/>
  <c r="B386" i="1"/>
  <c r="G385" i="1"/>
  <c r="B385" i="1"/>
  <c r="G384" i="1"/>
  <c r="C384" i="1"/>
  <c r="B384" i="1"/>
  <c r="G383" i="1"/>
  <c r="C383" i="1"/>
  <c r="B383" i="1"/>
  <c r="G382" i="1"/>
  <c r="B382" i="1"/>
  <c r="G381" i="1"/>
  <c r="C381" i="1"/>
  <c r="B381" i="1"/>
  <c r="G380" i="1"/>
  <c r="C380" i="1"/>
  <c r="B380" i="1"/>
  <c r="G379" i="1"/>
  <c r="C379" i="1"/>
  <c r="B379" i="1"/>
  <c r="G378" i="1"/>
  <c r="C378" i="1"/>
  <c r="B378" i="1"/>
  <c r="G377" i="1"/>
  <c r="C377" i="1"/>
  <c r="B377" i="1"/>
  <c r="G376" i="1"/>
  <c r="B376" i="1"/>
  <c r="G375" i="1"/>
  <c r="C375" i="1"/>
  <c r="B375" i="1"/>
  <c r="G374" i="1"/>
  <c r="C374" i="1"/>
  <c r="B374" i="1"/>
  <c r="G373" i="1"/>
  <c r="B373" i="1"/>
  <c r="G372" i="1"/>
  <c r="C372" i="1"/>
  <c r="B372" i="1"/>
  <c r="G371" i="1"/>
  <c r="C371" i="1"/>
  <c r="B371" i="1"/>
  <c r="G370" i="1"/>
  <c r="C370" i="1"/>
  <c r="B370" i="1"/>
  <c r="G369" i="1"/>
  <c r="B369" i="1"/>
  <c r="G368" i="1"/>
  <c r="B368" i="1"/>
  <c r="G367" i="1"/>
  <c r="C367" i="1"/>
  <c r="B367" i="1"/>
  <c r="G366" i="1"/>
  <c r="C366" i="1"/>
  <c r="B366" i="1"/>
  <c r="G365" i="1"/>
  <c r="C365" i="1"/>
  <c r="B365" i="1"/>
  <c r="G364" i="1"/>
  <c r="C364" i="1"/>
  <c r="B364" i="1"/>
  <c r="G363" i="1"/>
  <c r="C363" i="1"/>
  <c r="B363" i="1"/>
  <c r="G362" i="1"/>
  <c r="C362" i="1"/>
  <c r="B362" i="1"/>
  <c r="G361" i="1"/>
  <c r="B361" i="1"/>
  <c r="G360" i="1"/>
  <c r="C360" i="1"/>
  <c r="B360" i="1"/>
  <c r="G359" i="1"/>
  <c r="C359" i="1"/>
  <c r="B359" i="1"/>
  <c r="G358" i="1"/>
  <c r="B358" i="1"/>
  <c r="G357" i="1"/>
  <c r="C357" i="1"/>
  <c r="B357" i="1"/>
  <c r="G356" i="1"/>
  <c r="C356" i="1"/>
  <c r="B356" i="1"/>
  <c r="G355" i="1"/>
  <c r="C355" i="1"/>
  <c r="B355" i="1"/>
  <c r="G354" i="1"/>
  <c r="C354" i="1"/>
  <c r="B354" i="1"/>
  <c r="G353" i="1"/>
  <c r="B353" i="1"/>
  <c r="G352" i="1"/>
  <c r="B352" i="1"/>
  <c r="G351" i="1"/>
  <c r="C351" i="1"/>
  <c r="B351" i="1"/>
  <c r="G350" i="1"/>
  <c r="B350" i="1"/>
  <c r="G349" i="1"/>
  <c r="C349" i="1"/>
  <c r="B349" i="1"/>
  <c r="G348" i="1"/>
  <c r="C348" i="1"/>
  <c r="B348" i="1"/>
  <c r="G347" i="1"/>
  <c r="C347" i="1"/>
  <c r="B347" i="1"/>
  <c r="G346" i="1"/>
  <c r="C346" i="1"/>
  <c r="B346" i="1"/>
  <c r="G345" i="1"/>
  <c r="B345" i="1"/>
  <c r="G344" i="1"/>
  <c r="C344" i="1"/>
  <c r="B344" i="1"/>
  <c r="G343" i="1"/>
  <c r="C343" i="1"/>
  <c r="B343" i="1"/>
  <c r="G342" i="1"/>
  <c r="C342" i="1"/>
  <c r="B342" i="1"/>
  <c r="G341" i="1"/>
  <c r="C341" i="1"/>
  <c r="B341" i="1"/>
  <c r="G340" i="1"/>
  <c r="C340" i="1"/>
  <c r="B340" i="1"/>
  <c r="G339" i="1"/>
  <c r="C339" i="1"/>
  <c r="B339" i="1"/>
  <c r="G338" i="1"/>
  <c r="C338" i="1"/>
  <c r="B338" i="1"/>
  <c r="G337" i="1"/>
  <c r="B337" i="1"/>
  <c r="G336" i="1"/>
  <c r="C336" i="1"/>
  <c r="B336" i="1"/>
  <c r="G335" i="1"/>
  <c r="B335" i="1"/>
  <c r="G334" i="1"/>
  <c r="C334" i="1"/>
  <c r="B334" i="1"/>
  <c r="G333" i="1"/>
  <c r="C333" i="1"/>
  <c r="B333" i="1"/>
  <c r="G332" i="1"/>
  <c r="C332" i="1"/>
  <c r="B332" i="1"/>
  <c r="G331" i="1"/>
  <c r="B331" i="1"/>
  <c r="G330" i="1"/>
  <c r="C330" i="1"/>
  <c r="B330" i="1"/>
  <c r="G329" i="1"/>
  <c r="B329" i="1"/>
  <c r="G328" i="1"/>
  <c r="C328" i="1"/>
  <c r="B328" i="1"/>
  <c r="G327" i="1"/>
  <c r="C327" i="1"/>
  <c r="B327" i="1"/>
  <c r="G326" i="1"/>
  <c r="C326" i="1"/>
  <c r="B326" i="1"/>
  <c r="G325" i="1"/>
  <c r="C325" i="1"/>
  <c r="B325" i="1"/>
  <c r="G324" i="1"/>
  <c r="C324" i="1"/>
  <c r="B324" i="1"/>
  <c r="G323" i="1"/>
  <c r="C323" i="1"/>
  <c r="B323" i="1"/>
  <c r="G322" i="1"/>
  <c r="B322" i="1"/>
  <c r="G321" i="1"/>
  <c r="B321" i="1"/>
  <c r="G320" i="1"/>
  <c r="C320" i="1"/>
  <c r="B320" i="1"/>
  <c r="G319" i="1"/>
  <c r="C319" i="1"/>
  <c r="B319" i="1"/>
  <c r="G318" i="1"/>
  <c r="B318" i="1"/>
  <c r="G317" i="1"/>
  <c r="C317" i="1"/>
  <c r="B317" i="1"/>
  <c r="G316" i="1"/>
  <c r="B316" i="1"/>
  <c r="G315" i="1"/>
  <c r="C315" i="1"/>
  <c r="B315" i="1"/>
  <c r="G314" i="1"/>
  <c r="C314" i="1"/>
  <c r="B314" i="1"/>
  <c r="G313" i="1"/>
  <c r="C313" i="1"/>
  <c r="B313" i="1"/>
  <c r="G312" i="1"/>
  <c r="C312" i="1"/>
  <c r="B312" i="1"/>
  <c r="G311" i="1"/>
  <c r="C311" i="1"/>
  <c r="B311" i="1"/>
  <c r="G310" i="1"/>
  <c r="C310" i="1"/>
  <c r="B310" i="1"/>
  <c r="G309" i="1"/>
  <c r="B309" i="1"/>
  <c r="G308" i="1"/>
  <c r="C308" i="1"/>
  <c r="B308" i="1"/>
  <c r="G307" i="1"/>
  <c r="B307" i="1"/>
  <c r="G306" i="1"/>
  <c r="C306" i="1"/>
  <c r="B306" i="1"/>
  <c r="G305" i="1"/>
  <c r="C305" i="1"/>
  <c r="B305" i="1"/>
  <c r="G304" i="1"/>
  <c r="B304" i="1"/>
  <c r="G303" i="1"/>
  <c r="C303" i="1"/>
  <c r="B303" i="1"/>
  <c r="G302" i="1"/>
  <c r="B302" i="1"/>
  <c r="G301" i="1"/>
  <c r="C301" i="1"/>
  <c r="B301" i="1"/>
  <c r="G300" i="1"/>
  <c r="B300" i="1"/>
  <c r="G299" i="1"/>
  <c r="C299" i="1"/>
  <c r="B299" i="1"/>
  <c r="G298" i="1"/>
  <c r="C298" i="1"/>
  <c r="B298" i="1"/>
  <c r="G297" i="1"/>
  <c r="B297" i="1"/>
  <c r="G296" i="1"/>
  <c r="C296" i="1"/>
  <c r="B296" i="1"/>
  <c r="G295" i="1"/>
  <c r="C295" i="1"/>
  <c r="B295" i="1"/>
  <c r="G294" i="1"/>
  <c r="B294" i="1"/>
  <c r="G293" i="1"/>
  <c r="B293" i="1"/>
  <c r="G292" i="1"/>
  <c r="C292" i="1"/>
  <c r="B292" i="1"/>
  <c r="G291" i="1"/>
  <c r="C291" i="1"/>
  <c r="B291" i="1"/>
  <c r="G290" i="1"/>
  <c r="C290" i="1"/>
  <c r="B290" i="1"/>
  <c r="G289" i="1"/>
  <c r="C289" i="1"/>
  <c r="B289" i="1"/>
  <c r="G288" i="1"/>
  <c r="C288" i="1"/>
  <c r="B288" i="1"/>
  <c r="G287" i="1"/>
  <c r="B287" i="1"/>
  <c r="G286" i="1"/>
  <c r="C286" i="1"/>
  <c r="B286" i="1"/>
  <c r="G285" i="1"/>
  <c r="C285" i="1"/>
  <c r="B285" i="1"/>
  <c r="G284" i="1"/>
  <c r="C284" i="1"/>
  <c r="B284" i="1"/>
  <c r="G283" i="1"/>
  <c r="C283" i="1"/>
  <c r="B283" i="1"/>
  <c r="G282" i="1"/>
  <c r="B282" i="1"/>
  <c r="G281" i="1"/>
  <c r="C281" i="1"/>
  <c r="B281" i="1"/>
  <c r="G280" i="1"/>
  <c r="C280" i="1"/>
  <c r="B280" i="1"/>
  <c r="G279" i="1"/>
  <c r="B279" i="1"/>
  <c r="G278" i="1"/>
  <c r="C278" i="1"/>
  <c r="B278" i="1"/>
  <c r="G277" i="1"/>
  <c r="B277" i="1"/>
  <c r="G276" i="1"/>
  <c r="C276" i="1"/>
  <c r="B276" i="1"/>
  <c r="G275" i="1"/>
  <c r="B275" i="1"/>
  <c r="G274" i="1"/>
  <c r="C274" i="1"/>
  <c r="B274" i="1"/>
  <c r="G273" i="1"/>
  <c r="C273" i="1"/>
  <c r="B273" i="1"/>
  <c r="G272" i="1"/>
  <c r="C272" i="1"/>
  <c r="B272" i="1"/>
  <c r="G271" i="1"/>
  <c r="B271" i="1"/>
  <c r="G270" i="1"/>
  <c r="C270" i="1"/>
  <c r="B270" i="1"/>
  <c r="G269" i="1"/>
  <c r="C269" i="1"/>
  <c r="B269" i="1"/>
  <c r="G268" i="1"/>
  <c r="C268" i="1"/>
  <c r="B268" i="1"/>
  <c r="G267" i="1"/>
  <c r="C267" i="1"/>
  <c r="B267" i="1"/>
  <c r="G266" i="1"/>
  <c r="C266" i="1"/>
  <c r="B266" i="1"/>
  <c r="G265" i="1"/>
  <c r="C265" i="1"/>
  <c r="B265" i="1"/>
  <c r="G264" i="1"/>
  <c r="B264" i="1"/>
  <c r="G263" i="1"/>
  <c r="B263" i="1"/>
  <c r="G262" i="1"/>
  <c r="B262" i="1"/>
  <c r="G261" i="1"/>
  <c r="B261" i="1"/>
  <c r="G260" i="1"/>
  <c r="C260" i="1"/>
  <c r="B260" i="1"/>
  <c r="G259" i="1"/>
  <c r="C259" i="1"/>
  <c r="B259" i="1"/>
  <c r="G258" i="1"/>
  <c r="C258" i="1"/>
  <c r="B258" i="1"/>
  <c r="G257" i="1"/>
  <c r="C257" i="1"/>
  <c r="B257" i="1"/>
  <c r="G256" i="1"/>
  <c r="C256" i="1"/>
  <c r="B256" i="1"/>
  <c r="G255" i="1"/>
  <c r="C255" i="1"/>
  <c r="B255" i="1"/>
  <c r="G254" i="1"/>
  <c r="C254" i="1"/>
  <c r="B254" i="1"/>
  <c r="G253" i="1"/>
  <c r="C253" i="1"/>
  <c r="B253" i="1"/>
  <c r="G252" i="1"/>
  <c r="C252" i="1"/>
  <c r="B252" i="1"/>
  <c r="G251" i="1"/>
  <c r="C251" i="1"/>
  <c r="B251" i="1"/>
  <c r="G250" i="1"/>
  <c r="C250" i="1"/>
  <c r="B250" i="1"/>
  <c r="G249" i="1"/>
  <c r="C249" i="1"/>
  <c r="B249" i="1"/>
  <c r="G248" i="1"/>
  <c r="C248" i="1"/>
  <c r="B248" i="1"/>
  <c r="G247" i="1"/>
  <c r="C247" i="1"/>
  <c r="B247" i="1"/>
  <c r="G246" i="1"/>
  <c r="C246" i="1"/>
  <c r="B246" i="1"/>
  <c r="G245" i="1"/>
  <c r="C245" i="1"/>
  <c r="B245" i="1"/>
  <c r="G244" i="1"/>
  <c r="C244" i="1"/>
  <c r="B244" i="1"/>
  <c r="G243" i="1"/>
  <c r="C243" i="1"/>
  <c r="B243" i="1"/>
  <c r="G242" i="1"/>
  <c r="B242" i="1"/>
  <c r="G241" i="1"/>
  <c r="C241" i="1"/>
  <c r="B241" i="1"/>
  <c r="G240" i="1"/>
  <c r="C240" i="1"/>
  <c r="B240" i="1"/>
  <c r="G239" i="1"/>
  <c r="B239" i="1"/>
  <c r="G238" i="1"/>
  <c r="C238" i="1"/>
  <c r="B238" i="1"/>
  <c r="G237" i="1"/>
  <c r="C237" i="1"/>
  <c r="B237" i="1"/>
  <c r="G236" i="1"/>
  <c r="B236" i="1"/>
  <c r="G235" i="1"/>
  <c r="B235" i="1"/>
  <c r="G234" i="1"/>
  <c r="C234" i="1"/>
  <c r="B234" i="1"/>
  <c r="G233" i="1"/>
  <c r="C233" i="1"/>
  <c r="B233" i="1"/>
  <c r="G232" i="1"/>
  <c r="C232" i="1"/>
  <c r="B232" i="1"/>
  <c r="G231" i="1"/>
  <c r="C231" i="1"/>
  <c r="B231" i="1"/>
  <c r="G230" i="1"/>
  <c r="C230" i="1"/>
  <c r="B230" i="1"/>
  <c r="G229" i="1"/>
  <c r="C229" i="1"/>
  <c r="B229" i="1"/>
  <c r="G228" i="1"/>
  <c r="B228" i="1"/>
  <c r="G227" i="1"/>
  <c r="C227" i="1"/>
  <c r="B227" i="1"/>
  <c r="G226" i="1"/>
  <c r="C226" i="1"/>
  <c r="B226" i="1"/>
  <c r="G225" i="1"/>
  <c r="B225" i="1"/>
  <c r="G224" i="1"/>
  <c r="C224" i="1"/>
  <c r="B224" i="1"/>
  <c r="G223" i="1"/>
  <c r="C223" i="1"/>
  <c r="B223" i="1"/>
  <c r="G222" i="1"/>
  <c r="B222" i="1"/>
  <c r="G221" i="1"/>
  <c r="C221" i="1"/>
  <c r="B221" i="1"/>
  <c r="G220" i="1"/>
  <c r="B220" i="1"/>
  <c r="G219" i="1"/>
  <c r="C219" i="1"/>
  <c r="B219" i="1"/>
  <c r="G218" i="1"/>
  <c r="C218" i="1"/>
  <c r="B218" i="1"/>
  <c r="G217" i="1"/>
  <c r="B217" i="1"/>
  <c r="G216" i="1"/>
  <c r="B216" i="1"/>
  <c r="G215" i="1"/>
  <c r="C215" i="1"/>
  <c r="B215" i="1"/>
  <c r="G214" i="1"/>
  <c r="B214" i="1"/>
  <c r="G213" i="1"/>
  <c r="B213" i="1"/>
  <c r="G212" i="1"/>
  <c r="B212" i="1"/>
  <c r="G211" i="1"/>
  <c r="B211" i="1"/>
  <c r="G210" i="1"/>
  <c r="C210" i="1"/>
  <c r="B210" i="1"/>
  <c r="G209" i="1"/>
  <c r="C209" i="1"/>
  <c r="B209" i="1"/>
  <c r="G208" i="1"/>
  <c r="C208" i="1"/>
  <c r="B208" i="1"/>
  <c r="G207" i="1"/>
  <c r="C207" i="1"/>
  <c r="B207" i="1"/>
  <c r="G206" i="1"/>
  <c r="B206" i="1"/>
  <c r="G205" i="1"/>
  <c r="C205" i="1"/>
  <c r="B205" i="1"/>
  <c r="G204" i="1"/>
  <c r="C204" i="1"/>
  <c r="B204" i="1"/>
  <c r="G203" i="1"/>
  <c r="C203" i="1"/>
  <c r="B203" i="1"/>
  <c r="G202" i="1"/>
  <c r="C202" i="1"/>
  <c r="B202" i="1"/>
  <c r="G201" i="1"/>
  <c r="B201" i="1"/>
  <c r="G200" i="1"/>
  <c r="B200" i="1"/>
  <c r="G199" i="1"/>
  <c r="B199" i="1"/>
  <c r="G198" i="1"/>
  <c r="B198" i="1"/>
  <c r="G197" i="1"/>
  <c r="B197" i="1"/>
  <c r="G196" i="1"/>
  <c r="C196" i="1"/>
  <c r="B196" i="1"/>
  <c r="G195" i="1"/>
  <c r="B195" i="1"/>
  <c r="G194" i="1"/>
  <c r="B194" i="1"/>
  <c r="G193" i="1"/>
  <c r="C193" i="1"/>
  <c r="B193" i="1"/>
  <c r="G192" i="1"/>
  <c r="C192" i="1"/>
  <c r="B192" i="1"/>
  <c r="G191" i="1"/>
  <c r="B191" i="1"/>
  <c r="G190" i="1"/>
  <c r="B190" i="1"/>
  <c r="G189" i="1"/>
  <c r="C189" i="1"/>
  <c r="B189" i="1"/>
  <c r="G188" i="1"/>
  <c r="C188" i="1"/>
  <c r="B188" i="1"/>
  <c r="G187" i="1"/>
  <c r="C187" i="1"/>
  <c r="B187" i="1"/>
  <c r="G186" i="1"/>
  <c r="B186" i="1"/>
  <c r="G185" i="1"/>
  <c r="C185" i="1"/>
  <c r="B185" i="1"/>
  <c r="G184" i="1"/>
  <c r="C184" i="1"/>
  <c r="B184" i="1"/>
  <c r="G183" i="1"/>
  <c r="C183" i="1"/>
  <c r="B183" i="1"/>
  <c r="G182" i="1"/>
  <c r="B182" i="1"/>
  <c r="G181" i="1"/>
  <c r="C181" i="1"/>
  <c r="B181" i="1"/>
  <c r="G180" i="1"/>
  <c r="B180" i="1"/>
  <c r="G179" i="1"/>
  <c r="B179" i="1"/>
  <c r="G178" i="1"/>
  <c r="C178" i="1"/>
  <c r="B178" i="1"/>
  <c r="G177" i="1"/>
  <c r="C177" i="1"/>
  <c r="B177" i="1"/>
  <c r="G176" i="1"/>
  <c r="B176" i="1"/>
  <c r="G175" i="1"/>
  <c r="C175" i="1"/>
  <c r="B175" i="1"/>
  <c r="G174" i="1"/>
  <c r="B174" i="1"/>
  <c r="G173" i="1"/>
  <c r="B173" i="1"/>
  <c r="G172" i="1"/>
  <c r="B172" i="1"/>
  <c r="G171" i="1"/>
  <c r="B171" i="1"/>
  <c r="G170" i="1"/>
  <c r="B170" i="1"/>
  <c r="G169" i="1"/>
  <c r="C169" i="1"/>
  <c r="B169" i="1"/>
  <c r="G168" i="1"/>
  <c r="C168" i="1"/>
  <c r="B168" i="1"/>
  <c r="G167" i="1"/>
  <c r="C167" i="1"/>
  <c r="B167" i="1"/>
  <c r="G166" i="1"/>
  <c r="C166" i="1"/>
  <c r="B166" i="1"/>
  <c r="G165" i="1"/>
  <c r="B165" i="1"/>
  <c r="G164" i="1"/>
  <c r="C164" i="1"/>
  <c r="B164" i="1"/>
  <c r="G163" i="1"/>
  <c r="B163" i="1"/>
  <c r="G162" i="1"/>
  <c r="C162" i="1"/>
  <c r="B162" i="1"/>
  <c r="G161" i="1"/>
  <c r="B161" i="1"/>
  <c r="G160" i="1"/>
  <c r="B160" i="1"/>
  <c r="G159" i="1"/>
  <c r="C159" i="1"/>
  <c r="B159" i="1"/>
  <c r="G158" i="1"/>
  <c r="B158" i="1"/>
  <c r="G157" i="1"/>
  <c r="C157" i="1"/>
  <c r="B157" i="1"/>
  <c r="G156" i="1"/>
  <c r="B156" i="1"/>
  <c r="G155" i="1"/>
  <c r="B155" i="1"/>
  <c r="G154" i="1"/>
  <c r="C154" i="1"/>
  <c r="B154" i="1"/>
  <c r="G153" i="1"/>
  <c r="C153" i="1"/>
  <c r="B153" i="1"/>
  <c r="G152" i="1"/>
  <c r="B152" i="1"/>
  <c r="G151" i="1"/>
  <c r="C151" i="1"/>
  <c r="B151" i="1"/>
  <c r="G150" i="1"/>
  <c r="B150" i="1"/>
  <c r="G149" i="1"/>
  <c r="C149" i="1"/>
  <c r="B149" i="1"/>
  <c r="G148" i="1"/>
  <c r="B148" i="1"/>
  <c r="G147" i="1"/>
  <c r="C147" i="1"/>
  <c r="B147" i="1"/>
  <c r="G146" i="1"/>
  <c r="C146" i="1"/>
  <c r="B146" i="1"/>
  <c r="G145" i="1"/>
  <c r="B145" i="1"/>
  <c r="G144" i="1"/>
  <c r="B144" i="1"/>
  <c r="G143" i="1"/>
  <c r="C143" i="1"/>
  <c r="B143" i="1"/>
  <c r="G142" i="1"/>
  <c r="C142" i="1"/>
  <c r="B142" i="1"/>
  <c r="G141" i="1"/>
  <c r="C141" i="1"/>
  <c r="B141" i="1"/>
  <c r="G140" i="1"/>
  <c r="B140" i="1"/>
  <c r="G139" i="1"/>
  <c r="C139" i="1"/>
  <c r="B139" i="1"/>
  <c r="G138" i="1"/>
  <c r="B138" i="1"/>
  <c r="G137" i="1"/>
  <c r="C137" i="1"/>
  <c r="B137" i="1"/>
  <c r="G136" i="1"/>
  <c r="C136" i="1"/>
  <c r="B136" i="1"/>
  <c r="G135" i="1"/>
  <c r="C135" i="1"/>
  <c r="B135" i="1"/>
  <c r="G134" i="1"/>
  <c r="C134" i="1"/>
  <c r="B134" i="1"/>
  <c r="G133" i="1"/>
  <c r="C133" i="1"/>
  <c r="B133" i="1"/>
  <c r="G132" i="1"/>
  <c r="C132" i="1"/>
  <c r="B132" i="1"/>
  <c r="G131" i="1"/>
  <c r="B131" i="1"/>
  <c r="G130" i="1"/>
  <c r="B130" i="1"/>
  <c r="G129" i="1"/>
  <c r="C129" i="1"/>
  <c r="B129" i="1"/>
  <c r="G128" i="1"/>
  <c r="B128" i="1"/>
  <c r="G127" i="1"/>
  <c r="B127" i="1"/>
  <c r="G126" i="1"/>
  <c r="C126" i="1"/>
  <c r="B126" i="1"/>
  <c r="G125" i="1"/>
  <c r="B125" i="1"/>
  <c r="G124" i="1"/>
  <c r="C124" i="1"/>
  <c r="B124" i="1"/>
  <c r="G123" i="1"/>
  <c r="C123" i="1"/>
  <c r="B123" i="1"/>
  <c r="G122" i="1"/>
  <c r="C122" i="1"/>
  <c r="B122" i="1"/>
  <c r="G121" i="1"/>
  <c r="C121" i="1"/>
  <c r="B121" i="1"/>
  <c r="G120" i="1"/>
  <c r="B120" i="1"/>
  <c r="G119" i="1"/>
  <c r="B119" i="1"/>
  <c r="G118" i="1"/>
  <c r="B118" i="1"/>
  <c r="G117" i="1"/>
  <c r="C117" i="1"/>
  <c r="B117" i="1"/>
  <c r="G116" i="1"/>
  <c r="C116" i="1"/>
  <c r="B116" i="1"/>
  <c r="G115" i="1"/>
  <c r="B115" i="1"/>
  <c r="G114" i="1"/>
  <c r="B114" i="1"/>
  <c r="G113" i="1"/>
  <c r="C113" i="1"/>
  <c r="B113" i="1"/>
  <c r="G112" i="1"/>
  <c r="B112" i="1"/>
  <c r="G111" i="1"/>
  <c r="C111" i="1"/>
  <c r="B111" i="1"/>
  <c r="G110" i="1"/>
  <c r="C110" i="1"/>
  <c r="B110" i="1"/>
  <c r="G109" i="1"/>
  <c r="C109" i="1"/>
  <c r="B109" i="1"/>
  <c r="G108" i="1"/>
  <c r="C108" i="1"/>
  <c r="B108" i="1"/>
  <c r="G107" i="1"/>
  <c r="C107" i="1"/>
  <c r="B107" i="1"/>
  <c r="G106" i="1"/>
  <c r="B106" i="1"/>
  <c r="G105" i="1"/>
  <c r="C105" i="1"/>
  <c r="B105" i="1"/>
  <c r="G104" i="1"/>
  <c r="C104" i="1"/>
  <c r="B104" i="1"/>
  <c r="G103" i="1"/>
  <c r="C103" i="1"/>
  <c r="B103" i="1"/>
  <c r="G102" i="1"/>
  <c r="C102" i="1"/>
  <c r="B102" i="1"/>
  <c r="G101" i="1"/>
  <c r="C101" i="1"/>
  <c r="B101" i="1"/>
  <c r="G100" i="1"/>
  <c r="C100" i="1"/>
  <c r="B100" i="1"/>
  <c r="G99" i="1"/>
  <c r="B99" i="1"/>
  <c r="G98" i="1"/>
  <c r="C98" i="1"/>
  <c r="B98" i="1"/>
  <c r="G97" i="1"/>
  <c r="B97" i="1"/>
  <c r="G96" i="1"/>
  <c r="C96" i="1"/>
  <c r="B96" i="1"/>
  <c r="G95" i="1"/>
  <c r="B95" i="1"/>
  <c r="G94" i="1"/>
  <c r="B94" i="1"/>
  <c r="G93" i="1"/>
  <c r="B93" i="1"/>
  <c r="G92" i="1"/>
  <c r="B92" i="1"/>
  <c r="G91" i="1"/>
  <c r="C91" i="1"/>
  <c r="B91" i="1"/>
  <c r="G90" i="1"/>
  <c r="B90" i="1"/>
  <c r="G89" i="1"/>
  <c r="B89" i="1"/>
  <c r="G88" i="1"/>
  <c r="C88" i="1"/>
  <c r="B88" i="1"/>
  <c r="G87" i="1"/>
  <c r="C87" i="1"/>
  <c r="B87" i="1"/>
  <c r="G86" i="1"/>
  <c r="C86" i="1"/>
  <c r="B86" i="1"/>
  <c r="G85" i="1"/>
  <c r="C85" i="1"/>
  <c r="B85" i="1"/>
  <c r="G84" i="1"/>
  <c r="C84" i="1"/>
  <c r="B84" i="1"/>
  <c r="G83" i="1"/>
  <c r="B83" i="1"/>
  <c r="G82" i="1"/>
  <c r="C82" i="1"/>
  <c r="B82" i="1"/>
  <c r="G81" i="1"/>
  <c r="C81" i="1"/>
  <c r="B81" i="1"/>
  <c r="G80" i="1"/>
  <c r="B80" i="1"/>
  <c r="G79" i="1"/>
  <c r="B79" i="1"/>
  <c r="G78" i="1"/>
  <c r="B78" i="1"/>
  <c r="G77" i="1"/>
  <c r="C77" i="1"/>
  <c r="B77" i="1"/>
  <c r="G76" i="1"/>
  <c r="C76" i="1"/>
  <c r="B76" i="1"/>
  <c r="G75" i="1"/>
  <c r="B75" i="1"/>
  <c r="G74" i="1"/>
  <c r="C74" i="1"/>
  <c r="B74" i="1"/>
  <c r="G73" i="1"/>
  <c r="C73" i="1"/>
  <c r="B73" i="1"/>
  <c r="G72" i="1"/>
  <c r="B72" i="1"/>
  <c r="G71" i="1"/>
  <c r="B71" i="1"/>
  <c r="G70" i="1"/>
  <c r="C70" i="1"/>
  <c r="B70" i="1"/>
  <c r="G69" i="1"/>
  <c r="C69" i="1"/>
  <c r="B69" i="1"/>
  <c r="G68" i="1"/>
  <c r="C68" i="1"/>
  <c r="B68" i="1"/>
  <c r="G67" i="1"/>
  <c r="C67" i="1"/>
  <c r="B67" i="1"/>
  <c r="G66" i="1"/>
  <c r="C66" i="1"/>
  <c r="B66" i="1"/>
  <c r="G65" i="1"/>
  <c r="C65" i="1"/>
  <c r="B65" i="1"/>
  <c r="G64" i="1"/>
  <c r="C64" i="1"/>
  <c r="B64" i="1"/>
  <c r="G63" i="1"/>
  <c r="C63" i="1"/>
  <c r="B63" i="1"/>
  <c r="G62" i="1"/>
  <c r="C62" i="1"/>
  <c r="B62" i="1"/>
  <c r="G61" i="1"/>
  <c r="B61" i="1"/>
  <c r="G60" i="1"/>
  <c r="B60" i="1"/>
  <c r="G59" i="1"/>
  <c r="B59" i="1"/>
  <c r="G58" i="1"/>
  <c r="C58" i="1"/>
  <c r="B58" i="1"/>
  <c r="G57" i="1"/>
  <c r="C57" i="1"/>
  <c r="B57" i="1"/>
  <c r="G56" i="1"/>
  <c r="B56" i="1"/>
  <c r="G55" i="1"/>
  <c r="C55" i="1"/>
  <c r="B55" i="1"/>
  <c r="G54" i="1"/>
  <c r="C54" i="1"/>
  <c r="B54" i="1"/>
  <c r="G53" i="1"/>
  <c r="B53" i="1"/>
  <c r="G52" i="1"/>
  <c r="B52" i="1"/>
  <c r="G51" i="1"/>
  <c r="B51" i="1"/>
  <c r="G50" i="1"/>
  <c r="B50" i="1"/>
  <c r="G49" i="1"/>
  <c r="C49" i="1"/>
  <c r="B49" i="1"/>
  <c r="G48" i="1"/>
  <c r="B48" i="1"/>
  <c r="G47" i="1"/>
  <c r="B47" i="1"/>
  <c r="G46" i="1"/>
  <c r="C46" i="1"/>
  <c r="B46" i="1"/>
  <c r="G45" i="1"/>
  <c r="B45" i="1"/>
  <c r="G44" i="1"/>
  <c r="B44" i="1"/>
  <c r="G43" i="1"/>
  <c r="C43" i="1"/>
  <c r="B43" i="1"/>
  <c r="G42" i="1"/>
  <c r="C42" i="1"/>
  <c r="B42" i="1"/>
  <c r="G41" i="1"/>
  <c r="C41" i="1"/>
  <c r="B41" i="1"/>
  <c r="G40" i="1"/>
  <c r="B40" i="1"/>
  <c r="G39" i="1"/>
  <c r="B39" i="1"/>
  <c r="G38" i="1"/>
  <c r="C38" i="1"/>
  <c r="B38" i="1"/>
  <c r="G37" i="1"/>
  <c r="B37" i="1"/>
  <c r="G36" i="1"/>
  <c r="C36" i="1"/>
  <c r="B36" i="1"/>
  <c r="G35" i="1"/>
  <c r="C35" i="1"/>
  <c r="B35" i="1"/>
  <c r="G34" i="1"/>
  <c r="B34" i="1"/>
  <c r="G33" i="1"/>
  <c r="C33" i="1"/>
  <c r="B33" i="1"/>
  <c r="G32" i="1"/>
  <c r="B32" i="1"/>
  <c r="G31" i="1"/>
  <c r="B31" i="1"/>
  <c r="G30" i="1"/>
  <c r="C30" i="1"/>
  <c r="B30" i="1"/>
  <c r="G29" i="1"/>
  <c r="C29" i="1"/>
  <c r="B29" i="1"/>
  <c r="G28" i="1"/>
  <c r="C28" i="1"/>
  <c r="B28" i="1"/>
  <c r="G27" i="1"/>
  <c r="C27" i="1"/>
  <c r="B27" i="1"/>
  <c r="G26" i="1"/>
  <c r="C26" i="1"/>
  <c r="B26" i="1"/>
  <c r="G25" i="1"/>
  <c r="C25" i="1"/>
  <c r="B25" i="1"/>
  <c r="G24" i="1"/>
  <c r="C24" i="1"/>
  <c r="B24" i="1"/>
  <c r="G23" i="1"/>
  <c r="C23" i="1"/>
  <c r="B23" i="1"/>
  <c r="G22" i="1"/>
  <c r="C22" i="1"/>
  <c r="B22" i="1"/>
  <c r="G21" i="1"/>
  <c r="C21" i="1"/>
  <c r="B21" i="1"/>
  <c r="G20" i="1"/>
  <c r="B20" i="1"/>
  <c r="G19" i="1"/>
  <c r="C19" i="1"/>
  <c r="B19" i="1"/>
  <c r="G18" i="1"/>
  <c r="C18" i="1"/>
  <c r="B18" i="1"/>
  <c r="G17" i="1"/>
  <c r="B17" i="1"/>
  <c r="G16" i="1"/>
  <c r="C16" i="1"/>
  <c r="B16" i="1"/>
  <c r="G15" i="1"/>
  <c r="C15" i="1"/>
  <c r="B15" i="1"/>
  <c r="G14" i="1"/>
  <c r="B14" i="1"/>
  <c r="G13" i="1"/>
  <c r="B13" i="1"/>
  <c r="G12" i="1"/>
  <c r="B12" i="1"/>
  <c r="G11" i="1"/>
  <c r="C11" i="1"/>
  <c r="B11" i="1"/>
  <c r="G10" i="1"/>
  <c r="B10" i="1"/>
  <c r="G9" i="1"/>
  <c r="C9" i="1"/>
  <c r="B9" i="1"/>
  <c r="G8" i="1"/>
  <c r="C8" i="1"/>
  <c r="B8" i="1"/>
  <c r="G7" i="1"/>
  <c r="C7" i="1"/>
  <c r="B7" i="1"/>
  <c r="G6" i="1"/>
  <c r="C6" i="1"/>
  <c r="B6" i="1"/>
  <c r="G5" i="1"/>
  <c r="B5" i="1"/>
  <c r="G4" i="1"/>
  <c r="B4" i="1"/>
  <c r="G3" i="1"/>
  <c r="C3" i="1"/>
  <c r="B3" i="1"/>
  <c r="G2" i="1"/>
  <c r="C2" i="1"/>
  <c r="B2" i="1"/>
  <c r="G1" i="1"/>
  <c r="B1" i="1"/>
</calcChain>
</file>

<file path=xl/sharedStrings.xml><?xml version="1.0" encoding="utf-8"?>
<sst xmlns="http://schemas.openxmlformats.org/spreadsheetml/2006/main" count="1986" uniqueCount="366">
  <si>
    <t>-</t>
  </si>
  <si>
    <t>是</t>
  </si>
  <si>
    <t>刘凯</t>
  </si>
  <si>
    <t>蓝孝亮</t>
  </si>
  <si>
    <t>于洪利</t>
  </si>
  <si>
    <t>毛咏梅</t>
  </si>
  <si>
    <t>李伟</t>
  </si>
  <si>
    <t>孙嘉鑫</t>
  </si>
  <si>
    <t>陈泽林</t>
  </si>
  <si>
    <t>吴广泽</t>
  </si>
  <si>
    <t>广东省东莞市东城区温南路78号</t>
  </si>
  <si>
    <t>广东省东莞市东城区高田坊理想公寓22栋402</t>
  </si>
  <si>
    <t>裴蕴庆</t>
  </si>
  <si>
    <t>黄连坪</t>
  </si>
  <si>
    <t>福建省泉州市晋江市安海镇菌柄村工业区</t>
  </si>
  <si>
    <t>福建省泉州市晋江市安海镇菌柄村工业南路96号</t>
  </si>
  <si>
    <t>罗钦临</t>
  </si>
  <si>
    <t>王自田</t>
  </si>
  <si>
    <t>付文金</t>
  </si>
  <si>
    <t>杨彪</t>
  </si>
  <si>
    <t>关平</t>
  </si>
  <si>
    <t>梁超业</t>
  </si>
  <si>
    <t>石伟</t>
  </si>
  <si>
    <t>徐涛</t>
  </si>
  <si>
    <t>柳倩</t>
  </si>
  <si>
    <t>山东省聊城市东昌府区张飞工业园纬三路西首</t>
  </si>
  <si>
    <t>山东省聊城市东昌府区张飞工业园凤凰郦城</t>
  </si>
  <si>
    <t>罗子强</t>
  </si>
  <si>
    <t>张俊锋</t>
  </si>
  <si>
    <t>吴丹</t>
  </si>
  <si>
    <t>睢县城郊乡富民路</t>
  </si>
  <si>
    <t>河南省商丘市睢县城关镇建设一路</t>
  </si>
  <si>
    <t>刘坤</t>
  </si>
  <si>
    <t>吴跃海</t>
  </si>
  <si>
    <t>楚媛媛</t>
  </si>
  <si>
    <t>张文杰</t>
  </si>
  <si>
    <t>廖明</t>
  </si>
  <si>
    <t>梁智凤</t>
  </si>
  <si>
    <t>张木兰</t>
  </si>
  <si>
    <t>肖安平</t>
  </si>
  <si>
    <t>莫道平</t>
  </si>
  <si>
    <t>陈小明</t>
  </si>
  <si>
    <t>邱世琼</t>
  </si>
  <si>
    <t>王朝锋</t>
  </si>
  <si>
    <t>赵昆</t>
  </si>
  <si>
    <t>沈建华</t>
  </si>
  <si>
    <t>林平祥</t>
  </si>
  <si>
    <t>王伯阳</t>
  </si>
  <si>
    <t>陈先孟</t>
  </si>
  <si>
    <t>汤小珊</t>
  </si>
  <si>
    <t>娄宇庭</t>
  </si>
  <si>
    <t>马荣波</t>
  </si>
  <si>
    <t>王鹏</t>
  </si>
  <si>
    <t>陈在祥</t>
  </si>
  <si>
    <t>缪钊群</t>
  </si>
  <si>
    <t>刘庆</t>
  </si>
  <si>
    <t>陈志丽</t>
  </si>
  <si>
    <t>贵州省黔西南布依族苗族自治州安龙县安龙安坡路</t>
  </si>
  <si>
    <t>贵州省黔西南布依族苗族自治州安龙县钱相福苑小区一单元</t>
  </si>
  <si>
    <t>吕群雄</t>
  </si>
  <si>
    <t>杨丹</t>
  </si>
  <si>
    <t>山东省潍坊市高密市山东省高密市柴沟镇巨龙加油站南200米</t>
  </si>
  <si>
    <t>山东省潍坊市高密市山东省高密市柴沟镇邱家大村村91号</t>
  </si>
  <si>
    <t>刘双全</t>
  </si>
  <si>
    <t>内蒙古通辽市开鲁县内蒙古通辽市开鲁县东风镇</t>
  </si>
  <si>
    <t>内蒙古通辽市开鲁县东风镇官银号村</t>
  </si>
  <si>
    <t>陈龙</t>
  </si>
  <si>
    <t>黄铭</t>
  </si>
  <si>
    <t>王云香</t>
  </si>
  <si>
    <t>席聪敏</t>
  </si>
  <si>
    <t>卢珊珊</t>
  </si>
  <si>
    <t>王智城</t>
  </si>
  <si>
    <t>董嘉嘉</t>
  </si>
  <si>
    <t>王银</t>
  </si>
  <si>
    <t>湖南省岳阳市岳阳楼区巴陵东路382号</t>
  </si>
  <si>
    <t>湖南省岳阳市岳阳楼区旭园路教师新村9栋602</t>
  </si>
  <si>
    <t>龚崇福</t>
  </si>
  <si>
    <t>禹娟</t>
  </si>
  <si>
    <t>张洪</t>
  </si>
  <si>
    <t>河北省秦皇岛市海港区汨罗江道6号</t>
  </si>
  <si>
    <t>河北省秦皇岛市开发区漓江花园4栋2单元12号</t>
  </si>
  <si>
    <t>李涵</t>
  </si>
  <si>
    <t>白文群</t>
  </si>
  <si>
    <t>李鸿耀</t>
  </si>
  <si>
    <t>李薇</t>
  </si>
  <si>
    <t>河南省鹤壁市鹤山区泰山路南段</t>
  </si>
  <si>
    <t>贵州省贵阳市南明区花果园A115号</t>
  </si>
  <si>
    <t>黄忠强</t>
  </si>
  <si>
    <t>张志强</t>
  </si>
  <si>
    <t>安徽省合肥市蜀山区石门路与九龙路交叉口绿地翡翠湖玫瑰园</t>
  </si>
  <si>
    <t>安徽省合肥市蜀山区小庙镇枣林小区89栋502</t>
  </si>
  <si>
    <t>刘刃</t>
  </si>
  <si>
    <t>高晨曦</t>
  </si>
  <si>
    <t>柯妹贞</t>
  </si>
  <si>
    <t>郭立明</t>
  </si>
  <si>
    <t>王思远</t>
  </si>
  <si>
    <t>李娜</t>
  </si>
  <si>
    <t>魏龙</t>
  </si>
  <si>
    <t>孙小金</t>
  </si>
  <si>
    <t>崔天军</t>
  </si>
  <si>
    <t>初霞</t>
  </si>
  <si>
    <t>吕熳熳</t>
  </si>
  <si>
    <t>福建省莆田市仙游县福建省莆田市仙游县大济镇乌桥和艺厂</t>
  </si>
  <si>
    <t>福建省莆田市仙游县大济镇山岑村前红5号</t>
  </si>
  <si>
    <t>黄新泽</t>
  </si>
  <si>
    <t>宋光虎</t>
  </si>
  <si>
    <t>幕元宝</t>
  </si>
  <si>
    <t>王营乐</t>
  </si>
  <si>
    <t>祝晓莉</t>
  </si>
  <si>
    <t>杨茂茂</t>
  </si>
  <si>
    <t>熊廷梅</t>
  </si>
  <si>
    <t>洪艺标</t>
  </si>
  <si>
    <t>刘定强</t>
  </si>
  <si>
    <t>徐伟</t>
  </si>
  <si>
    <t>贺之元</t>
  </si>
  <si>
    <t>崔腾达</t>
  </si>
  <si>
    <t>朱帅基</t>
  </si>
  <si>
    <t>杨鲁</t>
  </si>
  <si>
    <t>闫志强</t>
  </si>
  <si>
    <t>牛建林</t>
  </si>
  <si>
    <t>栾可心</t>
  </si>
  <si>
    <t>吴鹏</t>
  </si>
  <si>
    <t>李辉</t>
  </si>
  <si>
    <t>河北省石家庄市长安区西兆通镇东杜庄工业园</t>
  </si>
  <si>
    <t>河北省石家庄市藁城市九门乡南屯村育才北街22号</t>
  </si>
  <si>
    <t>戴书林</t>
  </si>
  <si>
    <t>尤兰</t>
  </si>
  <si>
    <t>江苏省苏州市吴中区苏州工业园区斜塘镇莲花广场119号</t>
  </si>
  <si>
    <t>江苏省苏州市吴中区苏州工业园区斜塘镇莲花一区65栋205</t>
  </si>
  <si>
    <t>胡恒剑</t>
  </si>
  <si>
    <t>浙江省温州市瓯海区梧田街振凤路35号</t>
  </si>
  <si>
    <t>浙江省温州市瓯海区湖北省武穴市四望镇何桥村下胡玩7号</t>
  </si>
  <si>
    <t>韩威</t>
  </si>
  <si>
    <t>罗益贤</t>
  </si>
  <si>
    <t>高冬月</t>
  </si>
  <si>
    <t>曹文</t>
  </si>
  <si>
    <t>罗钧文</t>
  </si>
  <si>
    <t>起艳菊</t>
  </si>
  <si>
    <t>董婷婷</t>
  </si>
  <si>
    <t>陈森和</t>
  </si>
  <si>
    <t>周敬</t>
  </si>
  <si>
    <t>吴均雄</t>
  </si>
  <si>
    <t>张庭瑜</t>
  </si>
  <si>
    <t>黄忠帅</t>
  </si>
  <si>
    <t>张蕾</t>
  </si>
  <si>
    <t>孙绍明</t>
  </si>
  <si>
    <t>李远丰</t>
  </si>
  <si>
    <t>张天保</t>
  </si>
  <si>
    <t>龙奎</t>
  </si>
  <si>
    <t>刘英起</t>
  </si>
  <si>
    <t>罗燕燕</t>
  </si>
  <si>
    <t>刘芯菱</t>
  </si>
  <si>
    <t>粟荣贵</t>
  </si>
  <si>
    <t>王垚</t>
  </si>
  <si>
    <t>白荣</t>
  </si>
  <si>
    <t>夏勇</t>
  </si>
  <si>
    <t>唐树江</t>
  </si>
  <si>
    <t>聂义祥</t>
  </si>
  <si>
    <t>吴贤双</t>
  </si>
  <si>
    <t>石俊</t>
  </si>
  <si>
    <t>刘如强</t>
  </si>
  <si>
    <t>骆超宁</t>
  </si>
  <si>
    <t>广西防城港市港口区云南路鑫隆御景5栋209室</t>
  </si>
  <si>
    <t>广西防城港市港口区港务局三区03栋103室</t>
  </si>
  <si>
    <t>刘欢</t>
  </si>
  <si>
    <t>王立春</t>
  </si>
  <si>
    <t>李鸿洁</t>
  </si>
  <si>
    <t>张昊</t>
  </si>
  <si>
    <t>山东省青岛市城阳区惜福镇正阳东路777号</t>
  </si>
  <si>
    <t>山东省青岛市李沧区流亭街道白沙上苑38号楼2单元604</t>
  </si>
  <si>
    <t>刘力</t>
  </si>
  <si>
    <t>郑义</t>
  </si>
  <si>
    <t>杨其熙</t>
  </si>
  <si>
    <t>广西贺州市钟山县广西钟山县书香西路42号</t>
  </si>
  <si>
    <t>广西贺州市八步区广西钟山书香西路168号3栋2单车元703房</t>
  </si>
  <si>
    <t>孔凯</t>
  </si>
  <si>
    <t>贵州省毕节市大方县环城路农机加油站对面</t>
  </si>
  <si>
    <t>贵州省毕节市大方县环城路龙山社区</t>
  </si>
  <si>
    <t>吴革霞</t>
  </si>
  <si>
    <t>安徽省合肥市包河区17373843667</t>
  </si>
  <si>
    <t>安徽省合肥市包河区连城步行街</t>
  </si>
  <si>
    <t>顾晟玉</t>
  </si>
  <si>
    <t>孟刚</t>
  </si>
  <si>
    <t>郭兆亭</t>
  </si>
  <si>
    <t>龙华</t>
  </si>
  <si>
    <t>张忠亮</t>
  </si>
  <si>
    <t>刘昌飞</t>
  </si>
  <si>
    <t>广东省阳江市阳东县东城镇新昌路30号</t>
  </si>
  <si>
    <t>广东省阳江市阳东县东城镇东泰花园C座2单元</t>
  </si>
  <si>
    <t>罗富刚</t>
  </si>
  <si>
    <t>袁媛</t>
  </si>
  <si>
    <t>赵茹</t>
  </si>
  <si>
    <t>杜红彬</t>
  </si>
  <si>
    <t>米智颖</t>
  </si>
  <si>
    <t>邹文焜</t>
  </si>
  <si>
    <t>杜斤昌</t>
  </si>
  <si>
    <t>吴麟麟</t>
  </si>
  <si>
    <t>重庆市重庆市长寿区桃花大道一号</t>
  </si>
  <si>
    <t>重庆市重庆市长寿区凤城街道定惠晓月d栋15-9</t>
  </si>
  <si>
    <t>蔡海金</t>
  </si>
  <si>
    <t>王剑旭</t>
  </si>
  <si>
    <t>肖聪</t>
  </si>
  <si>
    <t>付新贺</t>
  </si>
  <si>
    <t>熊杰</t>
  </si>
  <si>
    <t>四川省成都市都江堰市太平街泰合巷60号</t>
  </si>
  <si>
    <t>四川省成都市都江堰市幸福镇永寿15组</t>
  </si>
  <si>
    <t>刘奇</t>
  </si>
  <si>
    <t>高庆西</t>
  </si>
  <si>
    <t>杨应章</t>
  </si>
  <si>
    <t>沙伟权</t>
  </si>
  <si>
    <t>尹涛</t>
  </si>
  <si>
    <t>何智慧</t>
  </si>
  <si>
    <t>肖少彬</t>
  </si>
  <si>
    <t>蒋雪东</t>
  </si>
  <si>
    <t>车臣诚</t>
  </si>
  <si>
    <t>福建省泉州市石狮市锦宁路492号政和产业园宿舍区7栋523</t>
  </si>
  <si>
    <t>唐兵跃</t>
  </si>
  <si>
    <t>四川省遂宁市船山区经济开发区南津南路11号楼2层</t>
  </si>
  <si>
    <t>四川省遂宁市船山区金港名都北区15栋一单元1102号</t>
  </si>
  <si>
    <t>张朋</t>
  </si>
  <si>
    <t>陈鹏</t>
  </si>
  <si>
    <t>陶承春</t>
  </si>
  <si>
    <t>马钢</t>
  </si>
  <si>
    <t>李志铭</t>
  </si>
  <si>
    <t>唐家浩</t>
  </si>
  <si>
    <t>张帅</t>
  </si>
  <si>
    <t>龚洪梅</t>
  </si>
  <si>
    <t>温瑞</t>
  </si>
  <si>
    <t>黄加强</t>
  </si>
  <si>
    <t>宋明蔚</t>
  </si>
  <si>
    <t>贵州省黔南布依族苗族自治州贵定县贵州省贵定县城关镇</t>
  </si>
  <si>
    <t>贵州省黔南布依族苗族自治州贵定县贵州省贵定县城关镇金南街道111号</t>
  </si>
  <si>
    <t>林红</t>
  </si>
  <si>
    <t>刘艳</t>
  </si>
  <si>
    <t>许惠毫</t>
  </si>
  <si>
    <t>伍进时</t>
  </si>
  <si>
    <t>亢德哲</t>
  </si>
  <si>
    <t>高飞</t>
  </si>
  <si>
    <t>赵浪</t>
  </si>
  <si>
    <t>窦妺</t>
  </si>
  <si>
    <t>武青青</t>
  </si>
  <si>
    <t>陈文朵</t>
  </si>
  <si>
    <t>邵萍萍</t>
  </si>
  <si>
    <t>孔玲娜</t>
  </si>
  <si>
    <t>李石炎</t>
  </si>
  <si>
    <t>张成刚</t>
  </si>
  <si>
    <t>张珊珊</t>
  </si>
  <si>
    <t>杨宇毅</t>
  </si>
  <si>
    <t>廖辉</t>
  </si>
  <si>
    <t>朱中金</t>
  </si>
  <si>
    <t>刘忠良</t>
  </si>
  <si>
    <t>向为刚</t>
  </si>
  <si>
    <t>李维峥</t>
  </si>
  <si>
    <t>山东省东营市东营区西二路与济宁路向西300米</t>
  </si>
  <si>
    <t>山东省东营市东营区兴河北区95号楼903</t>
  </si>
  <si>
    <t>张雪</t>
  </si>
  <si>
    <t>白宇男</t>
  </si>
  <si>
    <t>杨昊</t>
  </si>
  <si>
    <t>浙江省金华市浦江县浦江县人民西路73号</t>
  </si>
  <si>
    <t>浙江省金华市浦江县白马镇霞岩村前山3号</t>
  </si>
  <si>
    <t>林志辉</t>
  </si>
  <si>
    <t>张晓光</t>
  </si>
  <si>
    <t>张越</t>
  </si>
  <si>
    <t>罗镇发</t>
  </si>
  <si>
    <t>黄浩</t>
  </si>
  <si>
    <t>赵斌</t>
  </si>
  <si>
    <t>朱道勇</t>
  </si>
  <si>
    <t>张龙</t>
  </si>
  <si>
    <t>邱霆锋</t>
  </si>
  <si>
    <t>吴晗</t>
  </si>
  <si>
    <t>黑龙江省哈尔滨市松北区滨北街2200号</t>
  </si>
  <si>
    <t>黑龙江省哈尔滨市道里区沙曼四街区四栋三单元702</t>
  </si>
  <si>
    <t>郭牧</t>
  </si>
  <si>
    <t>刘雷</t>
  </si>
  <si>
    <t>谢欢欢</t>
  </si>
  <si>
    <t>黄斌</t>
  </si>
  <si>
    <t>黄鹭江</t>
  </si>
  <si>
    <t>王飞</t>
  </si>
  <si>
    <t>赵文宝</t>
  </si>
  <si>
    <t>肖雄伟</t>
  </si>
  <si>
    <t>杨秀清</t>
  </si>
  <si>
    <t>陈太云</t>
  </si>
  <si>
    <t>李博</t>
  </si>
  <si>
    <t>安徽省合肥市瑶海区经二路日月大厦11楼</t>
  </si>
  <si>
    <t>安徽省合肥市瑶海区碧水雅居2栋703</t>
  </si>
  <si>
    <t>马兰</t>
  </si>
  <si>
    <t>青海省西宁市城中区西大街百货大楼</t>
  </si>
  <si>
    <t>青海省西宁市城东区中南关2号172室</t>
  </si>
  <si>
    <t>于涛</t>
  </si>
  <si>
    <t>辽宁省沈阳市沈河区青年大街35号</t>
  </si>
  <si>
    <t>辽宁省沈阳市和平区哈尔滨路361</t>
  </si>
  <si>
    <t>金海伦</t>
  </si>
  <si>
    <t>陈强</t>
  </si>
  <si>
    <t>周紫薇</t>
  </si>
  <si>
    <t>曹长亭</t>
  </si>
  <si>
    <t>刘宇瀚</t>
  </si>
  <si>
    <t>陕西省西安市长安区航天城领秀长安4栋1610</t>
  </si>
  <si>
    <t>陕西省西安市雁塔区电子西街2号27栋1单元404</t>
  </si>
  <si>
    <t>王恒忠</t>
  </si>
  <si>
    <t>孔滔</t>
  </si>
  <si>
    <t>黄雪珍</t>
  </si>
  <si>
    <t>蓝鸿</t>
  </si>
  <si>
    <t>张许凌</t>
  </si>
  <si>
    <t>李晶晶</t>
  </si>
  <si>
    <t>杨秀月</t>
  </si>
  <si>
    <t>吴洁</t>
  </si>
  <si>
    <t>徐世友</t>
  </si>
  <si>
    <t>王代旭</t>
  </si>
  <si>
    <t>丰飘</t>
  </si>
  <si>
    <t>殷赵磊</t>
  </si>
  <si>
    <t>穆浩天</t>
  </si>
  <si>
    <t>黄志雄</t>
  </si>
  <si>
    <t>陆荣军</t>
  </si>
  <si>
    <t>吴志军</t>
  </si>
  <si>
    <t>浙江省衢州市柯城区花园街道厂前路95号</t>
  </si>
  <si>
    <t>浙江省衢州市柯城区花园街道普珠园46号</t>
  </si>
  <si>
    <t>吴清岛</t>
  </si>
  <si>
    <t>雷晓婷</t>
  </si>
  <si>
    <t>徐琛</t>
  </si>
  <si>
    <t>张艳</t>
  </si>
  <si>
    <t>魏海</t>
  </si>
  <si>
    <t>孙英</t>
  </si>
  <si>
    <t>曾俊武</t>
  </si>
  <si>
    <t>周迪浩</t>
  </si>
  <si>
    <t>赵旋</t>
  </si>
  <si>
    <t>赵小平</t>
  </si>
  <si>
    <t>朱召生</t>
  </si>
  <si>
    <t>李鹏</t>
  </si>
  <si>
    <t>吴新文</t>
  </si>
  <si>
    <t>梁鹏</t>
  </si>
  <si>
    <t>重庆市重庆市江津区珞璜工业园B区中兴大道11号</t>
  </si>
  <si>
    <t>重庆市重庆市大渡口区文体路89号B3栋6-6</t>
  </si>
  <si>
    <t>刘拥琼</t>
  </si>
  <si>
    <t>杨健</t>
  </si>
  <si>
    <t>王万江</t>
  </si>
  <si>
    <t>秦建壮</t>
  </si>
  <si>
    <t>河北省保定市清苑县东闾镇南蛮营村</t>
  </si>
  <si>
    <t>河北省保定市清苑县李庄乡任王力村</t>
  </si>
  <si>
    <t>钟佳霖</t>
  </si>
  <si>
    <t>贵州省贵阳市云岩区富水北路银桥大厦16楼4号</t>
  </si>
  <si>
    <t>贵州省贵阳市云岩区富水北路省府社区服务中心省府北街5号院</t>
  </si>
  <si>
    <t>高建晨</t>
  </si>
  <si>
    <t>陈少函</t>
  </si>
  <si>
    <t>敖思华</t>
  </si>
  <si>
    <t>马路恒</t>
  </si>
  <si>
    <t>李瑞星</t>
  </si>
  <si>
    <t>北京市北京市昌平区顺沙路301号</t>
  </si>
  <si>
    <t>北京市北京市昌平区城南街道北郝庄村152号</t>
  </si>
  <si>
    <t>邓然夫</t>
  </si>
  <si>
    <t>马乐</t>
  </si>
  <si>
    <t>萧晓敏</t>
  </si>
  <si>
    <t>何杰明</t>
  </si>
  <si>
    <t>喻孙波</t>
  </si>
  <si>
    <t>四川省宜宾市翠屏区麦当劳餐饮有限公司</t>
  </si>
  <si>
    <t>四川省宜宾市翠屏区南岸西区远达春天里17栋13楼2号</t>
  </si>
  <si>
    <t>赵福义</t>
  </si>
  <si>
    <t>黑龙江省哈尔滨市道里区南直路685号</t>
  </si>
  <si>
    <t>黑龙江省哈尔滨市道里区南通大街润达国际C座2307</t>
  </si>
  <si>
    <t>牟京宏</t>
  </si>
  <si>
    <t>山东省青岛市崂山区崂山区中韩村253号</t>
  </si>
  <si>
    <t>山东省青岛市崂山区崂山区牟家村31好</t>
  </si>
  <si>
    <t>解钧宇</t>
  </si>
  <si>
    <t>宋晓菲</t>
  </si>
  <si>
    <t>裴娇娇</t>
  </si>
  <si>
    <t>郑露燕</t>
  </si>
  <si>
    <t>欧阳柯珂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</si>
</sst>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F3E2-7637-4524-AFBB-5967D8A0DAC8}">
  <dimension ref="A1:G454"/>
  <sheetViews>
    <sheetView tabSelected="1" workbookViewId="0">
      <selection sqref="A1:XFD103"/>
    </sheetView>
  </sheetViews>
  <sheetFormatPr defaultRowHeight="14.25" x14ac:dyDescent="0.2"/>
  <sheetData>
    <row r="1" spans="1:7" x14ac:dyDescent="0.2">
      <c r="A1" t="s">
        <v>0</v>
      </c>
      <c r="B1" t="str">
        <f>"15677747624"</f>
        <v>15677747624</v>
      </c>
      <c r="C1" t="s">
        <v>0</v>
      </c>
      <c r="D1" t="s">
        <v>0</v>
      </c>
      <c r="E1" t="s">
        <v>0</v>
      </c>
      <c r="F1" t="s">
        <v>1</v>
      </c>
      <c r="G1" t="str">
        <f>"2018-11-20 15:26:34"</f>
        <v>2018-11-20 15:26:34</v>
      </c>
    </row>
    <row r="2" spans="1:7" x14ac:dyDescent="0.2">
      <c r="A2" t="s">
        <v>3</v>
      </c>
      <c r="B2" t="str">
        <f>"18562739930"</f>
        <v>18562739930</v>
      </c>
      <c r="C2" t="str">
        <f>"370214198205065537"</f>
        <v>370214198205065537</v>
      </c>
      <c r="D2" t="s">
        <v>0</v>
      </c>
      <c r="E2" t="s">
        <v>0</v>
      </c>
      <c r="F2" t="s">
        <v>1</v>
      </c>
      <c r="G2" t="str">
        <f>"2018-11-20 15:26:27"</f>
        <v>2018-11-20 15:26:27</v>
      </c>
    </row>
    <row r="3" spans="1:7" x14ac:dyDescent="0.2">
      <c r="A3" t="s">
        <v>4</v>
      </c>
      <c r="B3" t="str">
        <f>"13941272250"</f>
        <v>13941272250</v>
      </c>
      <c r="C3" t="str">
        <f>"210323197809151615"</f>
        <v>210323197809151615</v>
      </c>
      <c r="D3" t="s">
        <v>0</v>
      </c>
      <c r="E3" t="s">
        <v>0</v>
      </c>
      <c r="F3" t="s">
        <v>1</v>
      </c>
      <c r="G3" t="str">
        <f>"2018-11-20 15:26:26"</f>
        <v>2018-11-20 15:26:26</v>
      </c>
    </row>
    <row r="4" spans="1:7" x14ac:dyDescent="0.2">
      <c r="A4" t="s">
        <v>0</v>
      </c>
      <c r="B4" t="str">
        <f>"17787715694"</f>
        <v>17787715694</v>
      </c>
      <c r="C4" t="s">
        <v>0</v>
      </c>
      <c r="D4" t="s">
        <v>0</v>
      </c>
      <c r="E4" t="s">
        <v>0</v>
      </c>
      <c r="F4" t="s">
        <v>1</v>
      </c>
      <c r="G4" t="str">
        <f>"2018-11-20 15:26:03"</f>
        <v>2018-11-20 15:26:03</v>
      </c>
    </row>
    <row r="5" spans="1:7" x14ac:dyDescent="0.2">
      <c r="A5" t="s">
        <v>0</v>
      </c>
      <c r="B5" t="str">
        <f>"13726512717"</f>
        <v>13726512717</v>
      </c>
      <c r="C5" t="s">
        <v>0</v>
      </c>
      <c r="D5" t="s">
        <v>0</v>
      </c>
      <c r="E5" t="s">
        <v>0</v>
      </c>
      <c r="F5" t="s">
        <v>1</v>
      </c>
      <c r="G5" t="str">
        <f>"2018-11-20 15:25:25"</f>
        <v>2018-11-20 15:25:25</v>
      </c>
    </row>
    <row r="6" spans="1:7" x14ac:dyDescent="0.2">
      <c r="A6" t="s">
        <v>5</v>
      </c>
      <c r="B6" t="str">
        <f>"14747263870"</f>
        <v>14747263870</v>
      </c>
      <c r="C6" t="str">
        <f>"43048219681116920X"</f>
        <v>43048219681116920X</v>
      </c>
      <c r="D6" t="s">
        <v>0</v>
      </c>
      <c r="E6" t="s">
        <v>0</v>
      </c>
      <c r="F6" t="s">
        <v>1</v>
      </c>
      <c r="G6" t="str">
        <f>"2018-11-20 15:25:01"</f>
        <v>2018-11-20 15:25:01</v>
      </c>
    </row>
    <row r="7" spans="1:7" x14ac:dyDescent="0.2">
      <c r="A7" t="s">
        <v>6</v>
      </c>
      <c r="B7" t="str">
        <f>"18301918257"</f>
        <v>18301918257</v>
      </c>
      <c r="C7" t="str">
        <f>"370405198406251816"</f>
        <v>370405198406251816</v>
      </c>
      <c r="D7" t="s">
        <v>0</v>
      </c>
      <c r="E7" t="s">
        <v>0</v>
      </c>
      <c r="F7" t="s">
        <v>1</v>
      </c>
      <c r="G7" t="str">
        <f>"2018-11-20 15:24:36"</f>
        <v>2018-11-20 15:24:36</v>
      </c>
    </row>
    <row r="8" spans="1:7" x14ac:dyDescent="0.2">
      <c r="A8" t="s">
        <v>7</v>
      </c>
      <c r="B8" t="str">
        <f>"18243500590"</f>
        <v>18243500590</v>
      </c>
      <c r="C8" t="str">
        <f>"220581199908124925"</f>
        <v>220581199908124925</v>
      </c>
      <c r="D8" t="s">
        <v>0</v>
      </c>
      <c r="E8" t="s">
        <v>0</v>
      </c>
      <c r="F8" t="s">
        <v>1</v>
      </c>
      <c r="G8" t="str">
        <f>"2018-11-20 15:24:30"</f>
        <v>2018-11-20 15:24:30</v>
      </c>
    </row>
    <row r="9" spans="1:7" x14ac:dyDescent="0.2">
      <c r="A9" t="s">
        <v>8</v>
      </c>
      <c r="B9" t="str">
        <f>"15022971847"</f>
        <v>15022971847</v>
      </c>
      <c r="C9" t="str">
        <f>"650103199707015510"</f>
        <v>650103199707015510</v>
      </c>
      <c r="D9" t="s">
        <v>0</v>
      </c>
      <c r="E9" t="s">
        <v>0</v>
      </c>
      <c r="F9" t="s">
        <v>1</v>
      </c>
      <c r="G9" t="str">
        <f>"2018-11-20 15:24:19"</f>
        <v>2018-11-20 15:24:19</v>
      </c>
    </row>
    <row r="10" spans="1:7" x14ac:dyDescent="0.2">
      <c r="A10" t="s">
        <v>0</v>
      </c>
      <c r="B10" t="str">
        <f>"18777469614"</f>
        <v>18777469614</v>
      </c>
      <c r="C10" t="s">
        <v>0</v>
      </c>
      <c r="D10" t="s">
        <v>0</v>
      </c>
      <c r="E10" t="s">
        <v>0</v>
      </c>
      <c r="F10" t="s">
        <v>1</v>
      </c>
      <c r="G10" t="str">
        <f>"2018-11-20 15:24:13"</f>
        <v>2018-11-20 15:24:13</v>
      </c>
    </row>
    <row r="11" spans="1:7" x14ac:dyDescent="0.2">
      <c r="A11" t="s">
        <v>9</v>
      </c>
      <c r="B11" t="str">
        <f>"13922965417"</f>
        <v>13922965417</v>
      </c>
      <c r="C11" t="str">
        <f>"440881199806045115"</f>
        <v>440881199806045115</v>
      </c>
      <c r="D11" t="s">
        <v>10</v>
      </c>
      <c r="E11" t="s">
        <v>11</v>
      </c>
      <c r="F11" t="s">
        <v>1</v>
      </c>
      <c r="G11" t="str">
        <f>"2018-11-20 15:24:02"</f>
        <v>2018-11-20 15:24:02</v>
      </c>
    </row>
    <row r="12" spans="1:7" x14ac:dyDescent="0.2">
      <c r="A12" t="s">
        <v>0</v>
      </c>
      <c r="B12" t="str">
        <f>"15978152839"</f>
        <v>15978152839</v>
      </c>
      <c r="C12" t="s">
        <v>0</v>
      </c>
      <c r="D12" t="s">
        <v>0</v>
      </c>
      <c r="E12" t="s">
        <v>0</v>
      </c>
      <c r="F12" t="s">
        <v>1</v>
      </c>
      <c r="G12" t="str">
        <f>"2018-11-20 15:23:48"</f>
        <v>2018-11-20 15:23:48</v>
      </c>
    </row>
    <row r="13" spans="1:7" x14ac:dyDescent="0.2">
      <c r="A13" t="s">
        <v>0</v>
      </c>
      <c r="B13" t="str">
        <f>"18047247304"</f>
        <v>18047247304</v>
      </c>
      <c r="C13" t="s">
        <v>0</v>
      </c>
      <c r="D13" t="s">
        <v>0</v>
      </c>
      <c r="E13" t="s">
        <v>0</v>
      </c>
      <c r="F13" t="s">
        <v>1</v>
      </c>
      <c r="G13" t="str">
        <f>"2018-11-20 15:23:25"</f>
        <v>2018-11-20 15:23:25</v>
      </c>
    </row>
    <row r="14" spans="1:7" x14ac:dyDescent="0.2">
      <c r="A14" t="s">
        <v>0</v>
      </c>
      <c r="B14" t="str">
        <f>"18306472370"</f>
        <v>18306472370</v>
      </c>
      <c r="C14" t="s">
        <v>0</v>
      </c>
      <c r="D14" t="s">
        <v>0</v>
      </c>
      <c r="E14" t="s">
        <v>0</v>
      </c>
      <c r="F14" t="s">
        <v>1</v>
      </c>
      <c r="G14" t="str">
        <f>"2018-11-20 15:23:24"</f>
        <v>2018-11-20 15:23:24</v>
      </c>
    </row>
    <row r="15" spans="1:7" x14ac:dyDescent="0.2">
      <c r="A15" t="s">
        <v>12</v>
      </c>
      <c r="B15" t="str">
        <f>"18401170783"</f>
        <v>18401170783</v>
      </c>
      <c r="C15" t="str">
        <f>"110105197201162159"</f>
        <v>110105197201162159</v>
      </c>
      <c r="D15" t="s">
        <v>0</v>
      </c>
      <c r="E15" t="s">
        <v>0</v>
      </c>
      <c r="F15" t="s">
        <v>1</v>
      </c>
      <c r="G15" t="str">
        <f>"2018-11-20 15:23:19"</f>
        <v>2018-11-20 15:23:19</v>
      </c>
    </row>
    <row r="16" spans="1:7" x14ac:dyDescent="0.2">
      <c r="A16" t="s">
        <v>13</v>
      </c>
      <c r="B16" t="str">
        <f>"13960368134"</f>
        <v>13960368134</v>
      </c>
      <c r="C16" t="str">
        <f>"350582198408283031"</f>
        <v>350582198408283031</v>
      </c>
      <c r="D16" t="s">
        <v>14</v>
      </c>
      <c r="E16" t="s">
        <v>15</v>
      </c>
      <c r="F16" t="s">
        <v>1</v>
      </c>
      <c r="G16" t="str">
        <f>"2018-11-20 15:22:56"</f>
        <v>2018-11-20 15:22:56</v>
      </c>
    </row>
    <row r="17" spans="1:7" x14ac:dyDescent="0.2">
      <c r="A17" t="s">
        <v>0</v>
      </c>
      <c r="B17" t="str">
        <f>"15178898751"</f>
        <v>15178898751</v>
      </c>
      <c r="C17" t="s">
        <v>0</v>
      </c>
      <c r="D17" t="s">
        <v>0</v>
      </c>
      <c r="E17" t="s">
        <v>0</v>
      </c>
      <c r="F17" t="s">
        <v>1</v>
      </c>
      <c r="G17" t="str">
        <f>"2018-11-20 15:22:42"</f>
        <v>2018-11-20 15:22:42</v>
      </c>
    </row>
    <row r="18" spans="1:7" x14ac:dyDescent="0.2">
      <c r="A18" t="s">
        <v>16</v>
      </c>
      <c r="B18" t="str">
        <f>"13078522858"</f>
        <v>13078522858</v>
      </c>
      <c r="C18" t="str">
        <f>"52012319970706241X"</f>
        <v>52012319970706241X</v>
      </c>
      <c r="D18" t="s">
        <v>0</v>
      </c>
      <c r="E18" t="s">
        <v>0</v>
      </c>
      <c r="F18" t="s">
        <v>1</v>
      </c>
      <c r="G18" t="str">
        <f>"2018-11-20 15:22:40"</f>
        <v>2018-11-20 15:22:40</v>
      </c>
    </row>
    <row r="19" spans="1:7" x14ac:dyDescent="0.2">
      <c r="A19" t="s">
        <v>17</v>
      </c>
      <c r="B19" t="str">
        <f>"18593132219"</f>
        <v>18593132219</v>
      </c>
      <c r="C19" t="str">
        <f>"530326199602191719"</f>
        <v>530326199602191719</v>
      </c>
      <c r="D19" t="s">
        <v>0</v>
      </c>
      <c r="E19" t="s">
        <v>0</v>
      </c>
      <c r="F19" t="s">
        <v>1</v>
      </c>
      <c r="G19" t="str">
        <f>"2018-11-20 15:22:14"</f>
        <v>2018-11-20 15:22:14</v>
      </c>
    </row>
    <row r="20" spans="1:7" x14ac:dyDescent="0.2">
      <c r="A20" t="s">
        <v>0</v>
      </c>
      <c r="B20" t="str">
        <f>"13648081714"</f>
        <v>13648081714</v>
      </c>
      <c r="C20" t="s">
        <v>0</v>
      </c>
      <c r="D20" t="s">
        <v>0</v>
      </c>
      <c r="E20" t="s">
        <v>0</v>
      </c>
      <c r="F20" t="s">
        <v>1</v>
      </c>
      <c r="G20" t="str">
        <f>"2018-11-20 15:22:08"</f>
        <v>2018-11-20 15:22:08</v>
      </c>
    </row>
    <row r="21" spans="1:7" x14ac:dyDescent="0.2">
      <c r="A21" t="s">
        <v>18</v>
      </c>
      <c r="B21" t="str">
        <f>"13887421476"</f>
        <v>13887421476</v>
      </c>
      <c r="C21" t="str">
        <f>"53032619871028335X"</f>
        <v>53032619871028335X</v>
      </c>
      <c r="D21" t="s">
        <v>0</v>
      </c>
      <c r="E21" t="s">
        <v>0</v>
      </c>
      <c r="F21" t="s">
        <v>1</v>
      </c>
      <c r="G21" t="str">
        <f>"2018-11-20 15:22:03"</f>
        <v>2018-11-20 15:22:03</v>
      </c>
    </row>
    <row r="22" spans="1:7" x14ac:dyDescent="0.2">
      <c r="A22" t="s">
        <v>19</v>
      </c>
      <c r="B22" t="str">
        <f>"17666165562"</f>
        <v>17666165562</v>
      </c>
      <c r="C22" t="str">
        <f>"53032419960510215X"</f>
        <v>53032419960510215X</v>
      </c>
      <c r="D22" t="s">
        <v>0</v>
      </c>
      <c r="E22" t="s">
        <v>0</v>
      </c>
      <c r="F22" t="s">
        <v>1</v>
      </c>
      <c r="G22" t="str">
        <f>"2018-11-20 15:22:00"</f>
        <v>2018-11-20 15:22:00</v>
      </c>
    </row>
    <row r="23" spans="1:7" x14ac:dyDescent="0.2">
      <c r="A23" t="s">
        <v>20</v>
      </c>
      <c r="B23" t="str">
        <f>"15845672306"</f>
        <v>15845672306</v>
      </c>
      <c r="C23" t="str">
        <f>"230203198910200212"</f>
        <v>230203198910200212</v>
      </c>
      <c r="D23" t="s">
        <v>0</v>
      </c>
      <c r="E23" t="s">
        <v>0</v>
      </c>
      <c r="F23" t="s">
        <v>1</v>
      </c>
      <c r="G23" t="str">
        <f>"2018-11-20 15:21:37"</f>
        <v>2018-11-20 15:21:37</v>
      </c>
    </row>
    <row r="24" spans="1:7" x14ac:dyDescent="0.2">
      <c r="A24" t="s">
        <v>21</v>
      </c>
      <c r="B24" t="str">
        <f>"18878877734"</f>
        <v>18878877734</v>
      </c>
      <c r="C24" t="str">
        <f>"450121199205094816"</f>
        <v>450121199205094816</v>
      </c>
      <c r="D24" t="s">
        <v>0</v>
      </c>
      <c r="E24" t="s">
        <v>0</v>
      </c>
      <c r="F24" t="s">
        <v>1</v>
      </c>
      <c r="G24" t="str">
        <f>"2018-11-20 15:21:27"</f>
        <v>2018-11-20 15:21:27</v>
      </c>
    </row>
    <row r="25" spans="1:7" x14ac:dyDescent="0.2">
      <c r="A25" t="s">
        <v>22</v>
      </c>
      <c r="B25" t="str">
        <f>"18670018072"</f>
        <v>18670018072</v>
      </c>
      <c r="C25" t="str">
        <f>"321281199206123555"</f>
        <v>321281199206123555</v>
      </c>
      <c r="D25" t="s">
        <v>0</v>
      </c>
      <c r="E25" t="s">
        <v>0</v>
      </c>
      <c r="F25" t="s">
        <v>1</v>
      </c>
      <c r="G25" t="str">
        <f>"2018-11-20 15:21:25"</f>
        <v>2018-11-20 15:21:25</v>
      </c>
    </row>
    <row r="26" spans="1:7" x14ac:dyDescent="0.2">
      <c r="A26" t="s">
        <v>23</v>
      </c>
      <c r="B26" t="str">
        <f>"18091569751"</f>
        <v>18091569751</v>
      </c>
      <c r="C26" t="str">
        <f>"612423199802251411"</f>
        <v>612423199802251411</v>
      </c>
      <c r="D26" t="s">
        <v>0</v>
      </c>
      <c r="E26" t="s">
        <v>0</v>
      </c>
      <c r="F26" t="s">
        <v>1</v>
      </c>
      <c r="G26" t="str">
        <f>"2018-11-20 15:20:45"</f>
        <v>2018-11-20 15:20:45</v>
      </c>
    </row>
    <row r="27" spans="1:7" x14ac:dyDescent="0.2">
      <c r="A27" t="s">
        <v>24</v>
      </c>
      <c r="B27" t="str">
        <f>"15106835842"</f>
        <v>15106835842</v>
      </c>
      <c r="C27" t="str">
        <f>"371502199510194825"</f>
        <v>371502199510194825</v>
      </c>
      <c r="D27" t="s">
        <v>25</v>
      </c>
      <c r="E27" t="s">
        <v>26</v>
      </c>
      <c r="F27" t="s">
        <v>1</v>
      </c>
      <c r="G27" t="str">
        <f>"2018-11-20 15:20:42"</f>
        <v>2018-11-20 15:20:42</v>
      </c>
    </row>
    <row r="28" spans="1:7" x14ac:dyDescent="0.2">
      <c r="A28" t="s">
        <v>27</v>
      </c>
      <c r="B28" t="str">
        <f>"13405149272"</f>
        <v>13405149272</v>
      </c>
      <c r="C28" t="str">
        <f>"341223199411105110"</f>
        <v>341223199411105110</v>
      </c>
      <c r="D28" t="s">
        <v>0</v>
      </c>
      <c r="E28" t="s">
        <v>0</v>
      </c>
      <c r="F28" t="s">
        <v>1</v>
      </c>
      <c r="G28" t="str">
        <f>"2018-11-20 15:20:34"</f>
        <v>2018-11-20 15:20:34</v>
      </c>
    </row>
    <row r="29" spans="1:7" x14ac:dyDescent="0.2">
      <c r="A29" t="s">
        <v>28</v>
      </c>
      <c r="B29" t="str">
        <f>"18785231567"</f>
        <v>18785231567</v>
      </c>
      <c r="C29" t="str">
        <f>"522123199805212030"</f>
        <v>522123199805212030</v>
      </c>
      <c r="D29" t="s">
        <v>0</v>
      </c>
      <c r="E29" t="s">
        <v>0</v>
      </c>
      <c r="F29" t="s">
        <v>1</v>
      </c>
      <c r="G29" t="str">
        <f>"2018-11-20 15:20:26"</f>
        <v>2018-11-20 15:20:26</v>
      </c>
    </row>
    <row r="30" spans="1:7" x14ac:dyDescent="0.2">
      <c r="A30" t="s">
        <v>29</v>
      </c>
      <c r="B30" t="str">
        <f>"18237028551"</f>
        <v>18237028551</v>
      </c>
      <c r="C30" t="str">
        <f>"412325198301085465"</f>
        <v>412325198301085465</v>
      </c>
      <c r="D30" t="s">
        <v>30</v>
      </c>
      <c r="E30" t="s">
        <v>31</v>
      </c>
      <c r="F30" t="s">
        <v>1</v>
      </c>
      <c r="G30" t="str">
        <f>"2018-11-20 15:19:56"</f>
        <v>2018-11-20 15:19:56</v>
      </c>
    </row>
    <row r="31" spans="1:7" x14ac:dyDescent="0.2">
      <c r="A31" t="s">
        <v>0</v>
      </c>
      <c r="B31" t="str">
        <f>"13058634068"</f>
        <v>13058634068</v>
      </c>
      <c r="C31" t="s">
        <v>0</v>
      </c>
      <c r="D31" t="s">
        <v>0</v>
      </c>
      <c r="E31" t="s">
        <v>0</v>
      </c>
      <c r="F31" t="s">
        <v>1</v>
      </c>
      <c r="G31" t="str">
        <f>"2018-11-20 15:19:46"</f>
        <v>2018-11-20 15:19:46</v>
      </c>
    </row>
    <row r="32" spans="1:7" x14ac:dyDescent="0.2">
      <c r="A32" t="s">
        <v>0</v>
      </c>
      <c r="B32" t="str">
        <f>"18827947965"</f>
        <v>18827947965</v>
      </c>
      <c r="C32" t="s">
        <v>0</v>
      </c>
      <c r="D32" t="s">
        <v>0</v>
      </c>
      <c r="E32" t="s">
        <v>0</v>
      </c>
      <c r="F32" t="s">
        <v>1</v>
      </c>
      <c r="G32" t="str">
        <f>"2018-11-20 15:19:39"</f>
        <v>2018-11-20 15:19:39</v>
      </c>
    </row>
    <row r="33" spans="1:7" x14ac:dyDescent="0.2">
      <c r="A33" t="s">
        <v>32</v>
      </c>
      <c r="B33" t="str">
        <f>"13780620585"</f>
        <v>13780620585</v>
      </c>
      <c r="C33" t="str">
        <f>"370284199409224310"</f>
        <v>370284199409224310</v>
      </c>
      <c r="D33" t="s">
        <v>0</v>
      </c>
      <c r="E33" t="s">
        <v>0</v>
      </c>
      <c r="F33" t="s">
        <v>1</v>
      </c>
      <c r="G33" t="str">
        <f>"2018-11-20 15:19:27"</f>
        <v>2018-11-20 15:19:27</v>
      </c>
    </row>
    <row r="34" spans="1:7" x14ac:dyDescent="0.2">
      <c r="A34" t="s">
        <v>0</v>
      </c>
      <c r="B34" t="str">
        <f>"13299405674"</f>
        <v>13299405674</v>
      </c>
      <c r="C34" t="s">
        <v>0</v>
      </c>
      <c r="D34" t="s">
        <v>0</v>
      </c>
      <c r="E34" t="s">
        <v>0</v>
      </c>
      <c r="F34" t="s">
        <v>1</v>
      </c>
      <c r="G34" t="str">
        <f>"2018-11-20 15:19:13"</f>
        <v>2018-11-20 15:19:13</v>
      </c>
    </row>
    <row r="35" spans="1:7" x14ac:dyDescent="0.2">
      <c r="A35" t="s">
        <v>33</v>
      </c>
      <c r="B35" t="str">
        <f>"13981699038"</f>
        <v>13981699038</v>
      </c>
      <c r="C35" t="str">
        <f>"513722199504060016"</f>
        <v>513722199504060016</v>
      </c>
      <c r="D35" t="s">
        <v>0</v>
      </c>
      <c r="E35" t="s">
        <v>0</v>
      </c>
      <c r="F35" t="s">
        <v>1</v>
      </c>
      <c r="G35" t="str">
        <f>"2018-11-20 15:19:08"</f>
        <v>2018-11-20 15:19:08</v>
      </c>
    </row>
    <row r="36" spans="1:7" x14ac:dyDescent="0.2">
      <c r="A36" t="s">
        <v>34</v>
      </c>
      <c r="B36" t="str">
        <f>"15890399733"</f>
        <v>15890399733</v>
      </c>
      <c r="C36" t="str">
        <f>"410221197802110246"</f>
        <v>410221197802110246</v>
      </c>
      <c r="D36" t="s">
        <v>0</v>
      </c>
      <c r="E36" t="s">
        <v>0</v>
      </c>
      <c r="F36" t="s">
        <v>1</v>
      </c>
      <c r="G36" t="str">
        <f>"2018-11-20 15:18:49"</f>
        <v>2018-11-20 15:18:49</v>
      </c>
    </row>
    <row r="37" spans="1:7" x14ac:dyDescent="0.2">
      <c r="A37" t="s">
        <v>0</v>
      </c>
      <c r="B37" t="str">
        <f>"13105596541"</f>
        <v>13105596541</v>
      </c>
      <c r="C37" t="s">
        <v>0</v>
      </c>
      <c r="D37" t="s">
        <v>0</v>
      </c>
      <c r="E37" t="s">
        <v>0</v>
      </c>
      <c r="F37" t="s">
        <v>1</v>
      </c>
      <c r="G37" t="str">
        <f>"2018-11-20 15:18:44"</f>
        <v>2018-11-20 15:18:44</v>
      </c>
    </row>
    <row r="38" spans="1:7" x14ac:dyDescent="0.2">
      <c r="A38" t="s">
        <v>35</v>
      </c>
      <c r="B38" t="str">
        <f>"18588531204"</f>
        <v>18588531204</v>
      </c>
      <c r="C38" t="str">
        <f>"440883199002242917"</f>
        <v>440883199002242917</v>
      </c>
      <c r="D38" t="s">
        <v>0</v>
      </c>
      <c r="E38" t="s">
        <v>0</v>
      </c>
      <c r="F38" t="s">
        <v>1</v>
      </c>
      <c r="G38" t="str">
        <f>"2018-11-20 15:18:11"</f>
        <v>2018-11-20 15:18:11</v>
      </c>
    </row>
    <row r="39" spans="1:7" x14ac:dyDescent="0.2">
      <c r="A39" t="s">
        <v>0</v>
      </c>
      <c r="B39" t="str">
        <f>"13279364632"</f>
        <v>13279364632</v>
      </c>
      <c r="C39" t="s">
        <v>0</v>
      </c>
      <c r="D39" t="s">
        <v>0</v>
      </c>
      <c r="E39" t="s">
        <v>0</v>
      </c>
      <c r="F39" t="s">
        <v>1</v>
      </c>
      <c r="G39" t="str">
        <f>"2018-11-20 15:17:54"</f>
        <v>2018-11-20 15:17:54</v>
      </c>
    </row>
    <row r="40" spans="1:7" x14ac:dyDescent="0.2">
      <c r="A40" t="s">
        <v>0</v>
      </c>
      <c r="B40" t="str">
        <f>"18388376879"</f>
        <v>18388376879</v>
      </c>
      <c r="C40" t="s">
        <v>0</v>
      </c>
      <c r="D40" t="s">
        <v>0</v>
      </c>
      <c r="E40" t="s">
        <v>0</v>
      </c>
      <c r="F40" t="s">
        <v>1</v>
      </c>
      <c r="G40" t="str">
        <f>"2018-11-20 15:17:18"</f>
        <v>2018-11-20 15:17:18</v>
      </c>
    </row>
    <row r="41" spans="1:7" x14ac:dyDescent="0.2">
      <c r="A41" t="s">
        <v>36</v>
      </c>
      <c r="B41" t="str">
        <f>"13677054062"</f>
        <v>13677054062</v>
      </c>
      <c r="C41" t="str">
        <f>"362201199111263447"</f>
        <v>362201199111263447</v>
      </c>
      <c r="D41" t="s">
        <v>0</v>
      </c>
      <c r="E41" t="s">
        <v>0</v>
      </c>
      <c r="F41" t="s">
        <v>1</v>
      </c>
      <c r="G41" t="str">
        <f>"2018-11-20 15:16:34"</f>
        <v>2018-11-20 15:16:34</v>
      </c>
    </row>
    <row r="42" spans="1:7" x14ac:dyDescent="0.2">
      <c r="A42" t="s">
        <v>37</v>
      </c>
      <c r="B42" t="str">
        <f>"13711055452"</f>
        <v>13711055452</v>
      </c>
      <c r="C42" t="str">
        <f>"440105198608105747"</f>
        <v>440105198608105747</v>
      </c>
      <c r="D42" t="s">
        <v>0</v>
      </c>
      <c r="E42" t="s">
        <v>0</v>
      </c>
      <c r="F42" t="s">
        <v>1</v>
      </c>
      <c r="G42" t="str">
        <f>"2018-11-20 15:16:04"</f>
        <v>2018-11-20 15:16:04</v>
      </c>
    </row>
    <row r="43" spans="1:7" x14ac:dyDescent="0.2">
      <c r="A43" t="s">
        <v>38</v>
      </c>
      <c r="B43" t="str">
        <f>"15144996264"</f>
        <v>15144996264</v>
      </c>
      <c r="C43" t="str">
        <f>"152322199711172520"</f>
        <v>152322199711172520</v>
      </c>
      <c r="D43" t="s">
        <v>0</v>
      </c>
      <c r="E43" t="s">
        <v>0</v>
      </c>
      <c r="F43" t="s">
        <v>1</v>
      </c>
      <c r="G43" t="str">
        <f>"2018-11-20 15:16:03"</f>
        <v>2018-11-20 15:16:03</v>
      </c>
    </row>
    <row r="44" spans="1:7" x14ac:dyDescent="0.2">
      <c r="A44" t="s">
        <v>0</v>
      </c>
      <c r="B44" t="str">
        <f>"13735653094"</f>
        <v>13735653094</v>
      </c>
      <c r="C44" t="s">
        <v>0</v>
      </c>
      <c r="D44" t="s">
        <v>0</v>
      </c>
      <c r="E44" t="s">
        <v>0</v>
      </c>
      <c r="F44" t="s">
        <v>1</v>
      </c>
      <c r="G44" t="str">
        <f>"2018-11-20 15:15:53"</f>
        <v>2018-11-20 15:15:53</v>
      </c>
    </row>
    <row r="45" spans="1:7" x14ac:dyDescent="0.2">
      <c r="A45" t="s">
        <v>0</v>
      </c>
      <c r="B45" t="str">
        <f>"15261599231"</f>
        <v>15261599231</v>
      </c>
      <c r="C45" t="s">
        <v>0</v>
      </c>
      <c r="D45" t="s">
        <v>0</v>
      </c>
      <c r="E45" t="s">
        <v>0</v>
      </c>
      <c r="F45" t="s">
        <v>1</v>
      </c>
      <c r="G45" t="str">
        <f>"2018-11-20 15:15:52"</f>
        <v>2018-11-20 15:15:52</v>
      </c>
    </row>
    <row r="46" spans="1:7" x14ac:dyDescent="0.2">
      <c r="A46" t="s">
        <v>39</v>
      </c>
      <c r="B46" t="str">
        <f>"13647062815"</f>
        <v>13647062815</v>
      </c>
      <c r="C46" t="str">
        <f>"362421198004284439"</f>
        <v>362421198004284439</v>
      </c>
      <c r="D46" t="s">
        <v>0</v>
      </c>
      <c r="E46" t="s">
        <v>0</v>
      </c>
      <c r="F46" t="s">
        <v>1</v>
      </c>
      <c r="G46" t="str">
        <f>"2018-11-20 15:15:34"</f>
        <v>2018-11-20 15:15:34</v>
      </c>
    </row>
    <row r="47" spans="1:7" x14ac:dyDescent="0.2">
      <c r="A47" t="s">
        <v>0</v>
      </c>
      <c r="B47" t="str">
        <f>"18776779020"</f>
        <v>18776779020</v>
      </c>
      <c r="C47" t="s">
        <v>0</v>
      </c>
      <c r="D47" t="s">
        <v>0</v>
      </c>
      <c r="E47" t="s">
        <v>0</v>
      </c>
      <c r="F47" t="s">
        <v>1</v>
      </c>
      <c r="G47" t="str">
        <f>"2018-11-20 15:15:21"</f>
        <v>2018-11-20 15:15:21</v>
      </c>
    </row>
    <row r="48" spans="1:7" x14ac:dyDescent="0.2">
      <c r="A48" t="s">
        <v>0</v>
      </c>
      <c r="B48" t="str">
        <f>"18871623963"</f>
        <v>18871623963</v>
      </c>
      <c r="C48" t="s">
        <v>0</v>
      </c>
      <c r="D48" t="s">
        <v>0</v>
      </c>
      <c r="E48" t="s">
        <v>0</v>
      </c>
      <c r="F48" t="s">
        <v>1</v>
      </c>
      <c r="G48" t="str">
        <f>"2018-11-20 15:14:44"</f>
        <v>2018-11-20 15:14:44</v>
      </c>
    </row>
    <row r="49" spans="1:7" x14ac:dyDescent="0.2">
      <c r="A49" t="s">
        <v>40</v>
      </c>
      <c r="B49" t="str">
        <f>"17783059085"</f>
        <v>17783059085</v>
      </c>
      <c r="C49" t="str">
        <f>"51052119910618382X"</f>
        <v>51052119910618382X</v>
      </c>
      <c r="D49" t="s">
        <v>0</v>
      </c>
      <c r="E49" t="s">
        <v>0</v>
      </c>
      <c r="F49" t="s">
        <v>1</v>
      </c>
      <c r="G49" t="str">
        <f>"2018-11-20 15:14:10"</f>
        <v>2018-11-20 15:14:10</v>
      </c>
    </row>
    <row r="50" spans="1:7" x14ac:dyDescent="0.2">
      <c r="A50" t="s">
        <v>0</v>
      </c>
      <c r="B50" t="str">
        <f>"13933748761"</f>
        <v>13933748761</v>
      </c>
      <c r="C50" t="s">
        <v>0</v>
      </c>
      <c r="D50" t="s">
        <v>0</v>
      </c>
      <c r="E50" t="s">
        <v>0</v>
      </c>
      <c r="F50" t="s">
        <v>1</v>
      </c>
      <c r="G50" t="str">
        <f>"2018-11-20 15:13:40"</f>
        <v>2018-11-20 15:13:40</v>
      </c>
    </row>
    <row r="51" spans="1:7" x14ac:dyDescent="0.2">
      <c r="A51" t="s">
        <v>0</v>
      </c>
      <c r="B51" t="str">
        <f>"18366711011"</f>
        <v>18366711011</v>
      </c>
      <c r="C51" t="s">
        <v>0</v>
      </c>
      <c r="D51" t="s">
        <v>0</v>
      </c>
      <c r="E51" t="s">
        <v>0</v>
      </c>
      <c r="F51" t="s">
        <v>1</v>
      </c>
      <c r="G51" t="str">
        <f>"2018-11-20 15:13:15"</f>
        <v>2018-11-20 15:13:15</v>
      </c>
    </row>
    <row r="52" spans="1:7" x14ac:dyDescent="0.2">
      <c r="A52" t="s">
        <v>0</v>
      </c>
      <c r="B52" t="str">
        <f>"15369116471"</f>
        <v>15369116471</v>
      </c>
      <c r="C52" t="s">
        <v>0</v>
      </c>
      <c r="D52" t="s">
        <v>0</v>
      </c>
      <c r="E52" t="s">
        <v>0</v>
      </c>
      <c r="F52" t="s">
        <v>1</v>
      </c>
      <c r="G52" t="str">
        <f>"2018-11-20 15:13:09"</f>
        <v>2018-11-20 15:13:09</v>
      </c>
    </row>
    <row r="53" spans="1:7" x14ac:dyDescent="0.2">
      <c r="A53" t="s">
        <v>0</v>
      </c>
      <c r="B53" t="str">
        <f>"17746500884"</f>
        <v>17746500884</v>
      </c>
      <c r="C53" t="s">
        <v>0</v>
      </c>
      <c r="D53" t="s">
        <v>0</v>
      </c>
      <c r="E53" t="s">
        <v>0</v>
      </c>
      <c r="F53" t="s">
        <v>1</v>
      </c>
      <c r="G53" t="str">
        <f>"2018-11-20 15:12:43"</f>
        <v>2018-11-20 15:12:43</v>
      </c>
    </row>
    <row r="54" spans="1:7" x14ac:dyDescent="0.2">
      <c r="A54" t="s">
        <v>41</v>
      </c>
      <c r="B54" t="str">
        <f>"15288207050"</f>
        <v>15288207050</v>
      </c>
      <c r="C54" t="str">
        <f>"532725199201241815"</f>
        <v>532725199201241815</v>
      </c>
      <c r="D54" t="s">
        <v>0</v>
      </c>
      <c r="E54" t="s">
        <v>0</v>
      </c>
      <c r="F54" t="s">
        <v>1</v>
      </c>
      <c r="G54" t="str">
        <f>"2018-11-20 15:12:29"</f>
        <v>2018-11-20 15:12:29</v>
      </c>
    </row>
    <row r="55" spans="1:7" x14ac:dyDescent="0.2">
      <c r="A55" t="s">
        <v>42</v>
      </c>
      <c r="B55" t="str">
        <f>"18870137310"</f>
        <v>18870137310</v>
      </c>
      <c r="C55" t="str">
        <f>"360721199006034037"</f>
        <v>360721199006034037</v>
      </c>
      <c r="D55" t="s">
        <v>0</v>
      </c>
      <c r="E55" t="s">
        <v>0</v>
      </c>
      <c r="F55" t="s">
        <v>1</v>
      </c>
      <c r="G55" t="str">
        <f>"2018-11-20 15:12:24"</f>
        <v>2018-11-20 15:12:24</v>
      </c>
    </row>
    <row r="56" spans="1:7" x14ac:dyDescent="0.2">
      <c r="A56" t="s">
        <v>0</v>
      </c>
      <c r="B56" t="str">
        <f>"18646347654"</f>
        <v>18646347654</v>
      </c>
      <c r="C56" t="s">
        <v>0</v>
      </c>
      <c r="D56" t="s">
        <v>0</v>
      </c>
      <c r="E56" t="s">
        <v>0</v>
      </c>
      <c r="F56" t="s">
        <v>1</v>
      </c>
      <c r="G56" t="str">
        <f>"2018-11-20 15:12:10"</f>
        <v>2018-11-20 15:12:10</v>
      </c>
    </row>
    <row r="57" spans="1:7" x14ac:dyDescent="0.2">
      <c r="A57" t="s">
        <v>43</v>
      </c>
      <c r="B57" t="str">
        <f>"15038235860"</f>
        <v>15038235860</v>
      </c>
      <c r="C57" t="str">
        <f>"410185198801205535"</f>
        <v>410185198801205535</v>
      </c>
      <c r="D57" t="s">
        <v>0</v>
      </c>
      <c r="E57" t="s">
        <v>0</v>
      </c>
      <c r="F57" t="s">
        <v>1</v>
      </c>
      <c r="G57" t="str">
        <f>"2018-11-20 15:12:07"</f>
        <v>2018-11-20 15:12:07</v>
      </c>
    </row>
    <row r="58" spans="1:7" x14ac:dyDescent="0.2">
      <c r="A58" t="s">
        <v>44</v>
      </c>
      <c r="B58" t="str">
        <f>"18105333456"</f>
        <v>18105333456</v>
      </c>
      <c r="C58" t="str">
        <f>"370305198612176217"</f>
        <v>370305198612176217</v>
      </c>
      <c r="D58" t="s">
        <v>0</v>
      </c>
      <c r="E58" t="s">
        <v>0</v>
      </c>
      <c r="F58" t="s">
        <v>1</v>
      </c>
      <c r="G58" t="str">
        <f>"2018-11-20 15:12:05"</f>
        <v>2018-11-20 15:12:05</v>
      </c>
    </row>
    <row r="59" spans="1:7" x14ac:dyDescent="0.2">
      <c r="A59" t="s">
        <v>0</v>
      </c>
      <c r="B59" t="str">
        <f>"18284855641"</f>
        <v>18284855641</v>
      </c>
      <c r="C59" t="s">
        <v>0</v>
      </c>
      <c r="D59" t="s">
        <v>0</v>
      </c>
      <c r="E59" t="s">
        <v>0</v>
      </c>
      <c r="F59" t="s">
        <v>1</v>
      </c>
      <c r="G59" t="str">
        <f>"2018-11-20 15:11:51"</f>
        <v>2018-11-20 15:11:51</v>
      </c>
    </row>
    <row r="60" spans="1:7" x14ac:dyDescent="0.2">
      <c r="A60" t="s">
        <v>0</v>
      </c>
      <c r="B60" t="str">
        <f>"18817098583"</f>
        <v>18817098583</v>
      </c>
      <c r="C60" t="s">
        <v>0</v>
      </c>
      <c r="D60" t="s">
        <v>0</v>
      </c>
      <c r="E60" t="s">
        <v>0</v>
      </c>
      <c r="F60" t="s">
        <v>1</v>
      </c>
      <c r="G60" t="str">
        <f>"2018-11-20 15:11:50"</f>
        <v>2018-11-20 15:11:50</v>
      </c>
    </row>
    <row r="61" spans="1:7" x14ac:dyDescent="0.2">
      <c r="A61" t="s">
        <v>0</v>
      </c>
      <c r="B61" t="str">
        <f>"15058580802"</f>
        <v>15058580802</v>
      </c>
      <c r="C61" t="s">
        <v>0</v>
      </c>
      <c r="D61" t="s">
        <v>0</v>
      </c>
      <c r="E61" t="s">
        <v>0</v>
      </c>
      <c r="F61" t="s">
        <v>1</v>
      </c>
      <c r="G61" t="str">
        <f>"2018-11-20 15:11:41"</f>
        <v>2018-11-20 15:11:41</v>
      </c>
    </row>
    <row r="62" spans="1:7" x14ac:dyDescent="0.2">
      <c r="A62" t="s">
        <v>45</v>
      </c>
      <c r="B62" t="str">
        <f>"13246870025"</f>
        <v>13246870025</v>
      </c>
      <c r="C62" t="str">
        <f>"31023019781229351X"</f>
        <v>31023019781229351X</v>
      </c>
      <c r="D62" t="s">
        <v>0</v>
      </c>
      <c r="E62" t="s">
        <v>0</v>
      </c>
      <c r="F62" t="s">
        <v>1</v>
      </c>
      <c r="G62" t="str">
        <f>"2018-11-20 15:11:25"</f>
        <v>2018-11-20 15:11:25</v>
      </c>
    </row>
    <row r="63" spans="1:7" x14ac:dyDescent="0.2">
      <c r="A63" t="s">
        <v>46</v>
      </c>
      <c r="B63" t="str">
        <f>"13370626353"</f>
        <v>13370626353</v>
      </c>
      <c r="C63" t="str">
        <f>"370983198803172819"</f>
        <v>370983198803172819</v>
      </c>
      <c r="D63" t="s">
        <v>0</v>
      </c>
      <c r="E63" t="s">
        <v>0</v>
      </c>
      <c r="F63" t="s">
        <v>1</v>
      </c>
      <c r="G63" t="str">
        <f>"2018-11-20 15:10:34"</f>
        <v>2018-11-20 15:10:34</v>
      </c>
    </row>
    <row r="64" spans="1:7" x14ac:dyDescent="0.2">
      <c r="A64" t="s">
        <v>47</v>
      </c>
      <c r="B64" t="str">
        <f>"15995106777"</f>
        <v>15995106777</v>
      </c>
      <c r="C64" t="str">
        <f>"321023198111100239"</f>
        <v>321023198111100239</v>
      </c>
      <c r="D64" t="s">
        <v>0</v>
      </c>
      <c r="E64" t="s">
        <v>0</v>
      </c>
      <c r="F64" t="s">
        <v>1</v>
      </c>
      <c r="G64" t="str">
        <f>"2018-11-20 15:10:32"</f>
        <v>2018-11-20 15:10:32</v>
      </c>
    </row>
    <row r="65" spans="1:7" x14ac:dyDescent="0.2">
      <c r="A65" t="s">
        <v>48</v>
      </c>
      <c r="B65" t="str">
        <f>"18172578416"</f>
        <v>18172578416</v>
      </c>
      <c r="C65" t="str">
        <f>"450981198903121733"</f>
        <v>450981198903121733</v>
      </c>
      <c r="D65" t="s">
        <v>0</v>
      </c>
      <c r="E65" t="s">
        <v>0</v>
      </c>
      <c r="F65" t="s">
        <v>1</v>
      </c>
      <c r="G65" t="str">
        <f>"2018-11-20 15:10:25"</f>
        <v>2018-11-20 15:10:25</v>
      </c>
    </row>
    <row r="66" spans="1:7" x14ac:dyDescent="0.2">
      <c r="A66" t="s">
        <v>49</v>
      </c>
      <c r="B66" t="str">
        <f>"13718824668"</f>
        <v>13718824668</v>
      </c>
      <c r="C66" t="str">
        <f>"420923198806240942"</f>
        <v>420923198806240942</v>
      </c>
      <c r="D66" t="s">
        <v>0</v>
      </c>
      <c r="E66" t="s">
        <v>0</v>
      </c>
      <c r="F66" t="s">
        <v>1</v>
      </c>
      <c r="G66" t="str">
        <f>"2018-11-20 15:10:18"</f>
        <v>2018-11-20 15:10:18</v>
      </c>
    </row>
    <row r="67" spans="1:7" x14ac:dyDescent="0.2">
      <c r="A67" t="s">
        <v>50</v>
      </c>
      <c r="B67" t="str">
        <f>"13578918321"</f>
        <v>13578918321</v>
      </c>
      <c r="C67" t="str">
        <f>"220821198702150322"</f>
        <v>220821198702150322</v>
      </c>
      <c r="D67" t="s">
        <v>0</v>
      </c>
      <c r="E67" t="s">
        <v>0</v>
      </c>
      <c r="F67" t="s">
        <v>1</v>
      </c>
      <c r="G67" t="str">
        <f>"2018-11-20 15:10:14"</f>
        <v>2018-11-20 15:10:14</v>
      </c>
    </row>
    <row r="68" spans="1:7" x14ac:dyDescent="0.2">
      <c r="A68" t="s">
        <v>51</v>
      </c>
      <c r="B68" t="str">
        <f>"17515070223"</f>
        <v>17515070223</v>
      </c>
      <c r="C68" t="str">
        <f>"371421198504045996"</f>
        <v>371421198504045996</v>
      </c>
      <c r="D68" t="s">
        <v>0</v>
      </c>
      <c r="E68" t="s">
        <v>0</v>
      </c>
      <c r="F68" t="s">
        <v>1</v>
      </c>
      <c r="G68" t="str">
        <f>"2018-11-20 15:10:12"</f>
        <v>2018-11-20 15:10:12</v>
      </c>
    </row>
    <row r="69" spans="1:7" x14ac:dyDescent="0.2">
      <c r="A69" t="s">
        <v>52</v>
      </c>
      <c r="B69" t="str">
        <f>"13993630336"</f>
        <v>13993630336</v>
      </c>
      <c r="C69" t="str">
        <f>"622824199104090171"</f>
        <v>622824199104090171</v>
      </c>
      <c r="D69" t="s">
        <v>0</v>
      </c>
      <c r="E69" t="s">
        <v>0</v>
      </c>
      <c r="F69" t="s">
        <v>1</v>
      </c>
      <c r="G69" t="str">
        <f>"2018-11-20 15:10:07"</f>
        <v>2018-11-20 15:10:07</v>
      </c>
    </row>
    <row r="70" spans="1:7" x14ac:dyDescent="0.2">
      <c r="A70" t="s">
        <v>53</v>
      </c>
      <c r="B70" t="str">
        <f>"15120700770"</f>
        <v>15120700770</v>
      </c>
      <c r="C70" t="str">
        <f>"460026198905145112"</f>
        <v>460026198905145112</v>
      </c>
      <c r="D70" t="s">
        <v>0</v>
      </c>
      <c r="E70" t="s">
        <v>0</v>
      </c>
      <c r="F70" t="s">
        <v>1</v>
      </c>
      <c r="G70" t="str">
        <f>"2018-11-20 15:10:05"</f>
        <v>2018-11-20 15:10:05</v>
      </c>
    </row>
    <row r="71" spans="1:7" x14ac:dyDescent="0.2">
      <c r="A71" t="s">
        <v>0</v>
      </c>
      <c r="B71" t="str">
        <f>"18654302707"</f>
        <v>18654302707</v>
      </c>
      <c r="C71" t="s">
        <v>0</v>
      </c>
      <c r="D71" t="s">
        <v>0</v>
      </c>
      <c r="E71" t="s">
        <v>0</v>
      </c>
      <c r="F71" t="s">
        <v>1</v>
      </c>
      <c r="G71" t="str">
        <f>"2018-11-20 15:09:39"</f>
        <v>2018-11-20 15:09:39</v>
      </c>
    </row>
    <row r="72" spans="1:7" x14ac:dyDescent="0.2">
      <c r="A72" t="s">
        <v>0</v>
      </c>
      <c r="B72" t="str">
        <f>"18452786803"</f>
        <v>18452786803</v>
      </c>
      <c r="C72" t="s">
        <v>0</v>
      </c>
      <c r="D72" t="s">
        <v>0</v>
      </c>
      <c r="E72" t="s">
        <v>0</v>
      </c>
      <c r="F72" t="s">
        <v>1</v>
      </c>
      <c r="G72" t="str">
        <f>"2018-11-20 15:09:22"</f>
        <v>2018-11-20 15:09:22</v>
      </c>
    </row>
    <row r="73" spans="1:7" x14ac:dyDescent="0.2">
      <c r="A73" t="s">
        <v>54</v>
      </c>
      <c r="B73" t="str">
        <f>"18778845435"</f>
        <v>18778845435</v>
      </c>
      <c r="C73" t="str">
        <f>"450421199103189044"</f>
        <v>450421199103189044</v>
      </c>
      <c r="D73" t="s">
        <v>0</v>
      </c>
      <c r="E73" t="s">
        <v>0</v>
      </c>
      <c r="F73" t="s">
        <v>1</v>
      </c>
      <c r="G73" t="str">
        <f>"2018-11-20 15:09:17"</f>
        <v>2018-11-20 15:09:17</v>
      </c>
    </row>
    <row r="74" spans="1:7" x14ac:dyDescent="0.2">
      <c r="A74" t="s">
        <v>55</v>
      </c>
      <c r="B74" t="str">
        <f>"18264868680"</f>
        <v>18264868680</v>
      </c>
      <c r="C74" t="str">
        <f>"37098219820727269X"</f>
        <v>37098219820727269X</v>
      </c>
      <c r="D74" t="s">
        <v>0</v>
      </c>
      <c r="E74" t="s">
        <v>0</v>
      </c>
      <c r="F74" t="s">
        <v>1</v>
      </c>
      <c r="G74" t="str">
        <f>"2018-11-20 15:09:13"</f>
        <v>2018-11-20 15:09:13</v>
      </c>
    </row>
    <row r="75" spans="1:7" x14ac:dyDescent="0.2">
      <c r="A75" t="s">
        <v>0</v>
      </c>
      <c r="B75" t="str">
        <f>"18380146956"</f>
        <v>18380146956</v>
      </c>
      <c r="C75" t="s">
        <v>0</v>
      </c>
      <c r="D75" t="s">
        <v>0</v>
      </c>
      <c r="E75" t="s">
        <v>0</v>
      </c>
      <c r="F75" t="s">
        <v>1</v>
      </c>
      <c r="G75" t="str">
        <f>"2018-11-20 15:09:12"</f>
        <v>2018-11-20 15:09:12</v>
      </c>
    </row>
    <row r="76" spans="1:7" x14ac:dyDescent="0.2">
      <c r="A76" t="s">
        <v>56</v>
      </c>
      <c r="B76" t="str">
        <f>"13717441508"</f>
        <v>13717441508</v>
      </c>
      <c r="C76" t="str">
        <f>"522328199901274525"</f>
        <v>522328199901274525</v>
      </c>
      <c r="D76" t="s">
        <v>57</v>
      </c>
      <c r="E76" t="s">
        <v>58</v>
      </c>
      <c r="F76" t="s">
        <v>1</v>
      </c>
      <c r="G76" t="str">
        <f>"2018-11-20 15:08:53"</f>
        <v>2018-11-20 15:08:53</v>
      </c>
    </row>
    <row r="77" spans="1:7" x14ac:dyDescent="0.2">
      <c r="A77" t="s">
        <v>59</v>
      </c>
      <c r="B77" t="str">
        <f>"18420325526"</f>
        <v>18420325526</v>
      </c>
      <c r="C77" t="str">
        <f>"440811200003230452"</f>
        <v>440811200003230452</v>
      </c>
      <c r="D77" t="s">
        <v>0</v>
      </c>
      <c r="E77" t="s">
        <v>0</v>
      </c>
      <c r="F77" t="s">
        <v>1</v>
      </c>
      <c r="G77" t="str">
        <f>"2018-11-20 15:08:47"</f>
        <v>2018-11-20 15:08:47</v>
      </c>
    </row>
    <row r="78" spans="1:7" x14ac:dyDescent="0.2">
      <c r="A78" t="s">
        <v>0</v>
      </c>
      <c r="B78" t="str">
        <f>"15976740449"</f>
        <v>15976740449</v>
      </c>
      <c r="C78" t="s">
        <v>0</v>
      </c>
      <c r="D78" t="s">
        <v>0</v>
      </c>
      <c r="E78" t="s">
        <v>0</v>
      </c>
      <c r="F78" t="s">
        <v>1</v>
      </c>
      <c r="G78" t="str">
        <f>"2018-11-20 15:08:06"</f>
        <v>2018-11-20 15:08:06</v>
      </c>
    </row>
    <row r="79" spans="1:7" x14ac:dyDescent="0.2">
      <c r="A79" t="s">
        <v>0</v>
      </c>
      <c r="B79" t="str">
        <f>"13975889286"</f>
        <v>13975889286</v>
      </c>
      <c r="C79" t="s">
        <v>0</v>
      </c>
      <c r="D79" t="s">
        <v>0</v>
      </c>
      <c r="E79" t="s">
        <v>0</v>
      </c>
      <c r="F79" t="s">
        <v>1</v>
      </c>
      <c r="G79" t="str">
        <f>"2018-11-20 15:07:45"</f>
        <v>2018-11-20 15:07:45</v>
      </c>
    </row>
    <row r="80" spans="1:7" x14ac:dyDescent="0.2">
      <c r="A80" t="s">
        <v>0</v>
      </c>
      <c r="B80" t="str">
        <f>"15710453339"</f>
        <v>15710453339</v>
      </c>
      <c r="C80" t="s">
        <v>0</v>
      </c>
      <c r="D80" t="s">
        <v>0</v>
      </c>
      <c r="E80" t="s">
        <v>0</v>
      </c>
      <c r="F80" t="s">
        <v>1</v>
      </c>
      <c r="G80" t="str">
        <f>"2018-11-20 15:07:43"</f>
        <v>2018-11-20 15:07:43</v>
      </c>
    </row>
    <row r="81" spans="1:7" x14ac:dyDescent="0.2">
      <c r="A81" t="s">
        <v>60</v>
      </c>
      <c r="B81" t="str">
        <f>"18369679321"</f>
        <v>18369679321</v>
      </c>
      <c r="C81" t="str">
        <f>"370284199801315620"</f>
        <v>370284199801315620</v>
      </c>
      <c r="D81" t="s">
        <v>61</v>
      </c>
      <c r="E81" t="s">
        <v>62</v>
      </c>
      <c r="F81" t="s">
        <v>1</v>
      </c>
      <c r="G81" t="str">
        <f>"2018-11-20 15:07:38"</f>
        <v>2018-11-20 15:07:38</v>
      </c>
    </row>
    <row r="82" spans="1:7" x14ac:dyDescent="0.2">
      <c r="A82" t="s">
        <v>63</v>
      </c>
      <c r="B82" t="str">
        <f>"18247586152"</f>
        <v>18247586152</v>
      </c>
      <c r="C82" t="str">
        <f>"152324198203015332"</f>
        <v>152324198203015332</v>
      </c>
      <c r="D82" t="s">
        <v>64</v>
      </c>
      <c r="E82" t="s">
        <v>65</v>
      </c>
      <c r="F82" t="s">
        <v>1</v>
      </c>
      <c r="G82" t="str">
        <f>"2018-11-20 15:07:17"</f>
        <v>2018-11-20 15:07:17</v>
      </c>
    </row>
    <row r="83" spans="1:7" x14ac:dyDescent="0.2">
      <c r="A83" t="s">
        <v>0</v>
      </c>
      <c r="B83" t="str">
        <f>"15813108139"</f>
        <v>15813108139</v>
      </c>
      <c r="C83" t="s">
        <v>0</v>
      </c>
      <c r="D83" t="s">
        <v>0</v>
      </c>
      <c r="E83" t="s">
        <v>0</v>
      </c>
      <c r="F83" t="s">
        <v>1</v>
      </c>
      <c r="G83" t="str">
        <f>"2018-11-20 15:07:12"</f>
        <v>2018-11-20 15:07:12</v>
      </c>
    </row>
    <row r="84" spans="1:7" x14ac:dyDescent="0.2">
      <c r="A84" t="s">
        <v>66</v>
      </c>
      <c r="B84" t="str">
        <f>"13225064058"</f>
        <v>13225064058</v>
      </c>
      <c r="C84" t="str">
        <f>"350321200006041212"</f>
        <v>350321200006041212</v>
      </c>
      <c r="D84" t="s">
        <v>0</v>
      </c>
      <c r="E84" t="s">
        <v>0</v>
      </c>
      <c r="F84" t="s">
        <v>1</v>
      </c>
      <c r="G84" t="str">
        <f>"2018-11-20 15:07:08"</f>
        <v>2018-11-20 15:07:08</v>
      </c>
    </row>
    <row r="85" spans="1:7" x14ac:dyDescent="0.2">
      <c r="A85" t="s">
        <v>67</v>
      </c>
      <c r="B85" t="str">
        <f>"15128669798"</f>
        <v>15128669798</v>
      </c>
      <c r="C85" t="str">
        <f>"500235198611032577"</f>
        <v>500235198611032577</v>
      </c>
      <c r="D85" t="s">
        <v>0</v>
      </c>
      <c r="E85" t="s">
        <v>0</v>
      </c>
      <c r="F85" t="s">
        <v>1</v>
      </c>
      <c r="G85" t="str">
        <f>"2018-11-20 15:06:37"</f>
        <v>2018-11-20 15:06:37</v>
      </c>
    </row>
    <row r="86" spans="1:7" x14ac:dyDescent="0.2">
      <c r="A86" t="s">
        <v>68</v>
      </c>
      <c r="B86" t="str">
        <f>"17736929706"</f>
        <v>17736929706</v>
      </c>
      <c r="C86" t="str">
        <f>"131127197602070944"</f>
        <v>131127197602070944</v>
      </c>
      <c r="D86" t="s">
        <v>0</v>
      </c>
      <c r="E86" t="s">
        <v>0</v>
      </c>
      <c r="F86" t="s">
        <v>1</v>
      </c>
      <c r="G86" t="str">
        <f>"2018-11-20 15:06:35"</f>
        <v>2018-11-20 15:06:35</v>
      </c>
    </row>
    <row r="87" spans="1:7" x14ac:dyDescent="0.2">
      <c r="A87" t="s">
        <v>69</v>
      </c>
      <c r="B87" t="str">
        <f>"13718730050"</f>
        <v>13718730050</v>
      </c>
      <c r="C87" t="str">
        <f>"142622198706030018"</f>
        <v>142622198706030018</v>
      </c>
      <c r="D87" t="s">
        <v>0</v>
      </c>
      <c r="E87" t="s">
        <v>0</v>
      </c>
      <c r="F87" t="s">
        <v>1</v>
      </c>
      <c r="G87" t="str">
        <f>"2018-11-20 15:04:56"</f>
        <v>2018-11-20 15:04:56</v>
      </c>
    </row>
    <row r="88" spans="1:7" x14ac:dyDescent="0.2">
      <c r="A88" t="s">
        <v>70</v>
      </c>
      <c r="B88" t="str">
        <f>"13487242546"</f>
        <v>13487242546</v>
      </c>
      <c r="C88" t="str">
        <f>"420582199306091226"</f>
        <v>420582199306091226</v>
      </c>
      <c r="D88" t="s">
        <v>0</v>
      </c>
      <c r="E88" t="s">
        <v>0</v>
      </c>
      <c r="F88" t="s">
        <v>1</v>
      </c>
      <c r="G88" t="str">
        <f>"2018-11-20 15:04:50"</f>
        <v>2018-11-20 15:04:50</v>
      </c>
    </row>
    <row r="89" spans="1:7" x14ac:dyDescent="0.2">
      <c r="A89" t="s">
        <v>0</v>
      </c>
      <c r="B89" t="str">
        <f>"18785058492"</f>
        <v>18785058492</v>
      </c>
      <c r="C89" t="s">
        <v>0</v>
      </c>
      <c r="D89" t="s">
        <v>0</v>
      </c>
      <c r="E89" t="s">
        <v>0</v>
      </c>
      <c r="F89" t="s">
        <v>1</v>
      </c>
      <c r="G89" t="str">
        <f>"2018-11-20 15:04:49"</f>
        <v>2018-11-20 15:04:49</v>
      </c>
    </row>
    <row r="90" spans="1:7" x14ac:dyDescent="0.2">
      <c r="A90" t="s">
        <v>0</v>
      </c>
      <c r="B90" t="str">
        <f>"15186787712"</f>
        <v>15186787712</v>
      </c>
      <c r="C90" t="s">
        <v>0</v>
      </c>
      <c r="D90" t="s">
        <v>0</v>
      </c>
      <c r="E90" t="s">
        <v>0</v>
      </c>
      <c r="F90" t="s">
        <v>1</v>
      </c>
      <c r="G90" t="str">
        <f>"2018-11-20 15:04:48"</f>
        <v>2018-11-20 15:04:48</v>
      </c>
    </row>
    <row r="91" spans="1:7" x14ac:dyDescent="0.2">
      <c r="A91" t="s">
        <v>71</v>
      </c>
      <c r="B91" t="str">
        <f>"15999742534"</f>
        <v>15999742534</v>
      </c>
      <c r="C91" t="str">
        <f>"441900199904113554"</f>
        <v>441900199904113554</v>
      </c>
      <c r="D91" t="s">
        <v>0</v>
      </c>
      <c r="E91" t="s">
        <v>0</v>
      </c>
      <c r="F91" t="s">
        <v>1</v>
      </c>
      <c r="G91" t="str">
        <f>"2018-11-20 15:04:21"</f>
        <v>2018-11-20 15:04:21</v>
      </c>
    </row>
    <row r="92" spans="1:7" x14ac:dyDescent="0.2">
      <c r="A92" t="s">
        <v>0</v>
      </c>
      <c r="B92" t="str">
        <f>"18027445477"</f>
        <v>18027445477</v>
      </c>
      <c r="C92" t="s">
        <v>0</v>
      </c>
      <c r="D92" t="s">
        <v>0</v>
      </c>
      <c r="E92" t="s">
        <v>0</v>
      </c>
      <c r="F92" t="s">
        <v>1</v>
      </c>
      <c r="G92" t="str">
        <f>"2018-11-20 15:04:07"</f>
        <v>2018-11-20 15:04:07</v>
      </c>
    </row>
    <row r="93" spans="1:7" x14ac:dyDescent="0.2">
      <c r="A93" t="s">
        <v>0</v>
      </c>
      <c r="B93" t="str">
        <f>"18931848333"</f>
        <v>18931848333</v>
      </c>
      <c r="C93" t="s">
        <v>0</v>
      </c>
      <c r="D93" t="s">
        <v>0</v>
      </c>
      <c r="E93" t="s">
        <v>0</v>
      </c>
      <c r="F93" t="s">
        <v>1</v>
      </c>
      <c r="G93" t="str">
        <f>"2018-11-20 15:03:56"</f>
        <v>2018-11-20 15:03:56</v>
      </c>
    </row>
    <row r="94" spans="1:7" x14ac:dyDescent="0.2">
      <c r="A94" t="s">
        <v>0</v>
      </c>
      <c r="B94" t="str">
        <f>"15841491100"</f>
        <v>15841491100</v>
      </c>
      <c r="C94" t="s">
        <v>0</v>
      </c>
      <c r="D94" t="s">
        <v>0</v>
      </c>
      <c r="E94" t="s">
        <v>0</v>
      </c>
      <c r="F94" t="s">
        <v>1</v>
      </c>
      <c r="G94" t="str">
        <f>"2018-11-20 15:03:50"</f>
        <v>2018-11-20 15:03:50</v>
      </c>
    </row>
    <row r="95" spans="1:7" x14ac:dyDescent="0.2">
      <c r="A95" t="s">
        <v>0</v>
      </c>
      <c r="B95" t="str">
        <f>"13783582836"</f>
        <v>13783582836</v>
      </c>
      <c r="C95" t="s">
        <v>0</v>
      </c>
      <c r="D95" t="s">
        <v>0</v>
      </c>
      <c r="E95" t="s">
        <v>0</v>
      </c>
      <c r="F95" t="s">
        <v>1</v>
      </c>
      <c r="G95" t="str">
        <f>"2018-11-20 15:03:25"</f>
        <v>2018-11-20 15:03:25</v>
      </c>
    </row>
    <row r="96" spans="1:7" x14ac:dyDescent="0.2">
      <c r="A96" t="s">
        <v>72</v>
      </c>
      <c r="B96" t="str">
        <f>"18251746567"</f>
        <v>18251746567</v>
      </c>
      <c r="C96" t="str">
        <f>"320382199206230714"</f>
        <v>320382199206230714</v>
      </c>
      <c r="D96" t="s">
        <v>0</v>
      </c>
      <c r="E96" t="s">
        <v>0</v>
      </c>
      <c r="F96" t="s">
        <v>1</v>
      </c>
      <c r="G96" t="str">
        <f>"2018-11-20 15:03:06"</f>
        <v>2018-11-20 15:03:06</v>
      </c>
    </row>
    <row r="97" spans="1:7" x14ac:dyDescent="0.2">
      <c r="A97" t="s">
        <v>0</v>
      </c>
      <c r="B97" t="str">
        <f>"13557512190"</f>
        <v>13557512190</v>
      </c>
      <c r="C97" t="s">
        <v>0</v>
      </c>
      <c r="D97" t="s">
        <v>0</v>
      </c>
      <c r="E97" t="s">
        <v>0</v>
      </c>
      <c r="F97" t="s">
        <v>1</v>
      </c>
      <c r="G97" t="str">
        <f>"2018-11-20 15:02:48"</f>
        <v>2018-11-20 15:02:48</v>
      </c>
    </row>
    <row r="98" spans="1:7" x14ac:dyDescent="0.2">
      <c r="A98" t="s">
        <v>73</v>
      </c>
      <c r="B98" t="str">
        <f>"18274964243"</f>
        <v>18274964243</v>
      </c>
      <c r="C98" t="str">
        <f>"430623199812235728"</f>
        <v>430623199812235728</v>
      </c>
      <c r="D98" t="s">
        <v>74</v>
      </c>
      <c r="E98" t="s">
        <v>75</v>
      </c>
      <c r="F98" t="s">
        <v>1</v>
      </c>
      <c r="G98" t="str">
        <f>"2018-11-20 15:02:45"</f>
        <v>2018-11-20 15:02:45</v>
      </c>
    </row>
    <row r="99" spans="1:7" x14ac:dyDescent="0.2">
      <c r="A99" t="s">
        <v>0</v>
      </c>
      <c r="B99" t="str">
        <f>"13769396032"</f>
        <v>13769396032</v>
      </c>
      <c r="C99" t="s">
        <v>0</v>
      </c>
      <c r="D99" t="s">
        <v>0</v>
      </c>
      <c r="E99" t="s">
        <v>0</v>
      </c>
      <c r="F99" t="s">
        <v>1</v>
      </c>
      <c r="G99" t="str">
        <f>"2018-11-20 15:02:29"</f>
        <v>2018-11-20 15:02:29</v>
      </c>
    </row>
    <row r="100" spans="1:7" x14ac:dyDescent="0.2">
      <c r="A100" t="s">
        <v>76</v>
      </c>
      <c r="B100" t="str">
        <f>"13505951141"</f>
        <v>13505951141</v>
      </c>
      <c r="C100" t="str">
        <f>"350424197711080014"</f>
        <v>350424197711080014</v>
      </c>
      <c r="D100" t="s">
        <v>0</v>
      </c>
      <c r="E100" t="s">
        <v>0</v>
      </c>
      <c r="F100" t="s">
        <v>1</v>
      </c>
      <c r="G100" t="str">
        <f>"2018-11-20 15:02:15"</f>
        <v>2018-11-20 15:02:15</v>
      </c>
    </row>
    <row r="101" spans="1:7" x14ac:dyDescent="0.2">
      <c r="A101" t="s">
        <v>77</v>
      </c>
      <c r="B101" t="str">
        <f>"15732221896"</f>
        <v>15732221896</v>
      </c>
      <c r="C101" t="str">
        <f>"130682198205200325"</f>
        <v>130682198205200325</v>
      </c>
      <c r="D101" t="s">
        <v>0</v>
      </c>
      <c r="E101" t="s">
        <v>0</v>
      </c>
      <c r="F101" t="s">
        <v>1</v>
      </c>
      <c r="G101" t="str">
        <f>"2018-11-20 15:02:10"</f>
        <v>2018-11-20 15:02:10</v>
      </c>
    </row>
    <row r="102" spans="1:7" x14ac:dyDescent="0.2">
      <c r="A102" t="s">
        <v>78</v>
      </c>
      <c r="B102" t="str">
        <f>"18133513381"</f>
        <v>18133513381</v>
      </c>
      <c r="C102" t="str">
        <f>"130321198001012913"</f>
        <v>130321198001012913</v>
      </c>
      <c r="D102" t="s">
        <v>79</v>
      </c>
      <c r="E102" t="s">
        <v>80</v>
      </c>
      <c r="F102" t="s">
        <v>1</v>
      </c>
      <c r="G102" t="str">
        <f>"2018-11-20 15:02:01"</f>
        <v>2018-11-20 15:02:01</v>
      </c>
    </row>
    <row r="103" spans="1:7" x14ac:dyDescent="0.2">
      <c r="A103" t="s">
        <v>81</v>
      </c>
      <c r="B103" t="str">
        <f>"15087004072"</f>
        <v>15087004072</v>
      </c>
      <c r="C103" t="str">
        <f>"530122199206050029"</f>
        <v>530122199206050029</v>
      </c>
      <c r="D103" t="s">
        <v>0</v>
      </c>
      <c r="E103" t="s">
        <v>0</v>
      </c>
      <c r="F103" t="s">
        <v>1</v>
      </c>
      <c r="G103" t="str">
        <f>"2018-11-20 15:01:36"</f>
        <v>2018-11-20 15:01:36</v>
      </c>
    </row>
    <row r="104" spans="1:7" x14ac:dyDescent="0.2">
      <c r="A104" t="s">
        <v>82</v>
      </c>
      <c r="B104" t="str">
        <f>"13847452050"</f>
        <v>13847452050</v>
      </c>
      <c r="C104" t="str">
        <f>"152323199909190077"</f>
        <v>152323199909190077</v>
      </c>
      <c r="D104" t="s">
        <v>0</v>
      </c>
      <c r="E104" t="s">
        <v>0</v>
      </c>
      <c r="F104" t="s">
        <v>1</v>
      </c>
      <c r="G104" t="str">
        <f>"2018-11-20 15:01:07"</f>
        <v>2018-11-20 15:01:07</v>
      </c>
    </row>
    <row r="105" spans="1:7" x14ac:dyDescent="0.2">
      <c r="A105" t="s">
        <v>83</v>
      </c>
      <c r="B105" t="str">
        <f>"13320731412"</f>
        <v>13320731412</v>
      </c>
      <c r="C105" t="str">
        <f>"510823199810229157"</f>
        <v>510823199810229157</v>
      </c>
      <c r="D105" t="s">
        <v>0</v>
      </c>
      <c r="E105" t="s">
        <v>0</v>
      </c>
      <c r="F105" t="s">
        <v>1</v>
      </c>
      <c r="G105" t="str">
        <f>"2018-11-20 15:01:06"</f>
        <v>2018-11-20 15:01:06</v>
      </c>
    </row>
    <row r="106" spans="1:7" x14ac:dyDescent="0.2">
      <c r="A106" t="s">
        <v>0</v>
      </c>
      <c r="B106" t="str">
        <f>"17612281660"</f>
        <v>17612281660</v>
      </c>
      <c r="C106" t="s">
        <v>0</v>
      </c>
      <c r="D106" t="s">
        <v>0</v>
      </c>
      <c r="E106" t="s">
        <v>0</v>
      </c>
      <c r="F106" t="s">
        <v>1</v>
      </c>
      <c r="G106" t="str">
        <f>"2018-11-20 15:00:45"</f>
        <v>2018-11-20 15:00:45</v>
      </c>
    </row>
    <row r="107" spans="1:7" x14ac:dyDescent="0.2">
      <c r="A107" t="s">
        <v>84</v>
      </c>
      <c r="B107" t="str">
        <f>"13839217320"</f>
        <v>13839217320</v>
      </c>
      <c r="C107" t="str">
        <f>"410611200002097024"</f>
        <v>410611200002097024</v>
      </c>
      <c r="D107" t="s">
        <v>85</v>
      </c>
      <c r="E107" t="s">
        <v>86</v>
      </c>
      <c r="F107" t="s">
        <v>1</v>
      </c>
      <c r="G107" t="str">
        <f>"2018-11-20 15:00:32"</f>
        <v>2018-11-20 15:00:32</v>
      </c>
    </row>
    <row r="108" spans="1:7" x14ac:dyDescent="0.2">
      <c r="A108" t="s">
        <v>87</v>
      </c>
      <c r="B108" t="str">
        <f>"15188267999"</f>
        <v>15188267999</v>
      </c>
      <c r="C108" t="str">
        <f>"41150219851121841X"</f>
        <v>41150219851121841X</v>
      </c>
      <c r="D108" t="s">
        <v>0</v>
      </c>
      <c r="E108" t="s">
        <v>0</v>
      </c>
      <c r="F108" t="s">
        <v>1</v>
      </c>
      <c r="G108" t="str">
        <f>"2018-11-20 15:00:28"</f>
        <v>2018-11-20 15:00:28</v>
      </c>
    </row>
    <row r="109" spans="1:7" x14ac:dyDescent="0.2">
      <c r="A109" t="s">
        <v>88</v>
      </c>
      <c r="B109" t="str">
        <f>"17375481980"</f>
        <v>17375481980</v>
      </c>
      <c r="C109" t="str">
        <f>"340122199505252477"</f>
        <v>340122199505252477</v>
      </c>
      <c r="D109" t="s">
        <v>89</v>
      </c>
      <c r="E109" t="s">
        <v>90</v>
      </c>
      <c r="F109" t="s">
        <v>1</v>
      </c>
      <c r="G109" t="str">
        <f>"2018-11-20 15:00:23"</f>
        <v>2018-11-20 15:00:23</v>
      </c>
    </row>
    <row r="110" spans="1:7" x14ac:dyDescent="0.2">
      <c r="A110" t="s">
        <v>91</v>
      </c>
      <c r="B110" t="str">
        <f>"18873027163"</f>
        <v>18873027163</v>
      </c>
      <c r="C110" t="str">
        <f>"430681198502134613"</f>
        <v>430681198502134613</v>
      </c>
      <c r="D110" t="s">
        <v>0</v>
      </c>
      <c r="E110" t="s">
        <v>0</v>
      </c>
      <c r="F110" t="s">
        <v>1</v>
      </c>
      <c r="G110" t="str">
        <f>"2018-11-20 15:00:07"</f>
        <v>2018-11-20 15:00:07</v>
      </c>
    </row>
    <row r="111" spans="1:7" x14ac:dyDescent="0.2">
      <c r="A111" t="s">
        <v>92</v>
      </c>
      <c r="B111" t="str">
        <f>"13617921173"</f>
        <v>13617921173</v>
      </c>
      <c r="C111" t="str">
        <f>"360430198708013316"</f>
        <v>360430198708013316</v>
      </c>
      <c r="D111" t="s">
        <v>0</v>
      </c>
      <c r="E111" t="s">
        <v>0</v>
      </c>
      <c r="F111" t="s">
        <v>1</v>
      </c>
      <c r="G111" t="str">
        <f>"2018-11-20 15:00:04"</f>
        <v>2018-11-20 15:00:04</v>
      </c>
    </row>
    <row r="112" spans="1:7" x14ac:dyDescent="0.2">
      <c r="A112" t="s">
        <v>0</v>
      </c>
      <c r="B112" t="str">
        <f>"18272221809"</f>
        <v>18272221809</v>
      </c>
      <c r="C112" t="s">
        <v>0</v>
      </c>
      <c r="D112" t="s">
        <v>0</v>
      </c>
      <c r="E112" t="s">
        <v>0</v>
      </c>
      <c r="F112" t="s">
        <v>1</v>
      </c>
      <c r="G112" t="str">
        <f>"2018-11-20 14:59:41"</f>
        <v>2018-11-20 14:59:41</v>
      </c>
    </row>
    <row r="113" spans="1:7" x14ac:dyDescent="0.2">
      <c r="A113" t="s">
        <v>93</v>
      </c>
      <c r="B113" t="str">
        <f>"13850223931"</f>
        <v>13850223931</v>
      </c>
      <c r="C113" t="str">
        <f>"35032219941231052X"</f>
        <v>35032219941231052X</v>
      </c>
      <c r="D113" t="s">
        <v>0</v>
      </c>
      <c r="E113" t="s">
        <v>0</v>
      </c>
      <c r="F113" t="s">
        <v>1</v>
      </c>
      <c r="G113" t="str">
        <f>"2018-11-20 14:59:40"</f>
        <v>2018-11-20 14:59:40</v>
      </c>
    </row>
    <row r="114" spans="1:7" x14ac:dyDescent="0.2">
      <c r="A114" t="s">
        <v>0</v>
      </c>
      <c r="B114" t="str">
        <f>"15299361058"</f>
        <v>15299361058</v>
      </c>
      <c r="C114" t="s">
        <v>0</v>
      </c>
      <c r="D114" t="s">
        <v>0</v>
      </c>
      <c r="E114" t="s">
        <v>0</v>
      </c>
      <c r="F114" t="s">
        <v>1</v>
      </c>
      <c r="G114" t="str">
        <f>"2018-11-20 14:59:27"</f>
        <v>2018-11-20 14:59:27</v>
      </c>
    </row>
    <row r="115" spans="1:7" x14ac:dyDescent="0.2">
      <c r="A115" t="s">
        <v>0</v>
      </c>
      <c r="B115" t="str">
        <f>"18773039829"</f>
        <v>18773039829</v>
      </c>
      <c r="C115" t="s">
        <v>0</v>
      </c>
      <c r="D115" t="s">
        <v>0</v>
      </c>
      <c r="E115" t="s">
        <v>0</v>
      </c>
      <c r="F115" t="s">
        <v>1</v>
      </c>
      <c r="G115" t="str">
        <f>"2018-11-20 14:59:20"</f>
        <v>2018-11-20 14:59:20</v>
      </c>
    </row>
    <row r="116" spans="1:7" x14ac:dyDescent="0.2">
      <c r="A116" t="s">
        <v>94</v>
      </c>
      <c r="B116" t="str">
        <f>"13845472289"</f>
        <v>13845472289</v>
      </c>
      <c r="C116" t="str">
        <f>"230822198803184116"</f>
        <v>230822198803184116</v>
      </c>
      <c r="D116" t="s">
        <v>0</v>
      </c>
      <c r="E116" t="s">
        <v>0</v>
      </c>
      <c r="F116" t="s">
        <v>1</v>
      </c>
      <c r="G116" t="str">
        <f>"2018-11-20 14:59:13"</f>
        <v>2018-11-20 14:59:13</v>
      </c>
    </row>
    <row r="117" spans="1:7" x14ac:dyDescent="0.2">
      <c r="A117" t="s">
        <v>95</v>
      </c>
      <c r="B117" t="str">
        <f>"13419049233"</f>
        <v>13419049233</v>
      </c>
      <c r="C117" t="str">
        <f>"510622199009125718"</f>
        <v>510622199009125718</v>
      </c>
      <c r="D117" t="s">
        <v>0</v>
      </c>
      <c r="E117" t="s">
        <v>0</v>
      </c>
      <c r="F117" t="s">
        <v>1</v>
      </c>
      <c r="G117" t="str">
        <f>"2018-11-20 14:58:51"</f>
        <v>2018-11-20 14:58:51</v>
      </c>
    </row>
    <row r="118" spans="1:7" x14ac:dyDescent="0.2">
      <c r="A118" t="s">
        <v>0</v>
      </c>
      <c r="B118" t="str">
        <f>"13855331420"</f>
        <v>13855331420</v>
      </c>
      <c r="C118" t="s">
        <v>0</v>
      </c>
      <c r="D118" t="s">
        <v>0</v>
      </c>
      <c r="E118" t="s">
        <v>0</v>
      </c>
      <c r="F118" t="s">
        <v>1</v>
      </c>
      <c r="G118" t="str">
        <f>"2018-11-20 14:58:48"</f>
        <v>2018-11-20 14:58:48</v>
      </c>
    </row>
    <row r="119" spans="1:7" x14ac:dyDescent="0.2">
      <c r="A119" t="s">
        <v>0</v>
      </c>
      <c r="B119" t="str">
        <f>"13646435686"</f>
        <v>13646435686</v>
      </c>
      <c r="C119" t="s">
        <v>0</v>
      </c>
      <c r="D119" t="s">
        <v>0</v>
      </c>
      <c r="E119" t="s">
        <v>0</v>
      </c>
      <c r="F119" t="s">
        <v>1</v>
      </c>
      <c r="G119" t="str">
        <f>"2018-11-20 14:58:46"</f>
        <v>2018-11-20 14:58:46</v>
      </c>
    </row>
    <row r="120" spans="1:7" x14ac:dyDescent="0.2">
      <c r="A120" t="s">
        <v>0</v>
      </c>
      <c r="B120" t="str">
        <f>"13253307497"</f>
        <v>13253307497</v>
      </c>
      <c r="C120" t="s">
        <v>0</v>
      </c>
      <c r="D120" t="s">
        <v>0</v>
      </c>
      <c r="E120" t="s">
        <v>0</v>
      </c>
      <c r="F120" t="s">
        <v>1</v>
      </c>
      <c r="G120" t="str">
        <f>"2018-11-20 14:58:42"</f>
        <v>2018-11-20 14:58:42</v>
      </c>
    </row>
    <row r="121" spans="1:7" x14ac:dyDescent="0.2">
      <c r="A121" t="s">
        <v>96</v>
      </c>
      <c r="B121" t="str">
        <f>"18195092746"</f>
        <v>18195092746</v>
      </c>
      <c r="C121" t="str">
        <f>"640222199707051928"</f>
        <v>640222199707051928</v>
      </c>
      <c r="D121" t="s">
        <v>0</v>
      </c>
      <c r="E121" t="s">
        <v>0</v>
      </c>
      <c r="F121" t="s">
        <v>1</v>
      </c>
      <c r="G121" t="str">
        <f>"2018-11-20 14:58:16"</f>
        <v>2018-11-20 14:58:16</v>
      </c>
    </row>
    <row r="122" spans="1:7" x14ac:dyDescent="0.2">
      <c r="A122" t="s">
        <v>97</v>
      </c>
      <c r="B122" t="str">
        <f>"13991005128"</f>
        <v>13991005128</v>
      </c>
      <c r="C122" t="str">
        <f>"610430197807052019"</f>
        <v>610430197807052019</v>
      </c>
      <c r="D122" t="s">
        <v>0</v>
      </c>
      <c r="E122" t="s">
        <v>0</v>
      </c>
      <c r="F122" t="s">
        <v>1</v>
      </c>
      <c r="G122" t="str">
        <f>"2018-11-20 14:57:58"</f>
        <v>2018-11-20 14:57:58</v>
      </c>
    </row>
    <row r="123" spans="1:7" x14ac:dyDescent="0.2">
      <c r="A123" t="s">
        <v>98</v>
      </c>
      <c r="B123" t="str">
        <f>"18874898801"</f>
        <v>18874898801</v>
      </c>
      <c r="C123" t="str">
        <f>"430522198609035900"</f>
        <v>430522198609035900</v>
      </c>
      <c r="D123" t="s">
        <v>0</v>
      </c>
      <c r="E123" t="s">
        <v>0</v>
      </c>
      <c r="F123" t="s">
        <v>1</v>
      </c>
      <c r="G123" t="str">
        <f>"2018-11-20 14:57:56"</f>
        <v>2018-11-20 14:57:56</v>
      </c>
    </row>
    <row r="124" spans="1:7" x14ac:dyDescent="0.2">
      <c r="A124" t="s">
        <v>99</v>
      </c>
      <c r="B124" t="str">
        <f>"13990821915"</f>
        <v>13990821915</v>
      </c>
      <c r="C124" t="str">
        <f>"512926197707100715"</f>
        <v>512926197707100715</v>
      </c>
      <c r="D124" t="s">
        <v>0</v>
      </c>
      <c r="E124" t="s">
        <v>0</v>
      </c>
      <c r="F124" t="s">
        <v>1</v>
      </c>
      <c r="G124" t="str">
        <f>"2018-11-20 14:57:53"</f>
        <v>2018-11-20 14:57:53</v>
      </c>
    </row>
    <row r="125" spans="1:7" x14ac:dyDescent="0.2">
      <c r="A125" t="s">
        <v>0</v>
      </c>
      <c r="B125" t="str">
        <f>"13627723607"</f>
        <v>13627723607</v>
      </c>
      <c r="C125" t="s">
        <v>0</v>
      </c>
      <c r="D125" t="s">
        <v>0</v>
      </c>
      <c r="E125" t="s">
        <v>0</v>
      </c>
      <c r="F125" t="s">
        <v>1</v>
      </c>
      <c r="G125" t="str">
        <f>"2018-11-20 14:57:08"</f>
        <v>2018-11-20 14:57:08</v>
      </c>
    </row>
    <row r="126" spans="1:7" x14ac:dyDescent="0.2">
      <c r="A126" t="s">
        <v>100</v>
      </c>
      <c r="B126" t="str">
        <f>"18364498239"</f>
        <v>18364498239</v>
      </c>
      <c r="C126" t="str">
        <f>"370682197805161120"</f>
        <v>370682197805161120</v>
      </c>
      <c r="D126" t="s">
        <v>0</v>
      </c>
      <c r="E126" t="s">
        <v>0</v>
      </c>
      <c r="F126" t="s">
        <v>1</v>
      </c>
      <c r="G126" t="str">
        <f>"2018-11-20 14:56:24"</f>
        <v>2018-11-20 14:56:24</v>
      </c>
    </row>
    <row r="127" spans="1:7" x14ac:dyDescent="0.2">
      <c r="A127" t="s">
        <v>0</v>
      </c>
      <c r="B127" t="str">
        <f>"15038821876"</f>
        <v>15038821876</v>
      </c>
      <c r="C127" t="s">
        <v>0</v>
      </c>
      <c r="D127" t="s">
        <v>0</v>
      </c>
      <c r="E127" t="s">
        <v>0</v>
      </c>
      <c r="F127" t="s">
        <v>1</v>
      </c>
      <c r="G127" t="str">
        <f>"2018-11-20 14:56:17"</f>
        <v>2018-11-20 14:56:17</v>
      </c>
    </row>
    <row r="128" spans="1:7" x14ac:dyDescent="0.2">
      <c r="A128" t="s">
        <v>0</v>
      </c>
      <c r="B128" t="str">
        <f>"15894388003"</f>
        <v>15894388003</v>
      </c>
      <c r="C128" t="s">
        <v>0</v>
      </c>
      <c r="D128" t="s">
        <v>0</v>
      </c>
      <c r="E128" t="s">
        <v>0</v>
      </c>
      <c r="F128" t="s">
        <v>1</v>
      </c>
      <c r="G128" t="str">
        <f>"2018-11-20 14:56:15"</f>
        <v>2018-11-20 14:56:15</v>
      </c>
    </row>
    <row r="129" spans="1:7" x14ac:dyDescent="0.2">
      <c r="A129" t="s">
        <v>101</v>
      </c>
      <c r="B129" t="str">
        <f>"18965893727"</f>
        <v>18965893727</v>
      </c>
      <c r="C129" t="str">
        <f>"412326198501034845"</f>
        <v>412326198501034845</v>
      </c>
      <c r="D129" t="s">
        <v>102</v>
      </c>
      <c r="E129" t="s">
        <v>103</v>
      </c>
      <c r="F129" t="s">
        <v>1</v>
      </c>
      <c r="G129" t="str">
        <f>"2018-11-20 14:56:00"</f>
        <v>2018-11-20 14:56:00</v>
      </c>
    </row>
    <row r="130" spans="1:7" x14ac:dyDescent="0.2">
      <c r="A130" t="s">
        <v>0</v>
      </c>
      <c r="B130" t="str">
        <f>"18800545798"</f>
        <v>18800545798</v>
      </c>
      <c r="C130" t="s">
        <v>0</v>
      </c>
      <c r="D130" t="s">
        <v>0</v>
      </c>
      <c r="E130" t="s">
        <v>0</v>
      </c>
      <c r="F130" t="s">
        <v>1</v>
      </c>
      <c r="G130" t="str">
        <f>"2018-11-20 14:55:55"</f>
        <v>2018-11-20 14:55:55</v>
      </c>
    </row>
    <row r="131" spans="1:7" x14ac:dyDescent="0.2">
      <c r="A131" t="s">
        <v>0</v>
      </c>
      <c r="B131" t="str">
        <f>"13839889706"</f>
        <v>13839889706</v>
      </c>
      <c r="C131" t="s">
        <v>0</v>
      </c>
      <c r="D131" t="s">
        <v>0</v>
      </c>
      <c r="E131" t="s">
        <v>0</v>
      </c>
      <c r="F131" t="s">
        <v>1</v>
      </c>
      <c r="G131" t="str">
        <f>"2018-11-20 14:55:03"</f>
        <v>2018-11-20 14:55:03</v>
      </c>
    </row>
    <row r="132" spans="1:7" x14ac:dyDescent="0.2">
      <c r="A132" t="s">
        <v>104</v>
      </c>
      <c r="B132" t="str">
        <f>"13765948752"</f>
        <v>13765948752</v>
      </c>
      <c r="C132" t="str">
        <f>"522131197712190013"</f>
        <v>522131197712190013</v>
      </c>
      <c r="D132" t="s">
        <v>0</v>
      </c>
      <c r="E132" t="s">
        <v>0</v>
      </c>
      <c r="F132" t="s">
        <v>1</v>
      </c>
      <c r="G132" t="str">
        <f>"2018-11-20 14:54:59"</f>
        <v>2018-11-20 14:54:59</v>
      </c>
    </row>
    <row r="133" spans="1:7" x14ac:dyDescent="0.2">
      <c r="A133" t="s">
        <v>105</v>
      </c>
      <c r="B133" t="str">
        <f>"18561573615"</f>
        <v>18561573615</v>
      </c>
      <c r="C133" t="str">
        <f>"220623197402130917"</f>
        <v>220623197402130917</v>
      </c>
      <c r="D133" t="s">
        <v>0</v>
      </c>
      <c r="E133" t="s">
        <v>0</v>
      </c>
      <c r="F133" t="s">
        <v>1</v>
      </c>
      <c r="G133" t="str">
        <f>"2018-11-20 14:54:13"</f>
        <v>2018-11-20 14:54:13</v>
      </c>
    </row>
    <row r="134" spans="1:7" x14ac:dyDescent="0.2">
      <c r="A134" t="s">
        <v>106</v>
      </c>
      <c r="B134" t="str">
        <f>"15962673320"</f>
        <v>15962673320</v>
      </c>
      <c r="C134" t="str">
        <f>"341125199611024339"</f>
        <v>341125199611024339</v>
      </c>
      <c r="D134" t="s">
        <v>0</v>
      </c>
      <c r="E134" t="s">
        <v>0</v>
      </c>
      <c r="F134" t="s">
        <v>1</v>
      </c>
      <c r="G134" t="str">
        <f>"2018-11-20 14:54:06"</f>
        <v>2018-11-20 14:54:06</v>
      </c>
    </row>
    <row r="135" spans="1:7" x14ac:dyDescent="0.2">
      <c r="A135" t="s">
        <v>107</v>
      </c>
      <c r="B135" t="str">
        <f>"18343184305"</f>
        <v>18343184305</v>
      </c>
      <c r="C135" t="str">
        <f>"220183199110253024"</f>
        <v>220183199110253024</v>
      </c>
      <c r="D135" t="s">
        <v>0</v>
      </c>
      <c r="E135" t="s">
        <v>0</v>
      </c>
      <c r="F135" t="s">
        <v>1</v>
      </c>
      <c r="G135" t="str">
        <f>"2018-11-20 14:53:59"</f>
        <v>2018-11-20 14:53:59</v>
      </c>
    </row>
    <row r="136" spans="1:7" x14ac:dyDescent="0.2">
      <c r="A136" t="s">
        <v>108</v>
      </c>
      <c r="B136" t="str">
        <f>"18515607787"</f>
        <v>18515607787</v>
      </c>
      <c r="C136" t="str">
        <f>"23101119790529124X"</f>
        <v>23101119790529124X</v>
      </c>
      <c r="D136" t="s">
        <v>0</v>
      </c>
      <c r="E136" t="s">
        <v>0</v>
      </c>
      <c r="F136" t="s">
        <v>1</v>
      </c>
      <c r="G136" t="str">
        <f>"2018-11-20 14:53:53"</f>
        <v>2018-11-20 14:53:53</v>
      </c>
    </row>
    <row r="137" spans="1:7" x14ac:dyDescent="0.2">
      <c r="A137" t="s">
        <v>109</v>
      </c>
      <c r="B137" t="str">
        <f>"13480875496"</f>
        <v>13480875496</v>
      </c>
      <c r="C137" t="str">
        <f>"445281199503132475"</f>
        <v>445281199503132475</v>
      </c>
      <c r="D137" t="s">
        <v>0</v>
      </c>
      <c r="E137" t="s">
        <v>0</v>
      </c>
      <c r="F137" t="s">
        <v>1</v>
      </c>
      <c r="G137" t="str">
        <f>"2018-11-20 14:53:34"</f>
        <v>2018-11-20 14:53:34</v>
      </c>
    </row>
    <row r="138" spans="1:7" x14ac:dyDescent="0.2">
      <c r="A138" t="s">
        <v>0</v>
      </c>
      <c r="B138" t="str">
        <f>"13400002703"</f>
        <v>13400002703</v>
      </c>
      <c r="C138" t="s">
        <v>0</v>
      </c>
      <c r="D138" t="s">
        <v>0</v>
      </c>
      <c r="E138" t="s">
        <v>0</v>
      </c>
      <c r="F138" t="s">
        <v>1</v>
      </c>
      <c r="G138" t="str">
        <f>"2018-11-20 14:52:35"</f>
        <v>2018-11-20 14:52:35</v>
      </c>
    </row>
    <row r="139" spans="1:7" x14ac:dyDescent="0.2">
      <c r="A139" t="s">
        <v>110</v>
      </c>
      <c r="B139" t="str">
        <f>"18210870734"</f>
        <v>18210870734</v>
      </c>
      <c r="C139" t="str">
        <f>"513023199203165824"</f>
        <v>513023199203165824</v>
      </c>
      <c r="D139" t="s">
        <v>0</v>
      </c>
      <c r="E139" t="s">
        <v>0</v>
      </c>
      <c r="F139" t="s">
        <v>1</v>
      </c>
      <c r="G139" t="str">
        <f>"2018-11-20 14:52:26"</f>
        <v>2018-11-20 14:52:26</v>
      </c>
    </row>
    <row r="140" spans="1:7" x14ac:dyDescent="0.2">
      <c r="A140" t="s">
        <v>0</v>
      </c>
      <c r="B140" t="str">
        <f>"15752302879"</f>
        <v>15752302879</v>
      </c>
      <c r="C140" t="s">
        <v>0</v>
      </c>
      <c r="D140" t="s">
        <v>0</v>
      </c>
      <c r="E140" t="s">
        <v>0</v>
      </c>
      <c r="F140" t="s">
        <v>1</v>
      </c>
      <c r="G140" t="str">
        <f>"2018-11-20 14:52:24"</f>
        <v>2018-11-20 14:52:24</v>
      </c>
    </row>
    <row r="141" spans="1:7" x14ac:dyDescent="0.2">
      <c r="A141" t="s">
        <v>111</v>
      </c>
      <c r="B141" t="str">
        <f>"13959689303"</f>
        <v>13959689303</v>
      </c>
      <c r="C141" t="str">
        <f>"35068119860205475X"</f>
        <v>35068119860205475X</v>
      </c>
      <c r="D141" t="s">
        <v>0</v>
      </c>
      <c r="E141" t="s">
        <v>0</v>
      </c>
      <c r="F141" t="s">
        <v>1</v>
      </c>
      <c r="G141" t="str">
        <f>"2018-11-20 14:51:47"</f>
        <v>2018-11-20 14:51:47</v>
      </c>
    </row>
    <row r="142" spans="1:7" x14ac:dyDescent="0.2">
      <c r="A142" t="s">
        <v>112</v>
      </c>
      <c r="B142" t="str">
        <f>"18275064421"</f>
        <v>18275064421</v>
      </c>
      <c r="C142" t="str">
        <f>"522121198508173218"</f>
        <v>522121198508173218</v>
      </c>
      <c r="D142" t="s">
        <v>0</v>
      </c>
      <c r="E142" t="s">
        <v>0</v>
      </c>
      <c r="F142" t="s">
        <v>1</v>
      </c>
      <c r="G142" t="str">
        <f>"2018-11-20 14:51:32"</f>
        <v>2018-11-20 14:51:32</v>
      </c>
    </row>
    <row r="143" spans="1:7" x14ac:dyDescent="0.2">
      <c r="A143" t="s">
        <v>113</v>
      </c>
      <c r="B143" t="str">
        <f>"18458181883"</f>
        <v>18458181883</v>
      </c>
      <c r="C143" t="str">
        <f>"510521199110252533"</f>
        <v>510521199110252533</v>
      </c>
      <c r="D143" t="s">
        <v>0</v>
      </c>
      <c r="E143" t="s">
        <v>0</v>
      </c>
      <c r="F143" t="s">
        <v>1</v>
      </c>
      <c r="G143" t="str">
        <f>"2018-11-20 14:51:32"</f>
        <v>2018-11-20 14:51:32</v>
      </c>
    </row>
    <row r="144" spans="1:7" x14ac:dyDescent="0.2">
      <c r="A144" t="s">
        <v>0</v>
      </c>
      <c r="B144" t="str">
        <f>"18246226531"</f>
        <v>18246226531</v>
      </c>
      <c r="C144" t="s">
        <v>0</v>
      </c>
      <c r="D144" t="s">
        <v>0</v>
      </c>
      <c r="E144" t="s">
        <v>0</v>
      </c>
      <c r="F144" t="s">
        <v>1</v>
      </c>
      <c r="G144" t="str">
        <f>"2018-11-20 14:51:30"</f>
        <v>2018-11-20 14:51:30</v>
      </c>
    </row>
    <row r="145" spans="1:7" x14ac:dyDescent="0.2">
      <c r="A145" t="s">
        <v>0</v>
      </c>
      <c r="B145" t="str">
        <f>"18794897662"</f>
        <v>18794897662</v>
      </c>
      <c r="C145" t="s">
        <v>0</v>
      </c>
      <c r="D145" t="s">
        <v>0</v>
      </c>
      <c r="E145" t="s">
        <v>0</v>
      </c>
      <c r="F145" t="s">
        <v>1</v>
      </c>
      <c r="G145" t="str">
        <f>"2018-11-20 14:51:14"</f>
        <v>2018-11-20 14:51:14</v>
      </c>
    </row>
    <row r="146" spans="1:7" x14ac:dyDescent="0.2">
      <c r="A146" t="s">
        <v>114</v>
      </c>
      <c r="B146" t="str">
        <f>"18595133861"</f>
        <v>18595133861</v>
      </c>
      <c r="C146" t="str">
        <f>"612732199205072215"</f>
        <v>612732199205072215</v>
      </c>
      <c r="D146" t="s">
        <v>0</v>
      </c>
      <c r="E146" t="s">
        <v>0</v>
      </c>
      <c r="F146" t="s">
        <v>1</v>
      </c>
      <c r="G146" t="str">
        <f>"2018-11-20 14:50:27"</f>
        <v>2018-11-20 14:50:27</v>
      </c>
    </row>
    <row r="147" spans="1:7" x14ac:dyDescent="0.2">
      <c r="A147" t="s">
        <v>115</v>
      </c>
      <c r="B147" t="str">
        <f>"18833255265"</f>
        <v>18833255265</v>
      </c>
      <c r="C147" t="str">
        <f>"130621199408131253"</f>
        <v>130621199408131253</v>
      </c>
      <c r="D147" t="s">
        <v>0</v>
      </c>
      <c r="E147" t="s">
        <v>0</v>
      </c>
      <c r="F147" t="s">
        <v>1</v>
      </c>
      <c r="G147" t="str">
        <f>"2018-11-20 14:50:17"</f>
        <v>2018-11-20 14:50:17</v>
      </c>
    </row>
    <row r="148" spans="1:7" x14ac:dyDescent="0.2">
      <c r="A148" t="s">
        <v>0</v>
      </c>
      <c r="B148" t="str">
        <f>"15765489773"</f>
        <v>15765489773</v>
      </c>
      <c r="C148" t="s">
        <v>0</v>
      </c>
      <c r="D148" t="s">
        <v>0</v>
      </c>
      <c r="E148" t="s">
        <v>0</v>
      </c>
      <c r="F148" t="s">
        <v>1</v>
      </c>
      <c r="G148" t="str">
        <f>"2018-11-20 14:50:16"</f>
        <v>2018-11-20 14:50:16</v>
      </c>
    </row>
    <row r="149" spans="1:7" x14ac:dyDescent="0.2">
      <c r="A149" t="s">
        <v>116</v>
      </c>
      <c r="B149" t="str">
        <f>"18601903882"</f>
        <v>18601903882</v>
      </c>
      <c r="C149" t="str">
        <f>"410423199805196615"</f>
        <v>410423199805196615</v>
      </c>
      <c r="D149" t="s">
        <v>0</v>
      </c>
      <c r="E149" t="s">
        <v>0</v>
      </c>
      <c r="F149" t="s">
        <v>1</v>
      </c>
      <c r="G149" t="str">
        <f>"2018-11-20 14:50:10"</f>
        <v>2018-11-20 14:50:10</v>
      </c>
    </row>
    <row r="150" spans="1:7" x14ac:dyDescent="0.2">
      <c r="A150" t="s">
        <v>0</v>
      </c>
      <c r="B150" t="str">
        <f>"13785509234"</f>
        <v>13785509234</v>
      </c>
      <c r="C150" t="s">
        <v>0</v>
      </c>
      <c r="D150" t="s">
        <v>0</v>
      </c>
      <c r="E150" t="s">
        <v>0</v>
      </c>
      <c r="F150" t="s">
        <v>1</v>
      </c>
      <c r="G150" t="str">
        <f>"2018-11-20 14:49:57"</f>
        <v>2018-11-20 14:49:57</v>
      </c>
    </row>
    <row r="151" spans="1:7" x14ac:dyDescent="0.2">
      <c r="A151" t="s">
        <v>117</v>
      </c>
      <c r="B151" t="str">
        <f>"15969376753"</f>
        <v>15969376753</v>
      </c>
      <c r="C151" t="str">
        <f>"533224199204072313"</f>
        <v>533224199204072313</v>
      </c>
      <c r="D151" t="s">
        <v>0</v>
      </c>
      <c r="E151" t="s">
        <v>0</v>
      </c>
      <c r="F151" t="s">
        <v>1</v>
      </c>
      <c r="G151" t="str">
        <f>"2018-11-20 14:49:56"</f>
        <v>2018-11-20 14:49:56</v>
      </c>
    </row>
    <row r="152" spans="1:7" x14ac:dyDescent="0.2">
      <c r="A152" t="s">
        <v>0</v>
      </c>
      <c r="B152" t="str">
        <f>"15867940151"</f>
        <v>15867940151</v>
      </c>
      <c r="C152" t="s">
        <v>0</v>
      </c>
      <c r="D152" t="s">
        <v>0</v>
      </c>
      <c r="E152" t="s">
        <v>0</v>
      </c>
      <c r="F152" t="s">
        <v>1</v>
      </c>
      <c r="G152" t="str">
        <f>"2018-11-20 14:49:32"</f>
        <v>2018-11-20 14:49:32</v>
      </c>
    </row>
    <row r="153" spans="1:7" x14ac:dyDescent="0.2">
      <c r="A153" t="s">
        <v>118</v>
      </c>
      <c r="B153" t="str">
        <f>"15206730155"</f>
        <v>15206730155</v>
      </c>
      <c r="C153" t="str">
        <f>"37092319881119283X"</f>
        <v>37092319881119283X</v>
      </c>
      <c r="D153" t="s">
        <v>0</v>
      </c>
      <c r="E153" t="s">
        <v>0</v>
      </c>
      <c r="F153" t="s">
        <v>1</v>
      </c>
      <c r="G153" t="str">
        <f>"2018-11-20 14:49:29"</f>
        <v>2018-11-20 14:49:29</v>
      </c>
    </row>
    <row r="154" spans="1:7" x14ac:dyDescent="0.2">
      <c r="A154" t="s">
        <v>119</v>
      </c>
      <c r="B154" t="str">
        <f>"18253787166"</f>
        <v>18253787166</v>
      </c>
      <c r="C154" t="str">
        <f>"370882198207130039"</f>
        <v>370882198207130039</v>
      </c>
      <c r="D154" t="s">
        <v>0</v>
      </c>
      <c r="E154" t="s">
        <v>0</v>
      </c>
      <c r="F154" t="s">
        <v>1</v>
      </c>
      <c r="G154" t="str">
        <f>"2018-11-20 14:49:16"</f>
        <v>2018-11-20 14:49:16</v>
      </c>
    </row>
    <row r="155" spans="1:7" x14ac:dyDescent="0.2">
      <c r="A155" t="s">
        <v>0</v>
      </c>
      <c r="B155" t="str">
        <f>"15180177468"</f>
        <v>15180177468</v>
      </c>
      <c r="C155" t="s">
        <v>0</v>
      </c>
      <c r="D155" t="s">
        <v>0</v>
      </c>
      <c r="E155" t="s">
        <v>0</v>
      </c>
      <c r="F155" t="s">
        <v>1</v>
      </c>
      <c r="G155" t="str">
        <f>"2018-11-20 14:49:11"</f>
        <v>2018-11-20 14:49:11</v>
      </c>
    </row>
    <row r="156" spans="1:7" x14ac:dyDescent="0.2">
      <c r="A156" t="s">
        <v>0</v>
      </c>
      <c r="B156" t="str">
        <f>"13909528491"</f>
        <v>13909528491</v>
      </c>
      <c r="C156" t="s">
        <v>0</v>
      </c>
      <c r="D156" t="s">
        <v>0</v>
      </c>
      <c r="E156" t="s">
        <v>0</v>
      </c>
      <c r="F156" t="s">
        <v>1</v>
      </c>
      <c r="G156" t="str">
        <f>"2018-11-20 14:49:08"</f>
        <v>2018-11-20 14:49:08</v>
      </c>
    </row>
    <row r="157" spans="1:7" x14ac:dyDescent="0.2">
      <c r="A157" t="s">
        <v>120</v>
      </c>
      <c r="B157" t="str">
        <f>"15048048283"</f>
        <v>15048048283</v>
      </c>
      <c r="C157" t="str">
        <f>"152127199001261247"</f>
        <v>152127199001261247</v>
      </c>
      <c r="D157" t="s">
        <v>0</v>
      </c>
      <c r="E157" t="s">
        <v>0</v>
      </c>
      <c r="F157" t="s">
        <v>1</v>
      </c>
      <c r="G157" t="str">
        <f>"2018-11-20 14:48:51"</f>
        <v>2018-11-20 14:48:51</v>
      </c>
    </row>
    <row r="158" spans="1:7" x14ac:dyDescent="0.2">
      <c r="A158" t="s">
        <v>0</v>
      </c>
      <c r="B158" t="str">
        <f>"18811584122"</f>
        <v>18811584122</v>
      </c>
      <c r="C158" t="s">
        <v>0</v>
      </c>
      <c r="D158" t="s">
        <v>0</v>
      </c>
      <c r="E158" t="s">
        <v>0</v>
      </c>
      <c r="F158" t="s">
        <v>1</v>
      </c>
      <c r="G158" t="str">
        <f>"2018-11-20 14:48:37"</f>
        <v>2018-11-20 14:48:37</v>
      </c>
    </row>
    <row r="159" spans="1:7" x14ac:dyDescent="0.2">
      <c r="A159" t="s">
        <v>121</v>
      </c>
      <c r="B159" t="str">
        <f>"13632622170"</f>
        <v>13632622170</v>
      </c>
      <c r="C159" t="str">
        <f>"440981198702046130"</f>
        <v>440981198702046130</v>
      </c>
      <c r="D159" t="s">
        <v>0</v>
      </c>
      <c r="E159" t="s">
        <v>0</v>
      </c>
      <c r="F159" t="s">
        <v>1</v>
      </c>
      <c r="G159" t="str">
        <f>"2018-11-20 14:48:34"</f>
        <v>2018-11-20 14:48:34</v>
      </c>
    </row>
    <row r="160" spans="1:7" x14ac:dyDescent="0.2">
      <c r="A160" t="s">
        <v>0</v>
      </c>
      <c r="B160" t="str">
        <f>"17793676267"</f>
        <v>17793676267</v>
      </c>
      <c r="C160" t="s">
        <v>0</v>
      </c>
      <c r="D160" t="s">
        <v>0</v>
      </c>
      <c r="E160" t="s">
        <v>0</v>
      </c>
      <c r="F160" t="s">
        <v>1</v>
      </c>
      <c r="G160" t="str">
        <f>"2018-11-20 14:48:33"</f>
        <v>2018-11-20 14:48:33</v>
      </c>
    </row>
    <row r="161" spans="1:7" x14ac:dyDescent="0.2">
      <c r="A161" t="s">
        <v>0</v>
      </c>
      <c r="B161" t="str">
        <f>"15119305735"</f>
        <v>15119305735</v>
      </c>
      <c r="C161" t="s">
        <v>0</v>
      </c>
      <c r="D161" t="s">
        <v>0</v>
      </c>
      <c r="E161" t="s">
        <v>0</v>
      </c>
      <c r="F161" t="s">
        <v>1</v>
      </c>
      <c r="G161" t="str">
        <f>"2018-11-20 14:48:01"</f>
        <v>2018-11-20 14:48:01</v>
      </c>
    </row>
    <row r="162" spans="1:7" x14ac:dyDescent="0.2">
      <c r="A162" t="s">
        <v>122</v>
      </c>
      <c r="B162" t="str">
        <f>"18032080407"</f>
        <v>18032080407</v>
      </c>
      <c r="C162" t="str">
        <f>"130182198310196615"</f>
        <v>130182198310196615</v>
      </c>
      <c r="D162" t="s">
        <v>123</v>
      </c>
      <c r="E162" t="s">
        <v>124</v>
      </c>
      <c r="F162" t="s">
        <v>1</v>
      </c>
      <c r="G162" t="str">
        <f>"2018-11-20 14:47:47"</f>
        <v>2018-11-20 14:47:47</v>
      </c>
    </row>
    <row r="163" spans="1:7" x14ac:dyDescent="0.2">
      <c r="A163" t="s">
        <v>0</v>
      </c>
      <c r="B163" t="str">
        <f>"18198180345"</f>
        <v>18198180345</v>
      </c>
      <c r="C163" t="s">
        <v>0</v>
      </c>
      <c r="D163" t="s">
        <v>0</v>
      </c>
      <c r="E163" t="s">
        <v>0</v>
      </c>
      <c r="F163" t="s">
        <v>1</v>
      </c>
      <c r="G163" t="str">
        <f>"2018-11-20 14:47:31"</f>
        <v>2018-11-20 14:47:31</v>
      </c>
    </row>
    <row r="164" spans="1:7" x14ac:dyDescent="0.2">
      <c r="A164" t="s">
        <v>125</v>
      </c>
      <c r="B164" t="str">
        <f>"13097051237"</f>
        <v>13097051237</v>
      </c>
      <c r="C164" t="str">
        <f>"362228197712262416"</f>
        <v>362228197712262416</v>
      </c>
      <c r="D164" t="s">
        <v>0</v>
      </c>
      <c r="E164" t="s">
        <v>0</v>
      </c>
      <c r="F164" t="s">
        <v>1</v>
      </c>
      <c r="G164" t="str">
        <f>"2018-11-20 14:47:31"</f>
        <v>2018-11-20 14:47:31</v>
      </c>
    </row>
    <row r="165" spans="1:7" x14ac:dyDescent="0.2">
      <c r="A165" t="s">
        <v>0</v>
      </c>
      <c r="B165" t="str">
        <f>"15856510079"</f>
        <v>15856510079</v>
      </c>
      <c r="C165" t="s">
        <v>0</v>
      </c>
      <c r="D165" t="s">
        <v>0</v>
      </c>
      <c r="E165" t="s">
        <v>0</v>
      </c>
      <c r="F165" t="s">
        <v>1</v>
      </c>
      <c r="G165" t="str">
        <f>"2018-11-20 14:47:30"</f>
        <v>2018-11-20 14:47:30</v>
      </c>
    </row>
    <row r="166" spans="1:7" x14ac:dyDescent="0.2">
      <c r="A166" t="s">
        <v>126</v>
      </c>
      <c r="B166" t="str">
        <f>"13817841146"</f>
        <v>13817841146</v>
      </c>
      <c r="C166" t="str">
        <f>"320501198212297024"</f>
        <v>320501198212297024</v>
      </c>
      <c r="D166" t="s">
        <v>127</v>
      </c>
      <c r="E166" t="s">
        <v>128</v>
      </c>
      <c r="F166" t="s">
        <v>1</v>
      </c>
      <c r="G166" t="str">
        <f>"2018-11-20 14:47:16"</f>
        <v>2018-11-20 14:47:16</v>
      </c>
    </row>
    <row r="167" spans="1:7" x14ac:dyDescent="0.2">
      <c r="A167" t="s">
        <v>129</v>
      </c>
      <c r="B167" t="str">
        <f>"15958707220"</f>
        <v>15958707220</v>
      </c>
      <c r="C167" t="str">
        <f>"421182198708093317"</f>
        <v>421182198708093317</v>
      </c>
      <c r="D167" t="s">
        <v>130</v>
      </c>
      <c r="E167" t="s">
        <v>131</v>
      </c>
      <c r="F167" t="s">
        <v>1</v>
      </c>
      <c r="G167" t="str">
        <f>"2018-11-20 14:47:06"</f>
        <v>2018-11-20 14:47:06</v>
      </c>
    </row>
    <row r="168" spans="1:7" x14ac:dyDescent="0.2">
      <c r="A168" t="s">
        <v>132</v>
      </c>
      <c r="B168" t="str">
        <f>"15176299911"</f>
        <v>15176299911</v>
      </c>
      <c r="C168" t="str">
        <f>"130638198510180011"</f>
        <v>130638198510180011</v>
      </c>
      <c r="D168" t="s">
        <v>0</v>
      </c>
      <c r="E168" t="s">
        <v>0</v>
      </c>
      <c r="F168" t="s">
        <v>1</v>
      </c>
      <c r="G168" t="str">
        <f>"2018-11-20 14:46:25"</f>
        <v>2018-11-20 14:46:25</v>
      </c>
    </row>
    <row r="169" spans="1:7" x14ac:dyDescent="0.2">
      <c r="A169" t="s">
        <v>133</v>
      </c>
      <c r="B169" t="str">
        <f>"13517872819"</f>
        <v>13517872819</v>
      </c>
      <c r="C169" t="str">
        <f>"452123197605045867"</f>
        <v>452123197605045867</v>
      </c>
      <c r="D169" t="s">
        <v>0</v>
      </c>
      <c r="E169" t="s">
        <v>0</v>
      </c>
      <c r="F169" t="s">
        <v>1</v>
      </c>
      <c r="G169" t="str">
        <f>"2018-11-20 14:46:08"</f>
        <v>2018-11-20 14:46:08</v>
      </c>
    </row>
    <row r="170" spans="1:7" x14ac:dyDescent="0.2">
      <c r="A170" t="s">
        <v>0</v>
      </c>
      <c r="B170" t="str">
        <f>"15889657955"</f>
        <v>15889657955</v>
      </c>
      <c r="C170" t="s">
        <v>0</v>
      </c>
      <c r="D170" t="s">
        <v>0</v>
      </c>
      <c r="E170" t="s">
        <v>0</v>
      </c>
      <c r="F170" t="s">
        <v>1</v>
      </c>
      <c r="G170" t="str">
        <f>"2018-11-20 14:44:56"</f>
        <v>2018-11-20 14:44:56</v>
      </c>
    </row>
    <row r="171" spans="1:7" x14ac:dyDescent="0.2">
      <c r="A171" t="s">
        <v>0</v>
      </c>
      <c r="B171" t="str">
        <f>"15708977741"</f>
        <v>15708977741</v>
      </c>
      <c r="C171" t="s">
        <v>0</v>
      </c>
      <c r="D171" t="s">
        <v>0</v>
      </c>
      <c r="E171" t="s">
        <v>0</v>
      </c>
      <c r="F171" t="s">
        <v>1</v>
      </c>
      <c r="G171" t="str">
        <f>"2018-11-20 14:44:54"</f>
        <v>2018-11-20 14:44:54</v>
      </c>
    </row>
    <row r="172" spans="1:7" x14ac:dyDescent="0.2">
      <c r="A172" t="s">
        <v>0</v>
      </c>
      <c r="B172" t="str">
        <f>"18070972296"</f>
        <v>18070972296</v>
      </c>
      <c r="C172" t="s">
        <v>0</v>
      </c>
      <c r="D172" t="s">
        <v>0</v>
      </c>
      <c r="E172" t="s">
        <v>0</v>
      </c>
      <c r="F172" t="s">
        <v>1</v>
      </c>
      <c r="G172" t="str">
        <f>"2018-11-20 14:44:21"</f>
        <v>2018-11-20 14:44:21</v>
      </c>
    </row>
    <row r="173" spans="1:7" x14ac:dyDescent="0.2">
      <c r="A173" t="s">
        <v>0</v>
      </c>
      <c r="B173" t="str">
        <f>"18780311748"</f>
        <v>18780311748</v>
      </c>
      <c r="C173" t="s">
        <v>0</v>
      </c>
      <c r="D173" t="s">
        <v>0</v>
      </c>
      <c r="E173" t="s">
        <v>0</v>
      </c>
      <c r="F173" t="s">
        <v>1</v>
      </c>
      <c r="G173" t="str">
        <f>"2018-11-20 14:44:04"</f>
        <v>2018-11-20 14:44:04</v>
      </c>
    </row>
    <row r="174" spans="1:7" x14ac:dyDescent="0.2">
      <c r="A174" t="s">
        <v>0</v>
      </c>
      <c r="B174" t="str">
        <f>"18209891919"</f>
        <v>18209891919</v>
      </c>
      <c r="C174" t="s">
        <v>0</v>
      </c>
      <c r="D174" t="s">
        <v>0</v>
      </c>
      <c r="E174" t="s">
        <v>0</v>
      </c>
      <c r="F174" t="s">
        <v>1</v>
      </c>
      <c r="G174" t="str">
        <f>"2018-11-20 14:43:37"</f>
        <v>2018-11-20 14:43:37</v>
      </c>
    </row>
    <row r="175" spans="1:7" x14ac:dyDescent="0.2">
      <c r="A175" t="s">
        <v>134</v>
      </c>
      <c r="B175" t="str">
        <f>"18246867673"</f>
        <v>18246867673</v>
      </c>
      <c r="C175" t="str">
        <f>"230183199509062627"</f>
        <v>230183199509062627</v>
      </c>
      <c r="D175" t="s">
        <v>0</v>
      </c>
      <c r="E175" t="s">
        <v>0</v>
      </c>
      <c r="F175" t="s">
        <v>1</v>
      </c>
      <c r="G175" t="str">
        <f>"2018-11-20 14:43:32"</f>
        <v>2018-11-20 14:43:32</v>
      </c>
    </row>
    <row r="176" spans="1:7" x14ac:dyDescent="0.2">
      <c r="A176" t="s">
        <v>0</v>
      </c>
      <c r="B176" t="str">
        <f>"15112529654"</f>
        <v>15112529654</v>
      </c>
      <c r="C176" t="s">
        <v>0</v>
      </c>
      <c r="D176" t="s">
        <v>0</v>
      </c>
      <c r="E176" t="s">
        <v>0</v>
      </c>
      <c r="F176" t="s">
        <v>1</v>
      </c>
      <c r="G176" t="str">
        <f>"2018-11-20 14:43:27"</f>
        <v>2018-11-20 14:43:27</v>
      </c>
    </row>
    <row r="177" spans="1:7" x14ac:dyDescent="0.2">
      <c r="A177" t="s">
        <v>135</v>
      </c>
      <c r="B177" t="str">
        <f>"18075961997"</f>
        <v>18075961997</v>
      </c>
      <c r="C177" t="str">
        <f>"430903199202164572"</f>
        <v>430903199202164572</v>
      </c>
      <c r="D177" t="s">
        <v>0</v>
      </c>
      <c r="E177" t="s">
        <v>0</v>
      </c>
      <c r="F177" t="s">
        <v>1</v>
      </c>
      <c r="G177" t="str">
        <f>"2018-11-20 14:43:13"</f>
        <v>2018-11-20 14:43:13</v>
      </c>
    </row>
    <row r="178" spans="1:7" x14ac:dyDescent="0.2">
      <c r="A178" t="s">
        <v>135</v>
      </c>
      <c r="B178" t="str">
        <f>"18075961997"</f>
        <v>18075961997</v>
      </c>
      <c r="C178" t="str">
        <f>"430903199202164572"</f>
        <v>430903199202164572</v>
      </c>
      <c r="D178" t="s">
        <v>0</v>
      </c>
      <c r="E178" t="s">
        <v>0</v>
      </c>
      <c r="F178" t="s">
        <v>1</v>
      </c>
      <c r="G178" t="str">
        <f>"2018-11-20 14:43:13"</f>
        <v>2018-11-20 14:43:13</v>
      </c>
    </row>
    <row r="179" spans="1:7" x14ac:dyDescent="0.2">
      <c r="A179" t="s">
        <v>0</v>
      </c>
      <c r="B179" t="str">
        <f>"17040852536"</f>
        <v>17040852536</v>
      </c>
      <c r="C179" t="s">
        <v>0</v>
      </c>
      <c r="D179" t="s">
        <v>0</v>
      </c>
      <c r="E179" t="s">
        <v>0</v>
      </c>
      <c r="F179" t="s">
        <v>1</v>
      </c>
      <c r="G179" t="str">
        <f>"2018-11-20 14:43:10"</f>
        <v>2018-11-20 14:43:10</v>
      </c>
    </row>
    <row r="180" spans="1:7" x14ac:dyDescent="0.2">
      <c r="A180" t="s">
        <v>0</v>
      </c>
      <c r="B180" t="str">
        <f>"18649541599"</f>
        <v>18649541599</v>
      </c>
      <c r="C180" t="s">
        <v>0</v>
      </c>
      <c r="D180" t="s">
        <v>0</v>
      </c>
      <c r="E180" t="s">
        <v>0</v>
      </c>
      <c r="F180" t="s">
        <v>1</v>
      </c>
      <c r="G180" t="str">
        <f>"2018-11-20 14:42:48"</f>
        <v>2018-11-20 14:42:48</v>
      </c>
    </row>
    <row r="181" spans="1:7" x14ac:dyDescent="0.2">
      <c r="A181" t="s">
        <v>136</v>
      </c>
      <c r="B181" t="str">
        <f>"13281891921"</f>
        <v>13281891921</v>
      </c>
      <c r="C181" t="str">
        <f>"511602199606106094"</f>
        <v>511602199606106094</v>
      </c>
      <c r="D181" t="s">
        <v>0</v>
      </c>
      <c r="E181" t="s">
        <v>0</v>
      </c>
      <c r="F181" t="s">
        <v>1</v>
      </c>
      <c r="G181" t="str">
        <f>"2018-11-20 14:42:39"</f>
        <v>2018-11-20 14:42:39</v>
      </c>
    </row>
    <row r="182" spans="1:7" x14ac:dyDescent="0.2">
      <c r="A182" t="s">
        <v>0</v>
      </c>
      <c r="B182" t="str">
        <f>"17847008666"</f>
        <v>17847008666</v>
      </c>
      <c r="C182" t="s">
        <v>0</v>
      </c>
      <c r="D182" t="s">
        <v>0</v>
      </c>
      <c r="E182" t="s">
        <v>0</v>
      </c>
      <c r="F182" t="s">
        <v>1</v>
      </c>
      <c r="G182" t="str">
        <f>"2018-11-20 14:42:14"</f>
        <v>2018-11-20 14:42:14</v>
      </c>
    </row>
    <row r="183" spans="1:7" x14ac:dyDescent="0.2">
      <c r="A183" t="s">
        <v>137</v>
      </c>
      <c r="B183" t="str">
        <f>"13708727034"</f>
        <v>13708727034</v>
      </c>
      <c r="C183" t="str">
        <f>"532327199503060324"</f>
        <v>532327199503060324</v>
      </c>
      <c r="D183" t="s">
        <v>0</v>
      </c>
      <c r="E183" t="s">
        <v>0</v>
      </c>
      <c r="F183" t="s">
        <v>1</v>
      </c>
      <c r="G183" t="str">
        <f>"2018-11-20 14:42:01"</f>
        <v>2018-11-20 14:42:01</v>
      </c>
    </row>
    <row r="184" spans="1:7" x14ac:dyDescent="0.2">
      <c r="A184" t="s">
        <v>138</v>
      </c>
      <c r="B184" t="str">
        <f>"15823218984"</f>
        <v>15823218984</v>
      </c>
      <c r="C184" t="str">
        <f>"37090219901210332X"</f>
        <v>37090219901210332X</v>
      </c>
      <c r="D184" t="s">
        <v>0</v>
      </c>
      <c r="E184" t="s">
        <v>0</v>
      </c>
      <c r="F184" t="s">
        <v>1</v>
      </c>
      <c r="G184" t="str">
        <f>"2018-11-20 14:41:49"</f>
        <v>2018-11-20 14:41:49</v>
      </c>
    </row>
    <row r="185" spans="1:7" x14ac:dyDescent="0.2">
      <c r="A185" t="s">
        <v>139</v>
      </c>
      <c r="B185" t="str">
        <f>"18850277915"</f>
        <v>18850277915</v>
      </c>
      <c r="C185" t="str">
        <f>"350623199108187232"</f>
        <v>350623199108187232</v>
      </c>
      <c r="D185" t="s">
        <v>0</v>
      </c>
      <c r="E185" t="s">
        <v>0</v>
      </c>
      <c r="F185" t="s">
        <v>1</v>
      </c>
      <c r="G185" t="str">
        <f>"2018-11-20 14:41:12"</f>
        <v>2018-11-20 14:41:12</v>
      </c>
    </row>
    <row r="186" spans="1:7" x14ac:dyDescent="0.2">
      <c r="A186" t="s">
        <v>0</v>
      </c>
      <c r="B186" t="str">
        <f>"15184054878"</f>
        <v>15184054878</v>
      </c>
      <c r="C186" t="s">
        <v>0</v>
      </c>
      <c r="D186" t="s">
        <v>0</v>
      </c>
      <c r="E186" t="s">
        <v>0</v>
      </c>
      <c r="F186" t="s">
        <v>1</v>
      </c>
      <c r="G186" t="str">
        <f>"2018-11-20 14:40:59"</f>
        <v>2018-11-20 14:40:59</v>
      </c>
    </row>
    <row r="187" spans="1:7" x14ac:dyDescent="0.2">
      <c r="A187" t="s">
        <v>140</v>
      </c>
      <c r="B187" t="str">
        <f>"17828114583"</f>
        <v>17828114583</v>
      </c>
      <c r="C187" t="str">
        <f>"511324199702186129"</f>
        <v>511324199702186129</v>
      </c>
      <c r="D187" t="s">
        <v>0</v>
      </c>
      <c r="E187" t="s">
        <v>0</v>
      </c>
      <c r="F187" t="s">
        <v>1</v>
      </c>
      <c r="G187" t="str">
        <f>"2018-11-20 14:40:43"</f>
        <v>2018-11-20 14:40:43</v>
      </c>
    </row>
    <row r="188" spans="1:7" x14ac:dyDescent="0.2">
      <c r="A188" t="s">
        <v>2</v>
      </c>
      <c r="B188" t="str">
        <f>"13890389925"</f>
        <v>13890389925</v>
      </c>
      <c r="C188" t="str">
        <f>"513821199307289013"</f>
        <v>513821199307289013</v>
      </c>
      <c r="D188" t="s">
        <v>0</v>
      </c>
      <c r="E188" t="s">
        <v>0</v>
      </c>
      <c r="F188" t="s">
        <v>1</v>
      </c>
      <c r="G188" t="str">
        <f>"2018-11-20 14:40:41"</f>
        <v>2018-11-20 14:40:41</v>
      </c>
    </row>
    <row r="189" spans="1:7" x14ac:dyDescent="0.2">
      <c r="A189" t="s">
        <v>141</v>
      </c>
      <c r="B189" t="str">
        <f>"18565050126"</f>
        <v>18565050126</v>
      </c>
      <c r="C189" t="str">
        <f>"452826197307101637"</f>
        <v>452826197307101637</v>
      </c>
      <c r="D189" t="s">
        <v>0</v>
      </c>
      <c r="E189" t="s">
        <v>0</v>
      </c>
      <c r="F189" t="s">
        <v>1</v>
      </c>
      <c r="G189" t="str">
        <f>"2018-11-20 14:40:29"</f>
        <v>2018-11-20 14:40:29</v>
      </c>
    </row>
    <row r="190" spans="1:7" x14ac:dyDescent="0.2">
      <c r="A190" t="s">
        <v>0</v>
      </c>
      <c r="B190" t="str">
        <f>"13616855627"</f>
        <v>13616855627</v>
      </c>
      <c r="C190" t="s">
        <v>0</v>
      </c>
      <c r="D190" t="s">
        <v>0</v>
      </c>
      <c r="E190" t="s">
        <v>0</v>
      </c>
      <c r="F190" t="s">
        <v>1</v>
      </c>
      <c r="G190" t="str">
        <f>"2018-11-20 14:40:27"</f>
        <v>2018-11-20 14:40:27</v>
      </c>
    </row>
    <row r="191" spans="1:7" x14ac:dyDescent="0.2">
      <c r="A191" t="s">
        <v>0</v>
      </c>
      <c r="B191" t="str">
        <f>"18103857870"</f>
        <v>18103857870</v>
      </c>
      <c r="C191" t="s">
        <v>0</v>
      </c>
      <c r="D191" t="s">
        <v>0</v>
      </c>
      <c r="E191" t="s">
        <v>0</v>
      </c>
      <c r="F191" t="s">
        <v>1</v>
      </c>
      <c r="G191" t="str">
        <f>"2018-11-20 14:39:38"</f>
        <v>2018-11-20 14:39:38</v>
      </c>
    </row>
    <row r="192" spans="1:7" x14ac:dyDescent="0.2">
      <c r="A192" t="s">
        <v>142</v>
      </c>
      <c r="B192" t="str">
        <f>"13569062194"</f>
        <v>13569062194</v>
      </c>
      <c r="C192" t="str">
        <f>"410503198206292512"</f>
        <v>410503198206292512</v>
      </c>
      <c r="D192" t="s">
        <v>0</v>
      </c>
      <c r="E192" t="s">
        <v>0</v>
      </c>
      <c r="F192" t="s">
        <v>1</v>
      </c>
      <c r="G192" t="str">
        <f>"2018-11-20 14:39:37"</f>
        <v>2018-11-20 14:39:37</v>
      </c>
    </row>
    <row r="193" spans="1:7" x14ac:dyDescent="0.2">
      <c r="A193" t="s">
        <v>143</v>
      </c>
      <c r="B193" t="str">
        <f>"13827135859"</f>
        <v>13827135859</v>
      </c>
      <c r="C193" t="str">
        <f>"44088119921210419X"</f>
        <v>44088119921210419X</v>
      </c>
      <c r="D193" t="s">
        <v>0</v>
      </c>
      <c r="E193" t="s">
        <v>0</v>
      </c>
      <c r="F193" t="s">
        <v>1</v>
      </c>
      <c r="G193" t="str">
        <f>"2018-11-20 14:39:35"</f>
        <v>2018-11-20 14:39:35</v>
      </c>
    </row>
    <row r="194" spans="1:7" x14ac:dyDescent="0.2">
      <c r="A194" t="s">
        <v>0</v>
      </c>
      <c r="B194" t="str">
        <f>"18349204119"</f>
        <v>18349204119</v>
      </c>
      <c r="C194" t="s">
        <v>0</v>
      </c>
      <c r="D194" t="s">
        <v>0</v>
      </c>
      <c r="E194" t="s">
        <v>0</v>
      </c>
      <c r="F194" t="s">
        <v>1</v>
      </c>
      <c r="G194" t="str">
        <f>"2018-11-20 14:39:14"</f>
        <v>2018-11-20 14:39:14</v>
      </c>
    </row>
    <row r="195" spans="1:7" x14ac:dyDescent="0.2">
      <c r="A195" t="s">
        <v>0</v>
      </c>
      <c r="B195" t="str">
        <f>"13411088336"</f>
        <v>13411088336</v>
      </c>
      <c r="C195" t="s">
        <v>0</v>
      </c>
      <c r="D195" t="s">
        <v>0</v>
      </c>
      <c r="E195" t="s">
        <v>0</v>
      </c>
      <c r="F195" t="s">
        <v>1</v>
      </c>
      <c r="G195" t="str">
        <f>"2018-11-20 14:39:12"</f>
        <v>2018-11-20 14:39:12</v>
      </c>
    </row>
    <row r="196" spans="1:7" x14ac:dyDescent="0.2">
      <c r="A196" t="s">
        <v>144</v>
      </c>
      <c r="B196" t="str">
        <f>"18504453789"</f>
        <v>18504453789</v>
      </c>
      <c r="C196" t="str">
        <f>"220524198605202816"</f>
        <v>220524198605202816</v>
      </c>
      <c r="D196" t="s">
        <v>0</v>
      </c>
      <c r="E196" t="s">
        <v>0</v>
      </c>
      <c r="F196" t="s">
        <v>1</v>
      </c>
      <c r="G196" t="str">
        <f>"2018-11-20 14:39:04"</f>
        <v>2018-11-20 14:39:04</v>
      </c>
    </row>
    <row r="197" spans="1:7" x14ac:dyDescent="0.2">
      <c r="A197" t="s">
        <v>0</v>
      </c>
      <c r="B197" t="str">
        <f>"15126354996"</f>
        <v>15126354996</v>
      </c>
      <c r="C197" t="s">
        <v>0</v>
      </c>
      <c r="D197" t="s">
        <v>0</v>
      </c>
      <c r="E197" t="s">
        <v>0</v>
      </c>
      <c r="F197" t="s">
        <v>1</v>
      </c>
      <c r="G197" t="str">
        <f>"2018-11-20 14:39:02"</f>
        <v>2018-11-20 14:39:02</v>
      </c>
    </row>
    <row r="198" spans="1:7" x14ac:dyDescent="0.2">
      <c r="A198" t="s">
        <v>0</v>
      </c>
      <c r="B198" t="str">
        <f>"18353760768"</f>
        <v>18353760768</v>
      </c>
      <c r="C198" t="s">
        <v>0</v>
      </c>
      <c r="D198" t="s">
        <v>0</v>
      </c>
      <c r="E198" t="s">
        <v>0</v>
      </c>
      <c r="F198" t="s">
        <v>1</v>
      </c>
      <c r="G198" t="str">
        <f>"2018-11-20 14:38:53"</f>
        <v>2018-11-20 14:38:53</v>
      </c>
    </row>
    <row r="199" spans="1:7" x14ac:dyDescent="0.2">
      <c r="A199" t="s">
        <v>0</v>
      </c>
      <c r="B199" t="str">
        <f>"18334074586"</f>
        <v>18334074586</v>
      </c>
      <c r="C199" t="s">
        <v>0</v>
      </c>
      <c r="D199" t="s">
        <v>0</v>
      </c>
      <c r="E199" t="s">
        <v>0</v>
      </c>
      <c r="F199" t="s">
        <v>1</v>
      </c>
      <c r="G199" t="str">
        <f>"2018-11-20 14:38:32"</f>
        <v>2018-11-20 14:38:32</v>
      </c>
    </row>
    <row r="200" spans="1:7" x14ac:dyDescent="0.2">
      <c r="A200" t="s">
        <v>0</v>
      </c>
      <c r="B200" t="str">
        <f>"13829996335"</f>
        <v>13829996335</v>
      </c>
      <c r="C200" t="s">
        <v>0</v>
      </c>
      <c r="D200" t="s">
        <v>0</v>
      </c>
      <c r="E200" t="s">
        <v>0</v>
      </c>
      <c r="F200" t="s">
        <v>1</v>
      </c>
      <c r="G200" t="str">
        <f>"2018-11-20 14:38:32"</f>
        <v>2018-11-20 14:38:32</v>
      </c>
    </row>
    <row r="201" spans="1:7" x14ac:dyDescent="0.2">
      <c r="A201" t="s">
        <v>0</v>
      </c>
      <c r="B201" t="str">
        <f>"18508165101"</f>
        <v>18508165101</v>
      </c>
      <c r="C201" t="s">
        <v>0</v>
      </c>
      <c r="D201" t="s">
        <v>0</v>
      </c>
      <c r="E201" t="s">
        <v>0</v>
      </c>
      <c r="F201" t="s">
        <v>1</v>
      </c>
      <c r="G201" t="str">
        <f>"2018-11-20 14:38:21"</f>
        <v>2018-11-20 14:38:21</v>
      </c>
    </row>
    <row r="202" spans="1:7" x14ac:dyDescent="0.2">
      <c r="A202" t="s">
        <v>145</v>
      </c>
      <c r="B202" t="str">
        <f>"13889839221"</f>
        <v>13889839221</v>
      </c>
      <c r="C202" t="str">
        <f>"220102197806113110"</f>
        <v>220102197806113110</v>
      </c>
      <c r="D202" t="s">
        <v>0</v>
      </c>
      <c r="E202" t="s">
        <v>0</v>
      </c>
      <c r="F202" t="s">
        <v>1</v>
      </c>
      <c r="G202" t="str">
        <f>"2018-11-20 14:38:09"</f>
        <v>2018-11-20 14:38:09</v>
      </c>
    </row>
    <row r="203" spans="1:7" x14ac:dyDescent="0.2">
      <c r="A203" t="s">
        <v>146</v>
      </c>
      <c r="B203" t="str">
        <f>"15685412860"</f>
        <v>15685412860</v>
      </c>
      <c r="C203" t="str">
        <f>"511011199804133919"</f>
        <v>511011199804133919</v>
      </c>
      <c r="D203" t="s">
        <v>0</v>
      </c>
      <c r="E203" t="s">
        <v>0</v>
      </c>
      <c r="F203" t="s">
        <v>1</v>
      </c>
      <c r="G203" t="str">
        <f>"2018-11-20 14:38:00"</f>
        <v>2018-11-20 14:38:00</v>
      </c>
    </row>
    <row r="204" spans="1:7" x14ac:dyDescent="0.2">
      <c r="A204" t="s">
        <v>147</v>
      </c>
      <c r="B204" t="str">
        <f>"18331291110"</f>
        <v>18331291110</v>
      </c>
      <c r="C204" t="str">
        <f>"130636199707242812"</f>
        <v>130636199707242812</v>
      </c>
      <c r="D204" t="s">
        <v>0</v>
      </c>
      <c r="E204" t="s">
        <v>0</v>
      </c>
      <c r="F204" t="s">
        <v>1</v>
      </c>
      <c r="G204" t="str">
        <f>"2018-11-20 14:37:46"</f>
        <v>2018-11-20 14:37:46</v>
      </c>
    </row>
    <row r="205" spans="1:7" x14ac:dyDescent="0.2">
      <c r="A205" t="s">
        <v>148</v>
      </c>
      <c r="B205" t="str">
        <f>"15098005500"</f>
        <v>15098005500</v>
      </c>
      <c r="C205" t="str">
        <f>"422103197807210815"</f>
        <v>422103197807210815</v>
      </c>
      <c r="D205" t="s">
        <v>0</v>
      </c>
      <c r="E205" t="s">
        <v>0</v>
      </c>
      <c r="F205" t="s">
        <v>1</v>
      </c>
      <c r="G205" t="str">
        <f>"2018-11-20 14:37:24"</f>
        <v>2018-11-20 14:37:24</v>
      </c>
    </row>
    <row r="206" spans="1:7" x14ac:dyDescent="0.2">
      <c r="A206" t="s">
        <v>0</v>
      </c>
      <c r="B206" t="str">
        <f>"18868203696"</f>
        <v>18868203696</v>
      </c>
      <c r="C206" t="s">
        <v>0</v>
      </c>
      <c r="D206" t="s">
        <v>0</v>
      </c>
      <c r="E206" t="s">
        <v>0</v>
      </c>
      <c r="F206" t="s">
        <v>1</v>
      </c>
      <c r="G206" t="str">
        <f>"2018-11-20 14:36:59"</f>
        <v>2018-11-20 14:36:59</v>
      </c>
    </row>
    <row r="207" spans="1:7" x14ac:dyDescent="0.2">
      <c r="A207" t="s">
        <v>149</v>
      </c>
      <c r="B207" t="str">
        <f>"15100210619"</f>
        <v>15100210619</v>
      </c>
      <c r="C207" t="str">
        <f>"130604197709132115"</f>
        <v>130604197709132115</v>
      </c>
      <c r="D207" t="s">
        <v>0</v>
      </c>
      <c r="E207" t="s">
        <v>0</v>
      </c>
      <c r="F207" t="s">
        <v>1</v>
      </c>
      <c r="G207" t="str">
        <f>"2018-11-20 14:36:56"</f>
        <v>2018-11-20 14:36:56</v>
      </c>
    </row>
    <row r="208" spans="1:7" x14ac:dyDescent="0.2">
      <c r="A208" t="s">
        <v>150</v>
      </c>
      <c r="B208" t="str">
        <f>"15935441735"</f>
        <v>15935441735</v>
      </c>
      <c r="C208" t="str">
        <f>"141181198910250140"</f>
        <v>141181198910250140</v>
      </c>
      <c r="D208" t="s">
        <v>0</v>
      </c>
      <c r="E208" t="s">
        <v>0</v>
      </c>
      <c r="F208" t="s">
        <v>1</v>
      </c>
      <c r="G208" t="str">
        <f>"2018-11-20 14:36:52"</f>
        <v>2018-11-20 14:36:52</v>
      </c>
    </row>
    <row r="209" spans="1:7" x14ac:dyDescent="0.2">
      <c r="A209" t="s">
        <v>151</v>
      </c>
      <c r="B209" t="str">
        <f>"18269720096"</f>
        <v>18269720096</v>
      </c>
      <c r="C209" t="str">
        <f>"500107199606196124"</f>
        <v>500107199606196124</v>
      </c>
      <c r="D209" t="s">
        <v>0</v>
      </c>
      <c r="E209" t="s">
        <v>0</v>
      </c>
      <c r="F209" t="s">
        <v>1</v>
      </c>
      <c r="G209" t="str">
        <f>"2018-11-20 14:36:38"</f>
        <v>2018-11-20 14:36:38</v>
      </c>
    </row>
    <row r="210" spans="1:7" x14ac:dyDescent="0.2">
      <c r="A210" t="s">
        <v>152</v>
      </c>
      <c r="B210" t="str">
        <f>"13508586006"</f>
        <v>13508586006</v>
      </c>
      <c r="C210" t="str">
        <f>"520221198002020357"</f>
        <v>520221198002020357</v>
      </c>
      <c r="D210" t="s">
        <v>0</v>
      </c>
      <c r="E210" t="s">
        <v>0</v>
      </c>
      <c r="F210" t="s">
        <v>1</v>
      </c>
      <c r="G210" t="str">
        <f>"2018-11-20 14:36:35"</f>
        <v>2018-11-20 14:36:35</v>
      </c>
    </row>
    <row r="211" spans="1:7" x14ac:dyDescent="0.2">
      <c r="A211" t="s">
        <v>0</v>
      </c>
      <c r="B211" t="str">
        <f>"18736648520"</f>
        <v>18736648520</v>
      </c>
      <c r="C211" t="s">
        <v>0</v>
      </c>
      <c r="D211" t="s">
        <v>0</v>
      </c>
      <c r="E211" t="s">
        <v>0</v>
      </c>
      <c r="F211" t="s">
        <v>1</v>
      </c>
      <c r="G211" t="str">
        <f>"2018-11-20 14:36:34"</f>
        <v>2018-11-20 14:36:34</v>
      </c>
    </row>
    <row r="212" spans="1:7" x14ac:dyDescent="0.2">
      <c r="A212" t="s">
        <v>0</v>
      </c>
      <c r="B212" t="str">
        <f>"13185483880"</f>
        <v>13185483880</v>
      </c>
      <c r="C212" t="s">
        <v>0</v>
      </c>
      <c r="D212" t="s">
        <v>0</v>
      </c>
      <c r="E212" t="s">
        <v>0</v>
      </c>
      <c r="F212" t="s">
        <v>1</v>
      </c>
      <c r="G212" t="str">
        <f>"2018-11-20 14:36:25"</f>
        <v>2018-11-20 14:36:25</v>
      </c>
    </row>
    <row r="213" spans="1:7" x14ac:dyDescent="0.2">
      <c r="A213" t="s">
        <v>0</v>
      </c>
      <c r="B213" t="str">
        <f>"13136483896"</f>
        <v>13136483896</v>
      </c>
      <c r="C213" t="s">
        <v>0</v>
      </c>
      <c r="D213" t="s">
        <v>0</v>
      </c>
      <c r="E213" t="s">
        <v>0</v>
      </c>
      <c r="F213" t="s">
        <v>1</v>
      </c>
      <c r="G213" t="str">
        <f>"2018-11-20 14:36:13"</f>
        <v>2018-11-20 14:36:13</v>
      </c>
    </row>
    <row r="214" spans="1:7" x14ac:dyDescent="0.2">
      <c r="A214" t="s">
        <v>0</v>
      </c>
      <c r="B214" t="str">
        <f>"13225737560"</f>
        <v>13225737560</v>
      </c>
      <c r="C214" t="s">
        <v>0</v>
      </c>
      <c r="D214" t="s">
        <v>0</v>
      </c>
      <c r="E214" t="s">
        <v>0</v>
      </c>
      <c r="F214" t="s">
        <v>1</v>
      </c>
      <c r="G214" t="str">
        <f>"2018-11-20 14:36:08"</f>
        <v>2018-11-20 14:36:08</v>
      </c>
    </row>
    <row r="215" spans="1:7" x14ac:dyDescent="0.2">
      <c r="A215" t="s">
        <v>153</v>
      </c>
      <c r="B215" t="str">
        <f>"18358557156"</f>
        <v>18358557156</v>
      </c>
      <c r="C215" t="str">
        <f>"330681198606284559"</f>
        <v>330681198606284559</v>
      </c>
      <c r="D215" t="s">
        <v>0</v>
      </c>
      <c r="E215" t="s">
        <v>0</v>
      </c>
      <c r="F215" t="s">
        <v>1</v>
      </c>
      <c r="G215" t="str">
        <f>"2018-11-20 14:35:57"</f>
        <v>2018-11-20 14:35:57</v>
      </c>
    </row>
    <row r="216" spans="1:7" x14ac:dyDescent="0.2">
      <c r="A216" t="s">
        <v>0</v>
      </c>
      <c r="B216" t="str">
        <f>"15917812790"</f>
        <v>15917812790</v>
      </c>
      <c r="C216" t="s">
        <v>0</v>
      </c>
      <c r="D216" t="s">
        <v>0</v>
      </c>
      <c r="E216" t="s">
        <v>0</v>
      </c>
      <c r="F216" t="s">
        <v>1</v>
      </c>
      <c r="G216" t="str">
        <f>"2018-11-20 14:35:42"</f>
        <v>2018-11-20 14:35:42</v>
      </c>
    </row>
    <row r="217" spans="1:7" x14ac:dyDescent="0.2">
      <c r="A217" t="s">
        <v>0</v>
      </c>
      <c r="B217" t="str">
        <f>"15995339367"</f>
        <v>15995339367</v>
      </c>
      <c r="C217" t="s">
        <v>0</v>
      </c>
      <c r="D217" t="s">
        <v>0</v>
      </c>
      <c r="E217" t="s">
        <v>0</v>
      </c>
      <c r="F217" t="s">
        <v>1</v>
      </c>
      <c r="G217" t="str">
        <f>"2018-11-20 14:34:39"</f>
        <v>2018-11-20 14:34:39</v>
      </c>
    </row>
    <row r="218" spans="1:7" x14ac:dyDescent="0.2">
      <c r="A218" t="s">
        <v>154</v>
      </c>
      <c r="B218" t="str">
        <f>"13988736026"</f>
        <v>13988736026</v>
      </c>
      <c r="C218" t="str">
        <f>"533422198603100936"</f>
        <v>533422198603100936</v>
      </c>
      <c r="D218" t="s">
        <v>0</v>
      </c>
      <c r="E218" t="s">
        <v>0</v>
      </c>
      <c r="F218" t="s">
        <v>1</v>
      </c>
      <c r="G218" t="str">
        <f>"2018-11-20 14:34:25"</f>
        <v>2018-11-20 14:34:25</v>
      </c>
    </row>
    <row r="219" spans="1:7" x14ac:dyDescent="0.2">
      <c r="A219" t="s">
        <v>155</v>
      </c>
      <c r="B219" t="str">
        <f>"13597620308"</f>
        <v>13597620308</v>
      </c>
      <c r="C219" t="str">
        <f>"420203198412102535"</f>
        <v>420203198412102535</v>
      </c>
      <c r="D219" t="s">
        <v>0</v>
      </c>
      <c r="E219" t="s">
        <v>0</v>
      </c>
      <c r="F219" t="s">
        <v>1</v>
      </c>
      <c r="G219" t="str">
        <f>"2018-11-20 14:34:09"</f>
        <v>2018-11-20 14:34:09</v>
      </c>
    </row>
    <row r="220" spans="1:7" x14ac:dyDescent="0.2">
      <c r="A220" t="s">
        <v>0</v>
      </c>
      <c r="B220" t="str">
        <f>"13977814900"</f>
        <v>13977814900</v>
      </c>
      <c r="C220" t="s">
        <v>0</v>
      </c>
      <c r="D220" t="s">
        <v>0</v>
      </c>
      <c r="E220" t="s">
        <v>0</v>
      </c>
      <c r="F220" t="s">
        <v>1</v>
      </c>
      <c r="G220" t="str">
        <f>"2018-11-20 14:33:22"</f>
        <v>2018-11-20 14:33:22</v>
      </c>
    </row>
    <row r="221" spans="1:7" x14ac:dyDescent="0.2">
      <c r="A221" t="s">
        <v>156</v>
      </c>
      <c r="B221" t="str">
        <f>"13736793583"</f>
        <v>13736793583</v>
      </c>
      <c r="C221" t="str">
        <f>"522628199906134616"</f>
        <v>522628199906134616</v>
      </c>
      <c r="D221" t="s">
        <v>0</v>
      </c>
      <c r="E221" t="s">
        <v>0</v>
      </c>
      <c r="F221" t="s">
        <v>1</v>
      </c>
      <c r="G221" t="str">
        <f>"2018-11-20 14:33:16"</f>
        <v>2018-11-20 14:33:16</v>
      </c>
    </row>
    <row r="222" spans="1:7" x14ac:dyDescent="0.2">
      <c r="A222" t="s">
        <v>0</v>
      </c>
      <c r="B222" t="str">
        <f>"18098886381"</f>
        <v>18098886381</v>
      </c>
      <c r="C222" t="s">
        <v>0</v>
      </c>
      <c r="D222" t="s">
        <v>0</v>
      </c>
      <c r="E222" t="s">
        <v>0</v>
      </c>
      <c r="F222" t="s">
        <v>1</v>
      </c>
      <c r="G222" t="str">
        <f>"2018-11-20 14:32:31"</f>
        <v>2018-11-20 14:32:31</v>
      </c>
    </row>
    <row r="223" spans="1:7" x14ac:dyDescent="0.2">
      <c r="A223" t="s">
        <v>157</v>
      </c>
      <c r="B223" t="str">
        <f>"15989995620"</f>
        <v>15989995620</v>
      </c>
      <c r="C223" t="str">
        <f>"450921199111122437"</f>
        <v>450921199111122437</v>
      </c>
      <c r="D223" t="s">
        <v>0</v>
      </c>
      <c r="E223" t="s">
        <v>0</v>
      </c>
      <c r="F223" t="s">
        <v>1</v>
      </c>
      <c r="G223" t="str">
        <f>"2018-11-20 14:32:31"</f>
        <v>2018-11-20 14:32:31</v>
      </c>
    </row>
    <row r="224" spans="1:7" x14ac:dyDescent="0.2">
      <c r="A224" t="s">
        <v>158</v>
      </c>
      <c r="B224" t="str">
        <f>"15121062657"</f>
        <v>15121062657</v>
      </c>
      <c r="C224" t="str">
        <f>"362322199005020617"</f>
        <v>362322199005020617</v>
      </c>
      <c r="D224" t="s">
        <v>0</v>
      </c>
      <c r="E224" t="s">
        <v>0</v>
      </c>
      <c r="F224" t="s">
        <v>1</v>
      </c>
      <c r="G224" t="str">
        <f>"2018-11-20 14:32:02"</f>
        <v>2018-11-20 14:32:02</v>
      </c>
    </row>
    <row r="225" spans="1:7" x14ac:dyDescent="0.2">
      <c r="A225" t="s">
        <v>0</v>
      </c>
      <c r="B225" t="str">
        <f>"17642115355"</f>
        <v>17642115355</v>
      </c>
      <c r="C225" t="s">
        <v>0</v>
      </c>
      <c r="D225" t="s">
        <v>0</v>
      </c>
      <c r="E225" t="s">
        <v>0</v>
      </c>
      <c r="F225" t="s">
        <v>1</v>
      </c>
      <c r="G225" t="str">
        <f>"2018-11-20 14:32:00"</f>
        <v>2018-11-20 14:32:00</v>
      </c>
    </row>
    <row r="226" spans="1:7" x14ac:dyDescent="0.2">
      <c r="A226" t="s">
        <v>159</v>
      </c>
      <c r="B226" t="str">
        <f>"13753290345"</f>
        <v>13753290345</v>
      </c>
      <c r="C226" t="str">
        <f>"140202199009016531"</f>
        <v>140202199009016531</v>
      </c>
      <c r="D226" t="s">
        <v>0</v>
      </c>
      <c r="E226" t="s">
        <v>0</v>
      </c>
      <c r="F226" t="s">
        <v>1</v>
      </c>
      <c r="G226" t="str">
        <f>"2018-11-20 14:32:00"</f>
        <v>2018-11-20 14:32:00</v>
      </c>
    </row>
    <row r="227" spans="1:7" x14ac:dyDescent="0.2">
      <c r="A227" t="s">
        <v>160</v>
      </c>
      <c r="B227" t="str">
        <f>"15133742045"</f>
        <v>15133742045</v>
      </c>
      <c r="C227" t="str">
        <f>"130983198807023939"</f>
        <v>130983198807023939</v>
      </c>
      <c r="D227" t="s">
        <v>0</v>
      </c>
      <c r="E227" t="s">
        <v>0</v>
      </c>
      <c r="F227" t="s">
        <v>1</v>
      </c>
      <c r="G227" t="str">
        <f>"2018-11-20 14:31:49"</f>
        <v>2018-11-20 14:31:49</v>
      </c>
    </row>
    <row r="228" spans="1:7" x14ac:dyDescent="0.2">
      <c r="A228" t="s">
        <v>0</v>
      </c>
      <c r="B228" t="str">
        <f>"18386317770"</f>
        <v>18386317770</v>
      </c>
      <c r="C228" t="s">
        <v>0</v>
      </c>
      <c r="D228" t="s">
        <v>0</v>
      </c>
      <c r="E228" t="s">
        <v>0</v>
      </c>
      <c r="F228" t="s">
        <v>1</v>
      </c>
      <c r="G228" t="str">
        <f>"2018-11-20 14:31:20"</f>
        <v>2018-11-20 14:31:20</v>
      </c>
    </row>
    <row r="229" spans="1:7" x14ac:dyDescent="0.2">
      <c r="A229" t="s">
        <v>161</v>
      </c>
      <c r="B229" t="str">
        <f>"13907800979"</f>
        <v>13907800979</v>
      </c>
      <c r="C229" t="str">
        <f>"450602198408260515"</f>
        <v>450602198408260515</v>
      </c>
      <c r="D229" t="s">
        <v>162</v>
      </c>
      <c r="E229" t="s">
        <v>163</v>
      </c>
      <c r="F229" t="s">
        <v>1</v>
      </c>
      <c r="G229" t="str">
        <f>"2018-11-20 14:31:06"</f>
        <v>2018-11-20 14:31:06</v>
      </c>
    </row>
    <row r="230" spans="1:7" x14ac:dyDescent="0.2">
      <c r="A230" t="s">
        <v>164</v>
      </c>
      <c r="B230" t="str">
        <f>"18947894593"</f>
        <v>18947894593</v>
      </c>
      <c r="C230" t="str">
        <f>"152827198909124510"</f>
        <v>152827198909124510</v>
      </c>
      <c r="D230" t="s">
        <v>0</v>
      </c>
      <c r="E230" t="s">
        <v>0</v>
      </c>
      <c r="F230" t="s">
        <v>1</v>
      </c>
      <c r="G230" t="str">
        <f>"2018-11-20 14:30:50"</f>
        <v>2018-11-20 14:30:50</v>
      </c>
    </row>
    <row r="231" spans="1:7" x14ac:dyDescent="0.2">
      <c r="A231" t="s">
        <v>165</v>
      </c>
      <c r="B231" t="str">
        <f>"18669313019"</f>
        <v>18669313019</v>
      </c>
      <c r="C231" t="str">
        <f>"37132319780805056X"</f>
        <v>37132319780805056X</v>
      </c>
      <c r="D231" t="s">
        <v>0</v>
      </c>
      <c r="E231" t="s">
        <v>0</v>
      </c>
      <c r="F231" t="s">
        <v>1</v>
      </c>
      <c r="G231" t="str">
        <f>"2018-11-20 14:30:40"</f>
        <v>2018-11-20 14:30:40</v>
      </c>
    </row>
    <row r="232" spans="1:7" x14ac:dyDescent="0.2">
      <c r="A232" t="s">
        <v>166</v>
      </c>
      <c r="B232" t="str">
        <f>"18088204082"</f>
        <v>18088204082</v>
      </c>
      <c r="C232" t="str">
        <f>"533122198908311420"</f>
        <v>533122198908311420</v>
      </c>
      <c r="D232" t="s">
        <v>0</v>
      </c>
      <c r="E232" t="s">
        <v>0</v>
      </c>
      <c r="F232" t="s">
        <v>1</v>
      </c>
      <c r="G232" t="str">
        <f>"2018-11-20 14:30:35"</f>
        <v>2018-11-20 14:30:35</v>
      </c>
    </row>
    <row r="233" spans="1:7" x14ac:dyDescent="0.2">
      <c r="A233" t="s">
        <v>167</v>
      </c>
      <c r="B233" t="str">
        <f>"15263052527"</f>
        <v>15263052527</v>
      </c>
      <c r="C233" t="str">
        <f>"37028119940919575X"</f>
        <v>37028119940919575X</v>
      </c>
      <c r="D233" t="s">
        <v>168</v>
      </c>
      <c r="E233" t="s">
        <v>169</v>
      </c>
      <c r="F233" t="s">
        <v>1</v>
      </c>
      <c r="G233" t="str">
        <f>"2018-11-20 14:29:36"</f>
        <v>2018-11-20 14:29:36</v>
      </c>
    </row>
    <row r="234" spans="1:7" x14ac:dyDescent="0.2">
      <c r="A234" t="s">
        <v>170</v>
      </c>
      <c r="B234" t="str">
        <f>"13789198215"</f>
        <v>13789198215</v>
      </c>
      <c r="C234" t="str">
        <f>"430527199601283615"</f>
        <v>430527199601283615</v>
      </c>
      <c r="D234" t="s">
        <v>0</v>
      </c>
      <c r="E234" t="s">
        <v>0</v>
      </c>
      <c r="F234" t="s">
        <v>1</v>
      </c>
      <c r="G234" t="str">
        <f>"2018-11-20 14:29:28"</f>
        <v>2018-11-20 14:29:28</v>
      </c>
    </row>
    <row r="235" spans="1:7" x14ac:dyDescent="0.2">
      <c r="A235" t="s">
        <v>0</v>
      </c>
      <c r="B235" t="str">
        <f>"15754207426"</f>
        <v>15754207426</v>
      </c>
      <c r="C235" t="s">
        <v>0</v>
      </c>
      <c r="D235" t="s">
        <v>0</v>
      </c>
      <c r="E235" t="s">
        <v>0</v>
      </c>
      <c r="F235" t="s">
        <v>1</v>
      </c>
      <c r="G235" t="str">
        <f>"2018-11-20 14:28:39"</f>
        <v>2018-11-20 14:28:39</v>
      </c>
    </row>
    <row r="236" spans="1:7" x14ac:dyDescent="0.2">
      <c r="A236" t="s">
        <v>0</v>
      </c>
      <c r="B236" t="str">
        <f>"15221718730"</f>
        <v>15221718730</v>
      </c>
      <c r="C236" t="s">
        <v>0</v>
      </c>
      <c r="D236" t="s">
        <v>0</v>
      </c>
      <c r="E236" t="s">
        <v>0</v>
      </c>
      <c r="F236" t="s">
        <v>1</v>
      </c>
      <c r="G236" t="str">
        <f>"2018-11-20 14:28:10"</f>
        <v>2018-11-20 14:28:10</v>
      </c>
    </row>
    <row r="237" spans="1:7" x14ac:dyDescent="0.2">
      <c r="A237" t="s">
        <v>171</v>
      </c>
      <c r="B237" t="str">
        <f>"13865141830"</f>
        <v>13865141830</v>
      </c>
      <c r="C237" t="str">
        <f>"340811198912165519"</f>
        <v>340811198912165519</v>
      </c>
      <c r="D237" t="s">
        <v>0</v>
      </c>
      <c r="E237" t="s">
        <v>0</v>
      </c>
      <c r="F237" t="s">
        <v>1</v>
      </c>
      <c r="G237" t="str">
        <f>"2018-11-20 14:27:47"</f>
        <v>2018-11-20 14:27:47</v>
      </c>
    </row>
    <row r="238" spans="1:7" x14ac:dyDescent="0.2">
      <c r="A238" t="s">
        <v>172</v>
      </c>
      <c r="B238" t="str">
        <f>"18878486859"</f>
        <v>18878486859</v>
      </c>
      <c r="C238" t="str">
        <f>"452427198809020617"</f>
        <v>452427198809020617</v>
      </c>
      <c r="D238" t="s">
        <v>173</v>
      </c>
      <c r="E238" t="s">
        <v>174</v>
      </c>
      <c r="F238" t="s">
        <v>1</v>
      </c>
      <c r="G238" t="str">
        <f>"2018-11-20 14:27:18"</f>
        <v>2018-11-20 14:27:18</v>
      </c>
    </row>
    <row r="239" spans="1:7" x14ac:dyDescent="0.2">
      <c r="A239" t="s">
        <v>0</v>
      </c>
      <c r="B239" t="str">
        <f>"13017656510"</f>
        <v>13017656510</v>
      </c>
      <c r="C239" t="s">
        <v>0</v>
      </c>
      <c r="D239" t="s">
        <v>0</v>
      </c>
      <c r="E239" t="s">
        <v>0</v>
      </c>
      <c r="F239" t="s">
        <v>1</v>
      </c>
      <c r="G239" t="str">
        <f>"2018-11-20 14:27:04"</f>
        <v>2018-11-20 14:27:04</v>
      </c>
    </row>
    <row r="240" spans="1:7" x14ac:dyDescent="0.2">
      <c r="A240" t="s">
        <v>175</v>
      </c>
      <c r="B240" t="str">
        <f>"18485820393"</f>
        <v>18485820393</v>
      </c>
      <c r="C240" t="str">
        <f>"522401198705145911"</f>
        <v>522401198705145911</v>
      </c>
      <c r="D240" t="s">
        <v>176</v>
      </c>
      <c r="E240" t="s">
        <v>177</v>
      </c>
      <c r="F240" t="s">
        <v>1</v>
      </c>
      <c r="G240" t="str">
        <f>"2018-11-20 14:26:57"</f>
        <v>2018-11-20 14:26:57</v>
      </c>
    </row>
    <row r="241" spans="1:7" x14ac:dyDescent="0.2">
      <c r="A241" t="s">
        <v>178</v>
      </c>
      <c r="B241" t="str">
        <f>"18890332360"</f>
        <v>18890332360</v>
      </c>
      <c r="C241" t="str">
        <f>"43250319940112360X"</f>
        <v>43250319940112360X</v>
      </c>
      <c r="D241" t="s">
        <v>179</v>
      </c>
      <c r="E241" t="s">
        <v>180</v>
      </c>
      <c r="F241" t="s">
        <v>1</v>
      </c>
      <c r="G241" t="str">
        <f>"2018-11-20 14:26:43"</f>
        <v>2018-11-20 14:26:43</v>
      </c>
    </row>
    <row r="242" spans="1:7" x14ac:dyDescent="0.2">
      <c r="A242" t="s">
        <v>0</v>
      </c>
      <c r="B242" t="str">
        <f>"13013184894"</f>
        <v>13013184894</v>
      </c>
      <c r="C242" t="s">
        <v>0</v>
      </c>
      <c r="D242" t="s">
        <v>0</v>
      </c>
      <c r="E242" t="s">
        <v>0</v>
      </c>
      <c r="F242" t="s">
        <v>1</v>
      </c>
      <c r="G242" t="str">
        <f>"2018-11-20 14:26:35"</f>
        <v>2018-11-20 14:26:35</v>
      </c>
    </row>
    <row r="243" spans="1:7" x14ac:dyDescent="0.2">
      <c r="A243" t="s">
        <v>181</v>
      </c>
      <c r="B243" t="str">
        <f>"13818443562"</f>
        <v>13818443562</v>
      </c>
      <c r="C243" t="str">
        <f>"320411199603224019"</f>
        <v>320411199603224019</v>
      </c>
      <c r="D243" t="s">
        <v>0</v>
      </c>
      <c r="E243" t="s">
        <v>0</v>
      </c>
      <c r="F243" t="s">
        <v>1</v>
      </c>
      <c r="G243" t="str">
        <f>"2018-11-20 14:26:28"</f>
        <v>2018-11-20 14:26:28</v>
      </c>
    </row>
    <row r="244" spans="1:7" x14ac:dyDescent="0.2">
      <c r="A244" t="s">
        <v>182</v>
      </c>
      <c r="B244" t="str">
        <f>"18683421551"</f>
        <v>18683421551</v>
      </c>
      <c r="C244" t="str">
        <f>"511028199303212915"</f>
        <v>511028199303212915</v>
      </c>
      <c r="D244" t="s">
        <v>0</v>
      </c>
      <c r="E244" t="s">
        <v>0</v>
      </c>
      <c r="F244" t="s">
        <v>1</v>
      </c>
      <c r="G244" t="str">
        <f>"2018-11-20 14:25:40"</f>
        <v>2018-11-20 14:25:40</v>
      </c>
    </row>
    <row r="245" spans="1:7" x14ac:dyDescent="0.2">
      <c r="A245" t="s">
        <v>183</v>
      </c>
      <c r="B245" t="str">
        <f>"15152099905"</f>
        <v>15152099905</v>
      </c>
      <c r="C245" t="str">
        <f>"320321197902147015"</f>
        <v>320321197902147015</v>
      </c>
      <c r="D245" t="s">
        <v>0</v>
      </c>
      <c r="E245" t="s">
        <v>0</v>
      </c>
      <c r="F245" t="s">
        <v>1</v>
      </c>
      <c r="G245" t="str">
        <f>"2018-11-20 14:25:40"</f>
        <v>2018-11-20 14:25:40</v>
      </c>
    </row>
    <row r="246" spans="1:7" x14ac:dyDescent="0.2">
      <c r="A246" t="s">
        <v>184</v>
      </c>
      <c r="B246" t="str">
        <f>"13438188851"</f>
        <v>13438188851</v>
      </c>
      <c r="C246" t="str">
        <f>"511324198810200157"</f>
        <v>511324198810200157</v>
      </c>
      <c r="D246" t="s">
        <v>0</v>
      </c>
      <c r="E246" t="s">
        <v>0</v>
      </c>
      <c r="F246" t="s">
        <v>1</v>
      </c>
      <c r="G246" t="str">
        <f>"2018-11-20 14:25:18"</f>
        <v>2018-11-20 14:25:18</v>
      </c>
    </row>
    <row r="247" spans="1:7" x14ac:dyDescent="0.2">
      <c r="A247" t="s">
        <v>185</v>
      </c>
      <c r="B247" t="str">
        <f>"18331787392"</f>
        <v>18331787392</v>
      </c>
      <c r="C247" t="str">
        <f>"130925198205196839"</f>
        <v>130925198205196839</v>
      </c>
      <c r="D247" t="s">
        <v>0</v>
      </c>
      <c r="E247" t="s">
        <v>0</v>
      </c>
      <c r="F247" t="s">
        <v>1</v>
      </c>
      <c r="G247" t="str">
        <f>"2018-11-20 14:25:18"</f>
        <v>2018-11-20 14:25:18</v>
      </c>
    </row>
    <row r="248" spans="1:7" x14ac:dyDescent="0.2">
      <c r="A248" t="s">
        <v>186</v>
      </c>
      <c r="B248" t="str">
        <f>"18306618366"</f>
        <v>18306618366</v>
      </c>
      <c r="C248" t="str">
        <f>"522224198910192817"</f>
        <v>522224198910192817</v>
      </c>
      <c r="D248" t="s">
        <v>187</v>
      </c>
      <c r="E248" t="s">
        <v>188</v>
      </c>
      <c r="F248" t="s">
        <v>1</v>
      </c>
      <c r="G248" t="str">
        <f>"2018-11-20 14:25:17"</f>
        <v>2018-11-20 14:25:17</v>
      </c>
    </row>
    <row r="249" spans="1:7" x14ac:dyDescent="0.2">
      <c r="A249" t="s">
        <v>189</v>
      </c>
      <c r="B249" t="str">
        <f>"18384965643"</f>
        <v>18384965643</v>
      </c>
      <c r="C249" t="str">
        <f>"511024197102010191"</f>
        <v>511024197102010191</v>
      </c>
      <c r="D249" t="s">
        <v>0</v>
      </c>
      <c r="E249" t="s">
        <v>0</v>
      </c>
      <c r="F249" t="s">
        <v>1</v>
      </c>
      <c r="G249" t="str">
        <f>"2018-11-20 14:25:09"</f>
        <v>2018-11-20 14:25:09</v>
      </c>
    </row>
    <row r="250" spans="1:7" x14ac:dyDescent="0.2">
      <c r="A250" t="s">
        <v>190</v>
      </c>
      <c r="B250" t="str">
        <f>"15840928099"</f>
        <v>15840928099</v>
      </c>
      <c r="C250" t="str">
        <f>"211421197712052622"</f>
        <v>211421197712052622</v>
      </c>
      <c r="D250" t="s">
        <v>0</v>
      </c>
      <c r="E250" t="s">
        <v>0</v>
      </c>
      <c r="F250" t="s">
        <v>1</v>
      </c>
      <c r="G250" t="str">
        <f>"2018-11-20 14:24:51"</f>
        <v>2018-11-20 14:24:51</v>
      </c>
    </row>
    <row r="251" spans="1:7" x14ac:dyDescent="0.2">
      <c r="A251" t="s">
        <v>191</v>
      </c>
      <c r="B251" t="str">
        <f>"18534104700"</f>
        <v>18534104700</v>
      </c>
      <c r="C251" t="str">
        <f>"140402199104280040"</f>
        <v>140402199104280040</v>
      </c>
      <c r="D251" t="s">
        <v>0</v>
      </c>
      <c r="E251" t="s">
        <v>0</v>
      </c>
      <c r="F251" t="s">
        <v>1</v>
      </c>
      <c r="G251" t="str">
        <f>"2018-11-20 14:24:42"</f>
        <v>2018-11-20 14:24:42</v>
      </c>
    </row>
    <row r="252" spans="1:7" x14ac:dyDescent="0.2">
      <c r="A252" t="s">
        <v>192</v>
      </c>
      <c r="B252" t="str">
        <f>"15136282719"</f>
        <v>15136282719</v>
      </c>
      <c r="C252" t="str">
        <f>"410182198703120774"</f>
        <v>410182198703120774</v>
      </c>
      <c r="D252" t="s">
        <v>0</v>
      </c>
      <c r="E252" t="s">
        <v>0</v>
      </c>
      <c r="F252" t="s">
        <v>1</v>
      </c>
      <c r="G252" t="str">
        <f>"2018-11-20 14:24:36"</f>
        <v>2018-11-20 14:24:36</v>
      </c>
    </row>
    <row r="253" spans="1:7" x14ac:dyDescent="0.2">
      <c r="A253" t="s">
        <v>193</v>
      </c>
      <c r="B253" t="str">
        <f>"18093278059"</f>
        <v>18093278059</v>
      </c>
      <c r="C253" t="str">
        <f>"622429199012052426"</f>
        <v>622429199012052426</v>
      </c>
      <c r="D253" t="s">
        <v>0</v>
      </c>
      <c r="E253" t="s">
        <v>0</v>
      </c>
      <c r="F253" t="s">
        <v>1</v>
      </c>
      <c r="G253" t="str">
        <f>"2018-11-20 14:24:19"</f>
        <v>2018-11-20 14:24:19</v>
      </c>
    </row>
    <row r="254" spans="1:7" x14ac:dyDescent="0.2">
      <c r="A254" t="s">
        <v>194</v>
      </c>
      <c r="B254" t="str">
        <f>"13578171188"</f>
        <v>13578171188</v>
      </c>
      <c r="C254" t="str">
        <f>"532724198505093910"</f>
        <v>532724198505093910</v>
      </c>
      <c r="D254" t="s">
        <v>0</v>
      </c>
      <c r="E254" t="s">
        <v>0</v>
      </c>
      <c r="F254" t="s">
        <v>1</v>
      </c>
      <c r="G254" t="str">
        <f>"2018-11-20 14:24:16"</f>
        <v>2018-11-20 14:24:16</v>
      </c>
    </row>
    <row r="255" spans="1:7" x14ac:dyDescent="0.2">
      <c r="A255" t="s">
        <v>195</v>
      </c>
      <c r="B255" t="str">
        <f>"13227711337"</f>
        <v>13227711337</v>
      </c>
      <c r="C255" t="str">
        <f>"450109199908200959"</f>
        <v>450109199908200959</v>
      </c>
      <c r="D255" t="s">
        <v>0</v>
      </c>
      <c r="E255" t="s">
        <v>0</v>
      </c>
      <c r="F255" t="s">
        <v>1</v>
      </c>
      <c r="G255" t="str">
        <f>"2018-11-20 14:24:13"</f>
        <v>2018-11-20 14:24:13</v>
      </c>
    </row>
    <row r="256" spans="1:7" x14ac:dyDescent="0.2">
      <c r="A256" t="s">
        <v>196</v>
      </c>
      <c r="B256" t="str">
        <f>"18723291513"</f>
        <v>18723291513</v>
      </c>
      <c r="C256" t="str">
        <f>"500221199007147219"</f>
        <v>500221199007147219</v>
      </c>
      <c r="D256" t="s">
        <v>197</v>
      </c>
      <c r="E256" t="s">
        <v>198</v>
      </c>
      <c r="F256" t="s">
        <v>1</v>
      </c>
      <c r="G256" t="str">
        <f>"2018-11-20 14:24:12"</f>
        <v>2018-11-20 14:24:12</v>
      </c>
    </row>
    <row r="257" spans="1:7" x14ac:dyDescent="0.2">
      <c r="A257" t="s">
        <v>199</v>
      </c>
      <c r="B257" t="str">
        <f>"13687039830"</f>
        <v>13687039830</v>
      </c>
      <c r="C257" t="str">
        <f>"362330198506052073"</f>
        <v>362330198506052073</v>
      </c>
      <c r="D257" t="s">
        <v>0</v>
      </c>
      <c r="E257" t="s">
        <v>0</v>
      </c>
      <c r="F257" t="s">
        <v>1</v>
      </c>
      <c r="G257" t="str">
        <f>"2018-11-20 14:23:54"</f>
        <v>2018-11-20 14:23:54</v>
      </c>
    </row>
    <row r="258" spans="1:7" x14ac:dyDescent="0.2">
      <c r="A258" t="s">
        <v>200</v>
      </c>
      <c r="B258" t="str">
        <f>"13578024442"</f>
        <v>13578024442</v>
      </c>
      <c r="C258" t="str">
        <f>"532101198706230611"</f>
        <v>532101198706230611</v>
      </c>
      <c r="D258" t="s">
        <v>0</v>
      </c>
      <c r="E258" t="s">
        <v>0</v>
      </c>
      <c r="F258" t="s">
        <v>1</v>
      </c>
      <c r="G258" t="str">
        <f>"2018-11-20 14:23:54"</f>
        <v>2018-11-20 14:23:54</v>
      </c>
    </row>
    <row r="259" spans="1:7" x14ac:dyDescent="0.2">
      <c r="A259" t="s">
        <v>201</v>
      </c>
      <c r="B259" t="str">
        <f>"13451158417"</f>
        <v>13451158417</v>
      </c>
      <c r="C259" t="str">
        <f>"429004199710034276"</f>
        <v>429004199710034276</v>
      </c>
      <c r="D259" t="s">
        <v>0</v>
      </c>
      <c r="E259" t="s">
        <v>0</v>
      </c>
      <c r="F259" t="s">
        <v>1</v>
      </c>
      <c r="G259" t="str">
        <f>"2018-11-20 14:23:10"</f>
        <v>2018-11-20 14:23:10</v>
      </c>
    </row>
    <row r="260" spans="1:7" x14ac:dyDescent="0.2">
      <c r="A260" t="s">
        <v>202</v>
      </c>
      <c r="B260" t="str">
        <f>"13236752221"</f>
        <v>13236752221</v>
      </c>
      <c r="C260" t="str">
        <f>"211224199407217715"</f>
        <v>211224199407217715</v>
      </c>
      <c r="D260" t="s">
        <v>0</v>
      </c>
      <c r="E260" t="s">
        <v>0</v>
      </c>
      <c r="F260" t="s">
        <v>1</v>
      </c>
      <c r="G260" t="str">
        <f>"2018-11-20 14:22:46"</f>
        <v>2018-11-20 14:22:46</v>
      </c>
    </row>
    <row r="261" spans="1:7" x14ac:dyDescent="0.2">
      <c r="A261" t="s">
        <v>0</v>
      </c>
      <c r="B261" t="str">
        <f>"13978839065"</f>
        <v>13978839065</v>
      </c>
      <c r="C261" t="s">
        <v>0</v>
      </c>
      <c r="D261" t="s">
        <v>0</v>
      </c>
      <c r="E261" t="s">
        <v>0</v>
      </c>
      <c r="F261" t="s">
        <v>1</v>
      </c>
      <c r="G261" t="str">
        <f>"2018-11-20 14:22:44"</f>
        <v>2018-11-20 14:22:44</v>
      </c>
    </row>
    <row r="262" spans="1:7" x14ac:dyDescent="0.2">
      <c r="A262" t="s">
        <v>0</v>
      </c>
      <c r="B262" t="str">
        <f>"13279369449"</f>
        <v>13279369449</v>
      </c>
      <c r="C262" t="s">
        <v>0</v>
      </c>
      <c r="D262" t="s">
        <v>0</v>
      </c>
      <c r="E262" t="s">
        <v>0</v>
      </c>
      <c r="F262" t="s">
        <v>1</v>
      </c>
      <c r="G262" t="str">
        <f>"2018-11-20 14:22:38"</f>
        <v>2018-11-20 14:22:38</v>
      </c>
    </row>
    <row r="263" spans="1:7" x14ac:dyDescent="0.2">
      <c r="A263" t="s">
        <v>0</v>
      </c>
      <c r="B263" t="str">
        <f>"18744505677"</f>
        <v>18744505677</v>
      </c>
      <c r="C263" t="s">
        <v>0</v>
      </c>
      <c r="D263" t="s">
        <v>0</v>
      </c>
      <c r="E263" t="s">
        <v>0</v>
      </c>
      <c r="F263" t="s">
        <v>1</v>
      </c>
      <c r="G263" t="str">
        <f>"2018-11-20 14:22:35"</f>
        <v>2018-11-20 14:22:35</v>
      </c>
    </row>
    <row r="264" spans="1:7" x14ac:dyDescent="0.2">
      <c r="A264" t="s">
        <v>0</v>
      </c>
      <c r="B264" t="str">
        <f>"13646099294"</f>
        <v>13646099294</v>
      </c>
      <c r="C264" t="s">
        <v>0</v>
      </c>
      <c r="D264" t="s">
        <v>0</v>
      </c>
      <c r="E264" t="s">
        <v>0</v>
      </c>
      <c r="F264" t="s">
        <v>1</v>
      </c>
      <c r="G264" t="str">
        <f>"2018-11-20 14:22:19"</f>
        <v>2018-11-20 14:22:19</v>
      </c>
    </row>
    <row r="265" spans="1:7" x14ac:dyDescent="0.2">
      <c r="A265" t="s">
        <v>203</v>
      </c>
      <c r="B265" t="str">
        <f>"13348884439"</f>
        <v>13348884439</v>
      </c>
      <c r="C265" t="str">
        <f>"510181198605176413"</f>
        <v>510181198605176413</v>
      </c>
      <c r="D265" t="s">
        <v>204</v>
      </c>
      <c r="E265" t="s">
        <v>205</v>
      </c>
      <c r="F265" t="s">
        <v>1</v>
      </c>
      <c r="G265" t="str">
        <f>"2018-11-20 14:22:15"</f>
        <v>2018-11-20 14:22:15</v>
      </c>
    </row>
    <row r="266" spans="1:7" x14ac:dyDescent="0.2">
      <c r="A266" t="s">
        <v>206</v>
      </c>
      <c r="B266" t="str">
        <f>"18514206009"</f>
        <v>18514206009</v>
      </c>
      <c r="C266" t="str">
        <f>"231283199506120015"</f>
        <v>231283199506120015</v>
      </c>
      <c r="D266" t="s">
        <v>0</v>
      </c>
      <c r="E266" t="s">
        <v>0</v>
      </c>
      <c r="F266" t="s">
        <v>1</v>
      </c>
      <c r="G266" t="str">
        <f>"2018-11-20 14:22:02"</f>
        <v>2018-11-20 14:22:02</v>
      </c>
    </row>
    <row r="267" spans="1:7" x14ac:dyDescent="0.2">
      <c r="A267" t="s">
        <v>207</v>
      </c>
      <c r="B267" t="str">
        <f>"13068673322"</f>
        <v>13068673322</v>
      </c>
      <c r="C267" t="str">
        <f>"452525198109200417"</f>
        <v>452525198109200417</v>
      </c>
      <c r="D267" t="s">
        <v>0</v>
      </c>
      <c r="E267" t="s">
        <v>0</v>
      </c>
      <c r="F267" t="s">
        <v>1</v>
      </c>
      <c r="G267" t="str">
        <f>"2018-11-20 14:21:52"</f>
        <v>2018-11-20 14:21:52</v>
      </c>
    </row>
    <row r="268" spans="1:7" x14ac:dyDescent="0.2">
      <c r="A268" t="s">
        <v>208</v>
      </c>
      <c r="B268" t="str">
        <f>"13636161511"</f>
        <v>13636161511</v>
      </c>
      <c r="C268" t="str">
        <f>"420323197501032811"</f>
        <v>420323197501032811</v>
      </c>
      <c r="D268" t="s">
        <v>0</v>
      </c>
      <c r="E268" t="s">
        <v>0</v>
      </c>
      <c r="F268" t="s">
        <v>1</v>
      </c>
      <c r="G268" t="str">
        <f>"2018-11-20 14:21:48"</f>
        <v>2018-11-20 14:21:48</v>
      </c>
    </row>
    <row r="269" spans="1:7" x14ac:dyDescent="0.2">
      <c r="A269" t="s">
        <v>209</v>
      </c>
      <c r="B269" t="str">
        <f>"15678688072"</f>
        <v>15678688072</v>
      </c>
      <c r="C269" t="str">
        <f>"450821198308225296"</f>
        <v>450821198308225296</v>
      </c>
      <c r="D269" t="s">
        <v>0</v>
      </c>
      <c r="E269" t="s">
        <v>0</v>
      </c>
      <c r="F269" t="s">
        <v>1</v>
      </c>
      <c r="G269" t="str">
        <f>"2018-11-20 14:21:23"</f>
        <v>2018-11-20 14:21:23</v>
      </c>
    </row>
    <row r="270" spans="1:7" x14ac:dyDescent="0.2">
      <c r="A270" t="s">
        <v>210</v>
      </c>
      <c r="B270" t="str">
        <f>"15712919744"</f>
        <v>15712919744</v>
      </c>
      <c r="C270" t="str">
        <f>"11011119950320033X"</f>
        <v>11011119950320033X</v>
      </c>
      <c r="D270" t="s">
        <v>0</v>
      </c>
      <c r="E270" t="s">
        <v>0</v>
      </c>
      <c r="F270" t="s">
        <v>1</v>
      </c>
      <c r="G270" t="str">
        <f>"2018-11-20 14:20:46"</f>
        <v>2018-11-20 14:20:46</v>
      </c>
    </row>
    <row r="271" spans="1:7" x14ac:dyDescent="0.2">
      <c r="A271" t="s">
        <v>0</v>
      </c>
      <c r="B271" t="str">
        <f>"13764830980"</f>
        <v>13764830980</v>
      </c>
      <c r="C271" t="s">
        <v>0</v>
      </c>
      <c r="D271" t="s">
        <v>0</v>
      </c>
      <c r="E271" t="s">
        <v>0</v>
      </c>
      <c r="F271" t="s">
        <v>1</v>
      </c>
      <c r="G271" t="str">
        <f>"2018-11-20 14:20:34"</f>
        <v>2018-11-20 14:20:34</v>
      </c>
    </row>
    <row r="272" spans="1:7" x14ac:dyDescent="0.2">
      <c r="A272" t="s">
        <v>211</v>
      </c>
      <c r="B272" t="str">
        <f>"15082504862"</f>
        <v>15082504862</v>
      </c>
      <c r="C272" t="str">
        <f>"51072319960801240X"</f>
        <v>51072319960801240X</v>
      </c>
      <c r="D272" t="s">
        <v>0</v>
      </c>
      <c r="E272" t="s">
        <v>0</v>
      </c>
      <c r="F272" t="s">
        <v>1</v>
      </c>
      <c r="G272" t="str">
        <f>"2018-11-20 14:20:04"</f>
        <v>2018-11-20 14:20:04</v>
      </c>
    </row>
    <row r="273" spans="1:7" x14ac:dyDescent="0.2">
      <c r="A273" t="s">
        <v>212</v>
      </c>
      <c r="B273" t="str">
        <f>"13515057669"</f>
        <v>13515057669</v>
      </c>
      <c r="C273" t="str">
        <f>"350500199708024015"</f>
        <v>350500199708024015</v>
      </c>
      <c r="D273" t="s">
        <v>0</v>
      </c>
      <c r="E273" t="s">
        <v>0</v>
      </c>
      <c r="F273" t="s">
        <v>1</v>
      </c>
      <c r="G273" t="str">
        <f>"2018-11-20 14:19:22"</f>
        <v>2018-11-20 14:19:22</v>
      </c>
    </row>
    <row r="274" spans="1:7" x14ac:dyDescent="0.2">
      <c r="A274" t="s">
        <v>213</v>
      </c>
      <c r="B274" t="str">
        <f>"18820052193"</f>
        <v>18820052193</v>
      </c>
      <c r="C274" t="str">
        <f>"510921199310103059"</f>
        <v>510921199310103059</v>
      </c>
      <c r="D274" t="s">
        <v>0</v>
      </c>
      <c r="E274" t="s">
        <v>0</v>
      </c>
      <c r="F274" t="s">
        <v>1</v>
      </c>
      <c r="G274" t="str">
        <f>"2018-11-20 14:19:16"</f>
        <v>2018-11-20 14:19:16</v>
      </c>
    </row>
    <row r="275" spans="1:7" x14ac:dyDescent="0.2">
      <c r="A275" t="s">
        <v>0</v>
      </c>
      <c r="B275" t="str">
        <f>"18601592046"</f>
        <v>18601592046</v>
      </c>
      <c r="C275" t="s">
        <v>0</v>
      </c>
      <c r="D275" t="s">
        <v>0</v>
      </c>
      <c r="E275" t="s">
        <v>0</v>
      </c>
      <c r="F275" t="s">
        <v>1</v>
      </c>
      <c r="G275" t="str">
        <f>"2018-11-20 14:18:49"</f>
        <v>2018-11-20 14:18:49</v>
      </c>
    </row>
    <row r="276" spans="1:7" x14ac:dyDescent="0.2">
      <c r="A276" t="s">
        <v>214</v>
      </c>
      <c r="B276" t="str">
        <f>"18350585716"</f>
        <v>18350585716</v>
      </c>
      <c r="C276" t="str">
        <f>"522122199708286816"</f>
        <v>522122199708286816</v>
      </c>
      <c r="D276" t="s">
        <v>215</v>
      </c>
      <c r="E276" t="s">
        <v>215</v>
      </c>
      <c r="F276" t="s">
        <v>1</v>
      </c>
      <c r="G276" t="str">
        <f>"2018-11-20 14:18:28"</f>
        <v>2018-11-20 14:18:28</v>
      </c>
    </row>
    <row r="277" spans="1:7" x14ac:dyDescent="0.2">
      <c r="A277" t="s">
        <v>0</v>
      </c>
      <c r="B277" t="str">
        <f>"15971627550"</f>
        <v>15971627550</v>
      </c>
      <c r="C277" t="s">
        <v>0</v>
      </c>
      <c r="D277" t="s">
        <v>0</v>
      </c>
      <c r="E277" t="s">
        <v>0</v>
      </c>
      <c r="F277" t="s">
        <v>1</v>
      </c>
      <c r="G277" t="str">
        <f>"2018-11-20 14:17:20"</f>
        <v>2018-11-20 14:17:20</v>
      </c>
    </row>
    <row r="278" spans="1:7" x14ac:dyDescent="0.2">
      <c r="A278" t="s">
        <v>216</v>
      </c>
      <c r="B278" t="str">
        <f>"13982583301"</f>
        <v>13982583301</v>
      </c>
      <c r="C278" t="str">
        <f>"510921198405092714"</f>
        <v>510921198405092714</v>
      </c>
      <c r="D278" t="s">
        <v>217</v>
      </c>
      <c r="E278" t="s">
        <v>218</v>
      </c>
      <c r="F278" t="s">
        <v>1</v>
      </c>
      <c r="G278" t="str">
        <f>"2018-11-20 14:16:46"</f>
        <v>2018-11-20 14:16:46</v>
      </c>
    </row>
    <row r="279" spans="1:7" x14ac:dyDescent="0.2">
      <c r="A279" t="s">
        <v>0</v>
      </c>
      <c r="B279" t="str">
        <f>"15323382904"</f>
        <v>15323382904</v>
      </c>
      <c r="C279" t="s">
        <v>0</v>
      </c>
      <c r="D279" t="s">
        <v>0</v>
      </c>
      <c r="E279" t="s">
        <v>0</v>
      </c>
      <c r="F279" t="s">
        <v>1</v>
      </c>
      <c r="G279" t="str">
        <f>"2018-11-20 14:16:33"</f>
        <v>2018-11-20 14:16:33</v>
      </c>
    </row>
    <row r="280" spans="1:7" x14ac:dyDescent="0.2">
      <c r="A280" t="s">
        <v>219</v>
      </c>
      <c r="B280" t="str">
        <f>"18272178574"</f>
        <v>18272178574</v>
      </c>
      <c r="C280" t="str">
        <f>"420281198909097638"</f>
        <v>420281198909097638</v>
      </c>
      <c r="D280" t="s">
        <v>0</v>
      </c>
      <c r="E280" t="s">
        <v>0</v>
      </c>
      <c r="F280" t="s">
        <v>1</v>
      </c>
      <c r="G280" t="str">
        <f>"2018-11-20 14:16:22"</f>
        <v>2018-11-20 14:16:22</v>
      </c>
    </row>
    <row r="281" spans="1:7" x14ac:dyDescent="0.2">
      <c r="A281" t="s">
        <v>220</v>
      </c>
      <c r="B281" t="str">
        <f>"13852730437"</f>
        <v>13852730437</v>
      </c>
      <c r="C281" t="str">
        <f>"32100219930914431X"</f>
        <v>32100219930914431X</v>
      </c>
      <c r="D281" t="s">
        <v>0</v>
      </c>
      <c r="E281" t="s">
        <v>0</v>
      </c>
      <c r="F281" t="s">
        <v>1</v>
      </c>
      <c r="G281" t="str">
        <f>"2018-11-20 14:16:15"</f>
        <v>2018-11-20 14:16:15</v>
      </c>
    </row>
    <row r="282" spans="1:7" x14ac:dyDescent="0.2">
      <c r="A282" t="s">
        <v>0</v>
      </c>
      <c r="B282" t="str">
        <f>"15665306162"</f>
        <v>15665306162</v>
      </c>
      <c r="C282" t="s">
        <v>0</v>
      </c>
      <c r="D282" t="s">
        <v>0</v>
      </c>
      <c r="E282" t="s">
        <v>0</v>
      </c>
      <c r="F282" t="s">
        <v>1</v>
      </c>
      <c r="G282" t="str">
        <f>"2018-11-20 14:16:09"</f>
        <v>2018-11-20 14:16:09</v>
      </c>
    </row>
    <row r="283" spans="1:7" x14ac:dyDescent="0.2">
      <c r="A283" t="s">
        <v>221</v>
      </c>
      <c r="B283" t="str">
        <f>"18721002738"</f>
        <v>18721002738</v>
      </c>
      <c r="C283" t="str">
        <f>"310110196402060486"</f>
        <v>310110196402060486</v>
      </c>
      <c r="D283" t="s">
        <v>0</v>
      </c>
      <c r="E283" t="s">
        <v>0</v>
      </c>
      <c r="F283" t="s">
        <v>1</v>
      </c>
      <c r="G283" t="str">
        <f>"2018-11-20 14:16:08"</f>
        <v>2018-11-20 14:16:08</v>
      </c>
    </row>
    <row r="284" spans="1:7" x14ac:dyDescent="0.2">
      <c r="A284" t="s">
        <v>222</v>
      </c>
      <c r="B284" t="str">
        <f>"13685946670"</f>
        <v>13685946670</v>
      </c>
      <c r="C284" t="str">
        <f>"420222198901101057"</f>
        <v>420222198901101057</v>
      </c>
      <c r="D284" t="s">
        <v>0</v>
      </c>
      <c r="E284" t="s">
        <v>0</v>
      </c>
      <c r="F284" t="s">
        <v>1</v>
      </c>
      <c r="G284" t="str">
        <f>"2018-11-20 14:16:05"</f>
        <v>2018-11-20 14:16:05</v>
      </c>
    </row>
    <row r="285" spans="1:7" x14ac:dyDescent="0.2">
      <c r="A285" t="s">
        <v>223</v>
      </c>
      <c r="B285" t="str">
        <f>"18503938571"</f>
        <v>18503938571</v>
      </c>
      <c r="C285" t="str">
        <f>"410922199110030038"</f>
        <v>410922199110030038</v>
      </c>
      <c r="D285" t="s">
        <v>0</v>
      </c>
      <c r="E285" t="s">
        <v>0</v>
      </c>
      <c r="F285" t="s">
        <v>1</v>
      </c>
      <c r="G285" t="str">
        <f>"2018-11-20 14:15:10"</f>
        <v>2018-11-20 14:15:10</v>
      </c>
    </row>
    <row r="286" spans="1:7" x14ac:dyDescent="0.2">
      <c r="A286" t="s">
        <v>224</v>
      </c>
      <c r="B286" t="str">
        <f>"15869247854"</f>
        <v>15869247854</v>
      </c>
      <c r="C286" t="str">
        <f>"332527199812294718"</f>
        <v>332527199812294718</v>
      </c>
      <c r="D286" t="s">
        <v>0</v>
      </c>
      <c r="E286" t="s">
        <v>0</v>
      </c>
      <c r="F286" t="s">
        <v>1</v>
      </c>
      <c r="G286" t="str">
        <f>"2018-11-20 14:15:04"</f>
        <v>2018-11-20 14:15:04</v>
      </c>
    </row>
    <row r="287" spans="1:7" x14ac:dyDescent="0.2">
      <c r="A287" t="s">
        <v>0</v>
      </c>
      <c r="B287" t="str">
        <f>"15753992768"</f>
        <v>15753992768</v>
      </c>
      <c r="C287" t="s">
        <v>0</v>
      </c>
      <c r="D287" t="s">
        <v>0</v>
      </c>
      <c r="E287" t="s">
        <v>0</v>
      </c>
      <c r="F287" t="s">
        <v>1</v>
      </c>
      <c r="G287" t="str">
        <f>"2018-11-20 14:14:51"</f>
        <v>2018-11-20 14:14:51</v>
      </c>
    </row>
    <row r="288" spans="1:7" x14ac:dyDescent="0.2">
      <c r="A288" t="s">
        <v>225</v>
      </c>
      <c r="B288" t="str">
        <f>"17798595928"</f>
        <v>17798595928</v>
      </c>
      <c r="C288" t="str">
        <f>"412321198702084214"</f>
        <v>412321198702084214</v>
      </c>
      <c r="D288" t="s">
        <v>0</v>
      </c>
      <c r="E288" t="s">
        <v>0</v>
      </c>
      <c r="F288" t="s">
        <v>1</v>
      </c>
      <c r="G288" t="str">
        <f>"2018-11-20 14:14:48"</f>
        <v>2018-11-20 14:14:48</v>
      </c>
    </row>
    <row r="289" spans="1:7" x14ac:dyDescent="0.2">
      <c r="A289" t="s">
        <v>226</v>
      </c>
      <c r="B289" t="str">
        <f>"13723003101"</f>
        <v>13723003101</v>
      </c>
      <c r="C289" t="str">
        <f>"411303199711183928"</f>
        <v>411303199711183928</v>
      </c>
      <c r="D289" t="s">
        <v>0</v>
      </c>
      <c r="E289" t="s">
        <v>0</v>
      </c>
      <c r="F289" t="s">
        <v>1</v>
      </c>
      <c r="G289" t="str">
        <f>"2018-11-20 14:14:48"</f>
        <v>2018-11-20 14:14:48</v>
      </c>
    </row>
    <row r="290" spans="1:7" x14ac:dyDescent="0.2">
      <c r="A290" t="s">
        <v>227</v>
      </c>
      <c r="B290" t="str">
        <f>"15147783674"</f>
        <v>15147783674</v>
      </c>
      <c r="C290" t="str">
        <f>"152722199009232126"</f>
        <v>152722199009232126</v>
      </c>
      <c r="D290" t="s">
        <v>0</v>
      </c>
      <c r="E290" t="s">
        <v>0</v>
      </c>
      <c r="F290" t="s">
        <v>1</v>
      </c>
      <c r="G290" t="str">
        <f>"2018-11-20 14:14:21"</f>
        <v>2018-11-20 14:14:21</v>
      </c>
    </row>
    <row r="291" spans="1:7" x14ac:dyDescent="0.2">
      <c r="A291" t="s">
        <v>228</v>
      </c>
      <c r="B291" t="str">
        <f>"15195185302"</f>
        <v>15195185302</v>
      </c>
      <c r="C291" t="str">
        <f>"421023199106118512"</f>
        <v>421023199106118512</v>
      </c>
      <c r="D291" t="s">
        <v>0</v>
      </c>
      <c r="E291" t="s">
        <v>0</v>
      </c>
      <c r="F291" t="s">
        <v>1</v>
      </c>
      <c r="G291" t="str">
        <f>"2018-11-20 14:14:14"</f>
        <v>2018-11-20 14:14:14</v>
      </c>
    </row>
    <row r="292" spans="1:7" x14ac:dyDescent="0.2">
      <c r="A292" t="s">
        <v>229</v>
      </c>
      <c r="B292" t="str">
        <f>"15985407414"</f>
        <v>15985407414</v>
      </c>
      <c r="C292" t="str">
        <f>"522723199707130026"</f>
        <v>522723199707130026</v>
      </c>
      <c r="D292" t="s">
        <v>230</v>
      </c>
      <c r="E292" t="s">
        <v>231</v>
      </c>
      <c r="F292" t="s">
        <v>1</v>
      </c>
      <c r="G292" t="str">
        <f>"2018-11-20 14:13:23"</f>
        <v>2018-11-20 14:13:23</v>
      </c>
    </row>
    <row r="293" spans="1:7" x14ac:dyDescent="0.2">
      <c r="A293" t="s">
        <v>0</v>
      </c>
      <c r="B293" t="str">
        <f>"18630613358"</f>
        <v>18630613358</v>
      </c>
      <c r="C293" t="s">
        <v>0</v>
      </c>
      <c r="D293" t="s">
        <v>0</v>
      </c>
      <c r="E293" t="s">
        <v>0</v>
      </c>
      <c r="F293" t="s">
        <v>1</v>
      </c>
      <c r="G293" t="str">
        <f>"2018-11-20 14:13:10"</f>
        <v>2018-11-20 14:13:10</v>
      </c>
    </row>
    <row r="294" spans="1:7" x14ac:dyDescent="0.2">
      <c r="A294" t="s">
        <v>0</v>
      </c>
      <c r="B294" t="str">
        <f>"15165985388"</f>
        <v>15165985388</v>
      </c>
      <c r="C294" t="s">
        <v>0</v>
      </c>
      <c r="D294" t="s">
        <v>0</v>
      </c>
      <c r="E294" t="s">
        <v>0</v>
      </c>
      <c r="F294" t="s">
        <v>1</v>
      </c>
      <c r="G294" t="str">
        <f>"2018-11-20 14:13:05"</f>
        <v>2018-11-20 14:13:05</v>
      </c>
    </row>
    <row r="295" spans="1:7" x14ac:dyDescent="0.2">
      <c r="A295" t="s">
        <v>232</v>
      </c>
      <c r="B295" t="str">
        <f>"18716651813"</f>
        <v>18716651813</v>
      </c>
      <c r="C295" t="str">
        <f>"500382198704163189"</f>
        <v>500382198704163189</v>
      </c>
      <c r="D295" t="s">
        <v>0</v>
      </c>
      <c r="E295" t="s">
        <v>0</v>
      </c>
      <c r="F295" t="s">
        <v>1</v>
      </c>
      <c r="G295" t="str">
        <f>"2018-11-20 14:12:48"</f>
        <v>2018-11-20 14:12:48</v>
      </c>
    </row>
    <row r="296" spans="1:7" x14ac:dyDescent="0.2">
      <c r="A296" t="s">
        <v>233</v>
      </c>
      <c r="B296" t="str">
        <f>"15234380856"</f>
        <v>15234380856</v>
      </c>
      <c r="C296" t="str">
        <f>"14232919980828234X"</f>
        <v>14232919980828234X</v>
      </c>
      <c r="D296" t="s">
        <v>0</v>
      </c>
      <c r="E296" t="s">
        <v>0</v>
      </c>
      <c r="F296" t="s">
        <v>1</v>
      </c>
      <c r="G296" t="str">
        <f>"2018-11-20 14:11:53"</f>
        <v>2018-11-20 14:11:53</v>
      </c>
    </row>
    <row r="297" spans="1:7" x14ac:dyDescent="0.2">
      <c r="A297" t="s">
        <v>0</v>
      </c>
      <c r="B297" t="str">
        <f>"18357922515"</f>
        <v>18357922515</v>
      </c>
      <c r="C297" t="s">
        <v>0</v>
      </c>
      <c r="D297" t="s">
        <v>0</v>
      </c>
      <c r="E297" t="s">
        <v>0</v>
      </c>
      <c r="F297" t="s">
        <v>1</v>
      </c>
      <c r="G297" t="str">
        <f>"2018-11-20 14:11:28"</f>
        <v>2018-11-20 14:11:28</v>
      </c>
    </row>
    <row r="298" spans="1:7" x14ac:dyDescent="0.2">
      <c r="A298" t="s">
        <v>234</v>
      </c>
      <c r="B298" t="str">
        <f>"15766656389"</f>
        <v>15766656389</v>
      </c>
      <c r="C298" t="str">
        <f>"44132319890925103X"</f>
        <v>44132319890925103X</v>
      </c>
      <c r="D298" t="s">
        <v>0</v>
      </c>
      <c r="E298" t="s">
        <v>0</v>
      </c>
      <c r="F298" t="s">
        <v>1</v>
      </c>
      <c r="G298" t="str">
        <f>"2018-11-20 14:11:26"</f>
        <v>2018-11-20 14:11:26</v>
      </c>
    </row>
    <row r="299" spans="1:7" x14ac:dyDescent="0.2">
      <c r="A299" t="s">
        <v>235</v>
      </c>
      <c r="B299" t="str">
        <f>"13760036233"</f>
        <v>13760036233</v>
      </c>
      <c r="C299" t="str">
        <f>"441223198409241112"</f>
        <v>441223198409241112</v>
      </c>
      <c r="D299" t="s">
        <v>0</v>
      </c>
      <c r="E299" t="s">
        <v>0</v>
      </c>
      <c r="F299" t="s">
        <v>1</v>
      </c>
      <c r="G299" t="str">
        <f>"2018-11-20 14:11:24"</f>
        <v>2018-11-20 14:11:24</v>
      </c>
    </row>
    <row r="300" spans="1:7" x14ac:dyDescent="0.2">
      <c r="A300" t="s">
        <v>0</v>
      </c>
      <c r="B300" t="str">
        <f>"15247590239"</f>
        <v>15247590239</v>
      </c>
      <c r="C300" t="s">
        <v>0</v>
      </c>
      <c r="D300" t="s">
        <v>0</v>
      </c>
      <c r="E300" t="s">
        <v>0</v>
      </c>
      <c r="F300" t="s">
        <v>1</v>
      </c>
      <c r="G300" t="str">
        <f>"2018-11-20 14:11:17"</f>
        <v>2018-11-20 14:11:17</v>
      </c>
    </row>
    <row r="301" spans="1:7" x14ac:dyDescent="0.2">
      <c r="A301" t="s">
        <v>236</v>
      </c>
      <c r="B301" t="str">
        <f>"13241002020"</f>
        <v>13241002020</v>
      </c>
      <c r="C301" t="str">
        <f>"371502198903153835"</f>
        <v>371502198903153835</v>
      </c>
      <c r="D301" t="s">
        <v>0</v>
      </c>
      <c r="E301" t="s">
        <v>0</v>
      </c>
      <c r="F301" t="s">
        <v>1</v>
      </c>
      <c r="G301" t="str">
        <f>"2018-11-20 14:11:14"</f>
        <v>2018-11-20 14:11:14</v>
      </c>
    </row>
    <row r="302" spans="1:7" x14ac:dyDescent="0.2">
      <c r="A302" t="s">
        <v>0</v>
      </c>
      <c r="B302" t="str">
        <f>"18842925598"</f>
        <v>18842925598</v>
      </c>
      <c r="C302" t="s">
        <v>0</v>
      </c>
      <c r="D302" t="s">
        <v>0</v>
      </c>
      <c r="E302" t="s">
        <v>0</v>
      </c>
      <c r="F302" t="s">
        <v>1</v>
      </c>
      <c r="G302" t="str">
        <f>"2018-11-20 14:11:10"</f>
        <v>2018-11-20 14:11:10</v>
      </c>
    </row>
    <row r="303" spans="1:7" x14ac:dyDescent="0.2">
      <c r="A303" t="s">
        <v>237</v>
      </c>
      <c r="B303" t="str">
        <f>"18291177780"</f>
        <v>18291177780</v>
      </c>
      <c r="C303" t="str">
        <f>"610630198310042611"</f>
        <v>610630198310042611</v>
      </c>
      <c r="D303" t="s">
        <v>0</v>
      </c>
      <c r="E303" t="s">
        <v>0</v>
      </c>
      <c r="F303" t="s">
        <v>1</v>
      </c>
      <c r="G303" t="str">
        <f>"2018-11-20 14:11:06"</f>
        <v>2018-11-20 14:11:06</v>
      </c>
    </row>
    <row r="304" spans="1:7" x14ac:dyDescent="0.2">
      <c r="A304" t="s">
        <v>0</v>
      </c>
      <c r="B304" t="str">
        <f>"13803795526"</f>
        <v>13803795526</v>
      </c>
      <c r="C304" t="s">
        <v>0</v>
      </c>
      <c r="D304" t="s">
        <v>0</v>
      </c>
      <c r="E304" t="s">
        <v>0</v>
      </c>
      <c r="F304" t="s">
        <v>1</v>
      </c>
      <c r="G304" t="str">
        <f>"2018-11-20 14:10:13"</f>
        <v>2018-11-20 14:10:13</v>
      </c>
    </row>
    <row r="305" spans="1:7" x14ac:dyDescent="0.2">
      <c r="A305" t="s">
        <v>238</v>
      </c>
      <c r="B305" t="str">
        <f>"13595201901"</f>
        <v>13595201901</v>
      </c>
      <c r="C305" t="str">
        <f>"522130198608297214"</f>
        <v>522130198608297214</v>
      </c>
      <c r="D305" t="s">
        <v>0</v>
      </c>
      <c r="E305" t="s">
        <v>0</v>
      </c>
      <c r="F305" t="s">
        <v>1</v>
      </c>
      <c r="G305" t="str">
        <f>"2018-11-20 14:10:05"</f>
        <v>2018-11-20 14:10:05</v>
      </c>
    </row>
    <row r="306" spans="1:7" x14ac:dyDescent="0.2">
      <c r="A306" t="s">
        <v>239</v>
      </c>
      <c r="B306" t="str">
        <f>"15975391853"</f>
        <v>15975391853</v>
      </c>
      <c r="C306" t="str">
        <f>"450981199106013961"</f>
        <v>450981199106013961</v>
      </c>
      <c r="D306" t="s">
        <v>0</v>
      </c>
      <c r="E306" t="s">
        <v>0</v>
      </c>
      <c r="F306" t="s">
        <v>1</v>
      </c>
      <c r="G306" t="str">
        <f>"2018-11-20 14:09:55"</f>
        <v>2018-11-20 14:09:55</v>
      </c>
    </row>
    <row r="307" spans="1:7" x14ac:dyDescent="0.2">
      <c r="A307" t="s">
        <v>0</v>
      </c>
      <c r="B307" t="str">
        <f>"18879769722"</f>
        <v>18879769722</v>
      </c>
      <c r="C307" t="s">
        <v>0</v>
      </c>
      <c r="D307" t="s">
        <v>0</v>
      </c>
      <c r="E307" t="s">
        <v>0</v>
      </c>
      <c r="F307" t="s">
        <v>1</v>
      </c>
      <c r="G307" t="str">
        <f>"2018-11-20 14:09:44"</f>
        <v>2018-11-20 14:09:44</v>
      </c>
    </row>
    <row r="308" spans="1:7" x14ac:dyDescent="0.2">
      <c r="A308" t="s">
        <v>240</v>
      </c>
      <c r="B308" t="str">
        <f>"13585425811"</f>
        <v>13585425811</v>
      </c>
      <c r="C308" t="str">
        <f>"320481198812025459"</f>
        <v>320481198812025459</v>
      </c>
      <c r="D308" t="s">
        <v>0</v>
      </c>
      <c r="E308" t="s">
        <v>0</v>
      </c>
      <c r="F308" t="s">
        <v>1</v>
      </c>
      <c r="G308" t="str">
        <f>"2018-11-20 14:08:51"</f>
        <v>2018-11-20 14:08:51</v>
      </c>
    </row>
    <row r="309" spans="1:7" x14ac:dyDescent="0.2">
      <c r="A309" t="s">
        <v>0</v>
      </c>
      <c r="B309" t="str">
        <f>"17879335246"</f>
        <v>17879335246</v>
      </c>
      <c r="C309" t="s">
        <v>0</v>
      </c>
      <c r="D309" t="s">
        <v>0</v>
      </c>
      <c r="E309" t="s">
        <v>0</v>
      </c>
      <c r="F309" t="s">
        <v>1</v>
      </c>
      <c r="G309" t="str">
        <f>"2018-11-20 14:08:32"</f>
        <v>2018-11-20 14:08:32</v>
      </c>
    </row>
    <row r="310" spans="1:7" x14ac:dyDescent="0.2">
      <c r="A310" t="s">
        <v>241</v>
      </c>
      <c r="B310" t="str">
        <f>"18769275464"</f>
        <v>18769275464</v>
      </c>
      <c r="C310" t="str">
        <f>"37040519950914302X"</f>
        <v>37040519950914302X</v>
      </c>
      <c r="D310" t="s">
        <v>0</v>
      </c>
      <c r="E310" t="s">
        <v>0</v>
      </c>
      <c r="F310" t="s">
        <v>1</v>
      </c>
      <c r="G310" t="str">
        <f>"2018-11-20 14:08:21"</f>
        <v>2018-11-20 14:08:21</v>
      </c>
    </row>
    <row r="311" spans="1:7" x14ac:dyDescent="0.2">
      <c r="A311" t="s">
        <v>242</v>
      </c>
      <c r="B311" t="str">
        <f>"13815257652"</f>
        <v>13815257652</v>
      </c>
      <c r="C311" t="str">
        <f>"340421199002285306"</f>
        <v>340421199002285306</v>
      </c>
      <c r="D311" t="s">
        <v>0</v>
      </c>
      <c r="E311" t="s">
        <v>0</v>
      </c>
      <c r="F311" t="s">
        <v>1</v>
      </c>
      <c r="G311" t="str">
        <f>"2018-11-20 14:08:08"</f>
        <v>2018-11-20 14:08:08</v>
      </c>
    </row>
    <row r="312" spans="1:7" x14ac:dyDescent="0.2">
      <c r="A312" t="s">
        <v>243</v>
      </c>
      <c r="B312" t="str">
        <f>"13097437362"</f>
        <v>13097437362</v>
      </c>
      <c r="C312" t="str">
        <f>"532501199706221527"</f>
        <v>532501199706221527</v>
      </c>
      <c r="D312" t="s">
        <v>0</v>
      </c>
      <c r="E312" t="s">
        <v>0</v>
      </c>
      <c r="F312" t="s">
        <v>1</v>
      </c>
      <c r="G312" t="str">
        <f>"2018-11-20 14:07:58"</f>
        <v>2018-11-20 14:07:58</v>
      </c>
    </row>
    <row r="313" spans="1:7" x14ac:dyDescent="0.2">
      <c r="A313" t="s">
        <v>244</v>
      </c>
      <c r="B313" t="str">
        <f>"18605511532"</f>
        <v>18605511532</v>
      </c>
      <c r="C313" t="str">
        <f>"430321197103282574"</f>
        <v>430321197103282574</v>
      </c>
      <c r="D313" t="s">
        <v>0</v>
      </c>
      <c r="E313" t="s">
        <v>0</v>
      </c>
      <c r="F313" t="s">
        <v>1</v>
      </c>
      <c r="G313" t="str">
        <f>"2018-11-20 14:07:57"</f>
        <v>2018-11-20 14:07:57</v>
      </c>
    </row>
    <row r="314" spans="1:7" x14ac:dyDescent="0.2">
      <c r="A314" t="s">
        <v>245</v>
      </c>
      <c r="B314" t="str">
        <f>"15835273064"</f>
        <v>15835273064</v>
      </c>
      <c r="C314" t="str">
        <f>"411282198703282817"</f>
        <v>411282198703282817</v>
      </c>
      <c r="D314" t="s">
        <v>0</v>
      </c>
      <c r="E314" t="s">
        <v>0</v>
      </c>
      <c r="F314" t="s">
        <v>1</v>
      </c>
      <c r="G314" t="str">
        <f>"2018-11-20 14:07:50"</f>
        <v>2018-11-20 14:07:50</v>
      </c>
    </row>
    <row r="315" spans="1:7" x14ac:dyDescent="0.2">
      <c r="A315" t="s">
        <v>246</v>
      </c>
      <c r="B315" t="str">
        <f>"17712407017"</f>
        <v>17712407017</v>
      </c>
      <c r="C315" t="str">
        <f>"341182199409062021"</f>
        <v>341182199409062021</v>
      </c>
      <c r="D315" t="s">
        <v>0</v>
      </c>
      <c r="E315" t="s">
        <v>0</v>
      </c>
      <c r="F315" t="s">
        <v>1</v>
      </c>
      <c r="G315" t="str">
        <f>"2018-11-20 14:07:45"</f>
        <v>2018-11-20 14:07:45</v>
      </c>
    </row>
    <row r="316" spans="1:7" x14ac:dyDescent="0.2">
      <c r="A316" t="s">
        <v>0</v>
      </c>
      <c r="B316" t="str">
        <f>"18277103929"</f>
        <v>18277103929</v>
      </c>
      <c r="C316" t="s">
        <v>0</v>
      </c>
      <c r="D316" t="s">
        <v>0</v>
      </c>
      <c r="E316" t="s">
        <v>0</v>
      </c>
      <c r="F316" t="s">
        <v>1</v>
      </c>
      <c r="G316" t="str">
        <f>"2018-11-20 14:07:43"</f>
        <v>2018-11-20 14:07:43</v>
      </c>
    </row>
    <row r="317" spans="1:7" x14ac:dyDescent="0.2">
      <c r="A317" t="s">
        <v>247</v>
      </c>
      <c r="B317" t="str">
        <f>"13926046315"</f>
        <v>13926046315</v>
      </c>
      <c r="C317" t="str">
        <f>"440184199807246315"</f>
        <v>440184199807246315</v>
      </c>
      <c r="D317" t="s">
        <v>0</v>
      </c>
      <c r="E317" t="s">
        <v>0</v>
      </c>
      <c r="F317" t="s">
        <v>1</v>
      </c>
      <c r="G317" t="str">
        <f>"2018-11-20 14:07:40"</f>
        <v>2018-11-20 14:07:40</v>
      </c>
    </row>
    <row r="318" spans="1:7" x14ac:dyDescent="0.2">
      <c r="A318" t="s">
        <v>0</v>
      </c>
      <c r="B318" t="str">
        <f>"13252002145"</f>
        <v>13252002145</v>
      </c>
      <c r="C318" t="s">
        <v>0</v>
      </c>
      <c r="D318" t="s">
        <v>0</v>
      </c>
      <c r="E318" t="s">
        <v>0</v>
      </c>
      <c r="F318" t="s">
        <v>1</v>
      </c>
      <c r="G318" t="str">
        <f>"2018-11-20 14:07:18"</f>
        <v>2018-11-20 14:07:18</v>
      </c>
    </row>
    <row r="319" spans="1:7" x14ac:dyDescent="0.2">
      <c r="A319" t="s">
        <v>248</v>
      </c>
      <c r="B319" t="str">
        <f>"17605882991"</f>
        <v>17605882991</v>
      </c>
      <c r="C319" t="str">
        <f>"362421199805258315"</f>
        <v>362421199805258315</v>
      </c>
      <c r="D319" t="s">
        <v>0</v>
      </c>
      <c r="E319" t="s">
        <v>0</v>
      </c>
      <c r="F319" t="s">
        <v>1</v>
      </c>
      <c r="G319" t="str">
        <f>"2018-11-20 14:07:09"</f>
        <v>2018-11-20 14:07:09</v>
      </c>
    </row>
    <row r="320" spans="1:7" x14ac:dyDescent="0.2">
      <c r="A320" t="s">
        <v>249</v>
      </c>
      <c r="B320" t="str">
        <f>"15119989762"</f>
        <v>15119989762</v>
      </c>
      <c r="C320" t="str">
        <f>"431026198603172110"</f>
        <v>431026198603172110</v>
      </c>
      <c r="D320" t="s">
        <v>0</v>
      </c>
      <c r="E320" t="s">
        <v>0</v>
      </c>
      <c r="F320" t="s">
        <v>1</v>
      </c>
      <c r="G320" t="str">
        <f>"2018-11-20 14:07:04"</f>
        <v>2018-11-20 14:07:04</v>
      </c>
    </row>
    <row r="321" spans="1:7" x14ac:dyDescent="0.2">
      <c r="A321" t="s">
        <v>0</v>
      </c>
      <c r="B321" t="str">
        <f>"13996999938"</f>
        <v>13996999938</v>
      </c>
      <c r="C321" t="s">
        <v>0</v>
      </c>
      <c r="D321" t="s">
        <v>0</v>
      </c>
      <c r="E321" t="s">
        <v>0</v>
      </c>
      <c r="F321" t="s">
        <v>1</v>
      </c>
      <c r="G321" t="str">
        <f>"2018-11-20 14:07:03"</f>
        <v>2018-11-20 14:07:03</v>
      </c>
    </row>
    <row r="322" spans="1:7" x14ac:dyDescent="0.2">
      <c r="A322" t="s">
        <v>0</v>
      </c>
      <c r="B322" t="str">
        <f>"15704148090"</f>
        <v>15704148090</v>
      </c>
      <c r="C322" t="s">
        <v>0</v>
      </c>
      <c r="D322" t="s">
        <v>0</v>
      </c>
      <c r="E322" t="s">
        <v>0</v>
      </c>
      <c r="F322" t="s">
        <v>1</v>
      </c>
      <c r="G322" t="str">
        <f>"2018-11-20 14:07:02"</f>
        <v>2018-11-20 14:07:02</v>
      </c>
    </row>
    <row r="323" spans="1:7" x14ac:dyDescent="0.2">
      <c r="A323" t="s">
        <v>250</v>
      </c>
      <c r="B323" t="str">
        <f>"15143301367"</f>
        <v>15143301367</v>
      </c>
      <c r="C323" t="str">
        <f>"222403199312255016"</f>
        <v>222403199312255016</v>
      </c>
      <c r="D323" t="s">
        <v>0</v>
      </c>
      <c r="E323" t="s">
        <v>0</v>
      </c>
      <c r="F323" t="s">
        <v>1</v>
      </c>
      <c r="G323" t="str">
        <f>"2018-11-20 14:06:54"</f>
        <v>2018-11-20 14:06:54</v>
      </c>
    </row>
    <row r="324" spans="1:7" x14ac:dyDescent="0.2">
      <c r="A324" t="s">
        <v>251</v>
      </c>
      <c r="B324" t="str">
        <f>"15549288880"</f>
        <v>15549288880</v>
      </c>
      <c r="C324" t="str">
        <f>"420527198808164916"</f>
        <v>420527198808164916</v>
      </c>
      <c r="D324" t="s">
        <v>0</v>
      </c>
      <c r="E324" t="s">
        <v>0</v>
      </c>
      <c r="F324" t="s">
        <v>1</v>
      </c>
      <c r="G324" t="str">
        <f>"2018-11-20 14:06:54"</f>
        <v>2018-11-20 14:06:54</v>
      </c>
    </row>
    <row r="325" spans="1:7" x14ac:dyDescent="0.2">
      <c r="A325" t="s">
        <v>252</v>
      </c>
      <c r="B325" t="str">
        <f>"13205464520"</f>
        <v>13205464520</v>
      </c>
      <c r="C325" t="str">
        <f>"370502199409090414"</f>
        <v>370502199409090414</v>
      </c>
      <c r="D325" t="s">
        <v>253</v>
      </c>
      <c r="E325" t="s">
        <v>254</v>
      </c>
      <c r="F325" t="s">
        <v>1</v>
      </c>
      <c r="G325" t="str">
        <f>"2018-11-20 14:06:54"</f>
        <v>2018-11-20 14:06:54</v>
      </c>
    </row>
    <row r="326" spans="1:7" x14ac:dyDescent="0.2">
      <c r="A326" t="s">
        <v>255</v>
      </c>
      <c r="B326" t="str">
        <f>"13763576700"</f>
        <v>13763576700</v>
      </c>
      <c r="C326" t="str">
        <f>"230225198406305128"</f>
        <v>230225198406305128</v>
      </c>
      <c r="D326" t="s">
        <v>0</v>
      </c>
      <c r="E326" t="s">
        <v>0</v>
      </c>
      <c r="F326" t="s">
        <v>1</v>
      </c>
      <c r="G326" t="str">
        <f>"2018-11-20 14:06:53"</f>
        <v>2018-11-20 14:06:53</v>
      </c>
    </row>
    <row r="327" spans="1:7" x14ac:dyDescent="0.2">
      <c r="A327" t="s">
        <v>256</v>
      </c>
      <c r="B327" t="str">
        <f>"15126716918"</f>
        <v>15126716918</v>
      </c>
      <c r="C327" t="str">
        <f>"532622198812280013"</f>
        <v>532622198812280013</v>
      </c>
      <c r="D327" t="s">
        <v>0</v>
      </c>
      <c r="E327" t="s">
        <v>0</v>
      </c>
      <c r="F327" t="s">
        <v>1</v>
      </c>
      <c r="G327" t="str">
        <f>"2018-11-20 14:06:49"</f>
        <v>2018-11-20 14:06:49</v>
      </c>
    </row>
    <row r="328" spans="1:7" x14ac:dyDescent="0.2">
      <c r="A328" t="s">
        <v>257</v>
      </c>
      <c r="B328" t="str">
        <f>"18767986196"</f>
        <v>18767986196</v>
      </c>
      <c r="C328" t="str">
        <f>"330726199012262518"</f>
        <v>330726199012262518</v>
      </c>
      <c r="D328" t="s">
        <v>258</v>
      </c>
      <c r="E328" t="s">
        <v>259</v>
      </c>
      <c r="F328" t="s">
        <v>1</v>
      </c>
      <c r="G328" t="str">
        <f>"2018-11-20 14:06:25"</f>
        <v>2018-11-20 14:06:25</v>
      </c>
    </row>
    <row r="329" spans="1:7" x14ac:dyDescent="0.2">
      <c r="A329" t="s">
        <v>0</v>
      </c>
      <c r="B329" t="str">
        <f>"17602471239"</f>
        <v>17602471239</v>
      </c>
      <c r="C329" t="s">
        <v>0</v>
      </c>
      <c r="D329" t="s">
        <v>0</v>
      </c>
      <c r="E329" t="s">
        <v>0</v>
      </c>
      <c r="F329" t="s">
        <v>1</v>
      </c>
      <c r="G329" t="str">
        <f>"2018-11-20 14:06:11"</f>
        <v>2018-11-20 14:06:11</v>
      </c>
    </row>
    <row r="330" spans="1:7" x14ac:dyDescent="0.2">
      <c r="A330" t="s">
        <v>260</v>
      </c>
      <c r="B330" t="str">
        <f>"18813377897"</f>
        <v>18813377897</v>
      </c>
      <c r="C330" t="str">
        <f>"440923199507191499"</f>
        <v>440923199507191499</v>
      </c>
      <c r="D330" t="s">
        <v>0</v>
      </c>
      <c r="E330" t="s">
        <v>0</v>
      </c>
      <c r="F330" t="s">
        <v>1</v>
      </c>
      <c r="G330" t="str">
        <f>"2018-11-20 14:06:00"</f>
        <v>2018-11-20 14:06:00</v>
      </c>
    </row>
    <row r="331" spans="1:7" x14ac:dyDescent="0.2">
      <c r="A331" t="s">
        <v>0</v>
      </c>
      <c r="B331" t="str">
        <f>"15763012725"</f>
        <v>15763012725</v>
      </c>
      <c r="C331" t="s">
        <v>0</v>
      </c>
      <c r="D331" t="s">
        <v>0</v>
      </c>
      <c r="E331" t="s">
        <v>0</v>
      </c>
      <c r="F331" t="s">
        <v>1</v>
      </c>
      <c r="G331" t="str">
        <f>"2018-11-20 14:05:52"</f>
        <v>2018-11-20 14:05:52</v>
      </c>
    </row>
    <row r="332" spans="1:7" x14ac:dyDescent="0.2">
      <c r="A332" t="s">
        <v>261</v>
      </c>
      <c r="B332" t="str">
        <f>"13583428350"</f>
        <v>13583428350</v>
      </c>
      <c r="C332" t="str">
        <f>"371481198801150027"</f>
        <v>371481198801150027</v>
      </c>
      <c r="D332" t="s">
        <v>0</v>
      </c>
      <c r="E332" t="s">
        <v>0</v>
      </c>
      <c r="F332" t="s">
        <v>1</v>
      </c>
      <c r="G332" t="str">
        <f>"2018-11-20 14:05:45"</f>
        <v>2018-11-20 14:05:45</v>
      </c>
    </row>
    <row r="333" spans="1:7" x14ac:dyDescent="0.2">
      <c r="A333" t="s">
        <v>262</v>
      </c>
      <c r="B333" t="str">
        <f>"15357651015"</f>
        <v>15357651015</v>
      </c>
      <c r="C333" t="str">
        <f>"341225200007156037"</f>
        <v>341225200007156037</v>
      </c>
      <c r="D333" t="s">
        <v>0</v>
      </c>
      <c r="E333" t="s">
        <v>0</v>
      </c>
      <c r="F333" t="s">
        <v>1</v>
      </c>
      <c r="G333" t="str">
        <f>"2018-11-20 14:05:23"</f>
        <v>2018-11-20 14:05:23</v>
      </c>
    </row>
    <row r="334" spans="1:7" x14ac:dyDescent="0.2">
      <c r="A334" t="s">
        <v>263</v>
      </c>
      <c r="B334" t="str">
        <f>"17684256667"</f>
        <v>17684256667</v>
      </c>
      <c r="C334" t="str">
        <f>"520113199701053616"</f>
        <v>520113199701053616</v>
      </c>
      <c r="D334" t="s">
        <v>0</v>
      </c>
      <c r="E334" t="s">
        <v>0</v>
      </c>
      <c r="F334" t="s">
        <v>1</v>
      </c>
      <c r="G334" t="str">
        <f>"2018-11-20 14:05:06"</f>
        <v>2018-11-20 14:05:06</v>
      </c>
    </row>
    <row r="335" spans="1:7" x14ac:dyDescent="0.2">
      <c r="A335" t="s">
        <v>0</v>
      </c>
      <c r="B335" t="str">
        <f>"17679011185"</f>
        <v>17679011185</v>
      </c>
      <c r="C335" t="s">
        <v>0</v>
      </c>
      <c r="D335" t="s">
        <v>0</v>
      </c>
      <c r="E335" t="s">
        <v>0</v>
      </c>
      <c r="F335" t="s">
        <v>1</v>
      </c>
      <c r="G335" t="str">
        <f>"2018-11-20 14:04:56"</f>
        <v>2018-11-20 14:04:56</v>
      </c>
    </row>
    <row r="336" spans="1:7" x14ac:dyDescent="0.2">
      <c r="A336" t="s">
        <v>264</v>
      </c>
      <c r="B336" t="str">
        <f>"15924138600"</f>
        <v>15924138600</v>
      </c>
      <c r="C336" t="str">
        <f>"41152419920628515X"</f>
        <v>41152419920628515X</v>
      </c>
      <c r="D336" t="s">
        <v>0</v>
      </c>
      <c r="E336" t="s">
        <v>0</v>
      </c>
      <c r="F336" t="s">
        <v>1</v>
      </c>
      <c r="G336" t="str">
        <f>"2018-11-20 14:04:47"</f>
        <v>2018-11-20 14:04:47</v>
      </c>
    </row>
    <row r="337" spans="1:7" x14ac:dyDescent="0.2">
      <c r="A337" t="s">
        <v>0</v>
      </c>
      <c r="B337" t="str">
        <f>"18470142682"</f>
        <v>18470142682</v>
      </c>
      <c r="C337" t="s">
        <v>0</v>
      </c>
      <c r="D337" t="s">
        <v>0</v>
      </c>
      <c r="E337" t="s">
        <v>0</v>
      </c>
      <c r="F337" t="s">
        <v>1</v>
      </c>
      <c r="G337" t="str">
        <f>"2018-11-20 14:03:54"</f>
        <v>2018-11-20 14:03:54</v>
      </c>
    </row>
    <row r="338" spans="1:7" x14ac:dyDescent="0.2">
      <c r="A338" t="s">
        <v>265</v>
      </c>
      <c r="B338" t="str">
        <f>"13940403265"</f>
        <v>13940403265</v>
      </c>
      <c r="C338" t="str">
        <f>"21010319831209481X"</f>
        <v>21010319831209481X</v>
      </c>
      <c r="D338" t="s">
        <v>0</v>
      </c>
      <c r="E338" t="s">
        <v>0</v>
      </c>
      <c r="F338" t="s">
        <v>1</v>
      </c>
      <c r="G338" t="str">
        <f>"2018-11-20 14:03:51"</f>
        <v>2018-11-20 14:03:51</v>
      </c>
    </row>
    <row r="339" spans="1:7" x14ac:dyDescent="0.2">
      <c r="A339" t="s">
        <v>266</v>
      </c>
      <c r="B339" t="str">
        <f>"18854832088"</f>
        <v>18854832088</v>
      </c>
      <c r="C339" t="str">
        <f>"370923199505155015"</f>
        <v>370923199505155015</v>
      </c>
      <c r="D339" t="s">
        <v>0</v>
      </c>
      <c r="E339" t="s">
        <v>0</v>
      </c>
      <c r="F339" t="s">
        <v>1</v>
      </c>
      <c r="G339" t="str">
        <f>"2018-11-20 14:03:36"</f>
        <v>2018-11-20 14:03:36</v>
      </c>
    </row>
    <row r="340" spans="1:7" x14ac:dyDescent="0.2">
      <c r="A340" t="s">
        <v>267</v>
      </c>
      <c r="B340" t="str">
        <f>"15032293897"</f>
        <v>15032293897</v>
      </c>
      <c r="C340" t="str">
        <f>"130629198912190013"</f>
        <v>130629198912190013</v>
      </c>
      <c r="D340" t="s">
        <v>0</v>
      </c>
      <c r="E340" t="s">
        <v>0</v>
      </c>
      <c r="F340" t="s">
        <v>1</v>
      </c>
      <c r="G340" t="str">
        <f>"2018-11-20 14:03:34"</f>
        <v>2018-11-20 14:03:34</v>
      </c>
    </row>
    <row r="341" spans="1:7" x14ac:dyDescent="0.2">
      <c r="A341" t="s">
        <v>268</v>
      </c>
      <c r="B341" t="str">
        <f>"15089639703"</f>
        <v>15089639703</v>
      </c>
      <c r="C341" t="str">
        <f>"440923200002280774"</f>
        <v>440923200002280774</v>
      </c>
      <c r="D341" t="s">
        <v>0</v>
      </c>
      <c r="E341" t="s">
        <v>0</v>
      </c>
      <c r="F341" t="s">
        <v>1</v>
      </c>
      <c r="G341" t="str">
        <f>"2018-11-20 14:03:08"</f>
        <v>2018-11-20 14:03:08</v>
      </c>
    </row>
    <row r="342" spans="1:7" x14ac:dyDescent="0.2">
      <c r="A342" t="s">
        <v>269</v>
      </c>
      <c r="B342" t="str">
        <f>"15636312310"</f>
        <v>15636312310</v>
      </c>
      <c r="C342" t="str">
        <f>"230204199410221931"</f>
        <v>230204199410221931</v>
      </c>
      <c r="D342" t="s">
        <v>270</v>
      </c>
      <c r="E342" t="s">
        <v>271</v>
      </c>
      <c r="F342" t="s">
        <v>1</v>
      </c>
      <c r="G342" t="str">
        <f>"2018-11-20 14:02:40"</f>
        <v>2018-11-20 14:02:40</v>
      </c>
    </row>
    <row r="343" spans="1:7" x14ac:dyDescent="0.2">
      <c r="A343" t="s">
        <v>272</v>
      </c>
      <c r="B343" t="str">
        <f>"15282417696"</f>
        <v>15282417696</v>
      </c>
      <c r="C343" t="str">
        <f>"513002198805060011"</f>
        <v>513002198805060011</v>
      </c>
      <c r="D343" t="s">
        <v>0</v>
      </c>
      <c r="E343" t="s">
        <v>0</v>
      </c>
      <c r="F343" t="s">
        <v>1</v>
      </c>
      <c r="G343" t="str">
        <f>"2018-11-20 14:02:40"</f>
        <v>2018-11-20 14:02:40</v>
      </c>
    </row>
    <row r="344" spans="1:7" x14ac:dyDescent="0.2">
      <c r="A344" t="s">
        <v>273</v>
      </c>
      <c r="B344" t="str">
        <f>"13986112317"</f>
        <v>13986112317</v>
      </c>
      <c r="C344" t="str">
        <f>"420102198411242438"</f>
        <v>420102198411242438</v>
      </c>
      <c r="D344" t="s">
        <v>0</v>
      </c>
      <c r="E344" t="s">
        <v>0</v>
      </c>
      <c r="F344" t="s">
        <v>1</v>
      </c>
      <c r="G344" t="str">
        <f>"2018-11-20 14:02:33"</f>
        <v>2018-11-20 14:02:33</v>
      </c>
    </row>
    <row r="345" spans="1:7" x14ac:dyDescent="0.2">
      <c r="A345" t="s">
        <v>0</v>
      </c>
      <c r="B345" t="str">
        <f>"15159532827"</f>
        <v>15159532827</v>
      </c>
      <c r="C345" t="s">
        <v>0</v>
      </c>
      <c r="D345" t="s">
        <v>0</v>
      </c>
      <c r="E345" t="s">
        <v>0</v>
      </c>
      <c r="F345" t="s">
        <v>1</v>
      </c>
      <c r="G345" t="str">
        <f>"2018-11-20 14:01:40"</f>
        <v>2018-11-20 14:01:40</v>
      </c>
    </row>
    <row r="346" spans="1:7" x14ac:dyDescent="0.2">
      <c r="A346" t="s">
        <v>274</v>
      </c>
      <c r="B346" t="str">
        <f>"15160170944"</f>
        <v>15160170944</v>
      </c>
      <c r="C346" t="str">
        <f>"352228198706133055"</f>
        <v>352228198706133055</v>
      </c>
      <c r="D346" t="s">
        <v>0</v>
      </c>
      <c r="E346" t="s">
        <v>0</v>
      </c>
      <c r="F346" t="s">
        <v>1</v>
      </c>
      <c r="G346" t="str">
        <f>"2018-11-20 14:01:37"</f>
        <v>2018-11-20 14:01:37</v>
      </c>
    </row>
    <row r="347" spans="1:7" x14ac:dyDescent="0.2">
      <c r="A347" t="s">
        <v>275</v>
      </c>
      <c r="B347" t="str">
        <f>"13177975660"</f>
        <v>13177975660</v>
      </c>
      <c r="C347" t="str">
        <f>"360782199504070092"</f>
        <v>360782199504070092</v>
      </c>
      <c r="D347" t="s">
        <v>0</v>
      </c>
      <c r="E347" t="s">
        <v>0</v>
      </c>
      <c r="F347" t="s">
        <v>1</v>
      </c>
      <c r="G347" t="str">
        <f>"2018-11-20 14:01:26"</f>
        <v>2018-11-20 14:01:26</v>
      </c>
    </row>
    <row r="348" spans="1:7" x14ac:dyDescent="0.2">
      <c r="A348" t="s">
        <v>276</v>
      </c>
      <c r="B348" t="str">
        <f>"18250773474"</f>
        <v>18250773474</v>
      </c>
      <c r="C348" t="str">
        <f>"350628199503227515"</f>
        <v>350628199503227515</v>
      </c>
      <c r="D348" t="s">
        <v>0</v>
      </c>
      <c r="E348" t="s">
        <v>0</v>
      </c>
      <c r="F348" t="s">
        <v>1</v>
      </c>
      <c r="G348" t="str">
        <f>"2018-11-20 14:01:19"</f>
        <v>2018-11-20 14:01:19</v>
      </c>
    </row>
    <row r="349" spans="1:7" x14ac:dyDescent="0.2">
      <c r="A349" t="s">
        <v>277</v>
      </c>
      <c r="B349" t="str">
        <f>"15021349050"</f>
        <v>15021349050</v>
      </c>
      <c r="C349" t="str">
        <f>"320923199107064514"</f>
        <v>320923199107064514</v>
      </c>
      <c r="D349" t="s">
        <v>0</v>
      </c>
      <c r="E349" t="s">
        <v>0</v>
      </c>
      <c r="F349" t="s">
        <v>1</v>
      </c>
      <c r="G349" t="str">
        <f>"2018-11-20 14:00:49"</f>
        <v>2018-11-20 14:00:49</v>
      </c>
    </row>
    <row r="350" spans="1:7" x14ac:dyDescent="0.2">
      <c r="A350" t="s">
        <v>0</v>
      </c>
      <c r="B350" t="str">
        <f>"13676238364"</f>
        <v>13676238364</v>
      </c>
      <c r="C350" t="s">
        <v>0</v>
      </c>
      <c r="D350" t="s">
        <v>0</v>
      </c>
      <c r="E350" t="s">
        <v>0</v>
      </c>
      <c r="F350" t="s">
        <v>1</v>
      </c>
      <c r="G350" t="str">
        <f>"2018-11-20 14:00:38"</f>
        <v>2018-11-20 14:00:38</v>
      </c>
    </row>
    <row r="351" spans="1:7" x14ac:dyDescent="0.2">
      <c r="A351" t="s">
        <v>278</v>
      </c>
      <c r="B351" t="str">
        <f>"13935976949"</f>
        <v>13935976949</v>
      </c>
      <c r="C351" t="str">
        <f>"142731198207285413"</f>
        <v>142731198207285413</v>
      </c>
      <c r="D351" t="s">
        <v>0</v>
      </c>
      <c r="E351" t="s">
        <v>0</v>
      </c>
      <c r="F351" t="s">
        <v>1</v>
      </c>
      <c r="G351" t="str">
        <f>"2018-11-20 14:00:32"</f>
        <v>2018-11-20 14:00:32</v>
      </c>
    </row>
    <row r="352" spans="1:7" x14ac:dyDescent="0.2">
      <c r="A352" t="s">
        <v>0</v>
      </c>
      <c r="B352" t="str">
        <f>"18750936900"</f>
        <v>18750936900</v>
      </c>
      <c r="C352" t="s">
        <v>0</v>
      </c>
      <c r="D352" t="s">
        <v>0</v>
      </c>
      <c r="E352" t="s">
        <v>0</v>
      </c>
      <c r="F352" t="s">
        <v>1</v>
      </c>
      <c r="G352" t="str">
        <f>"2018-11-20 14:00:18"</f>
        <v>2018-11-20 14:00:18</v>
      </c>
    </row>
    <row r="353" spans="1:7" x14ac:dyDescent="0.2">
      <c r="A353" t="s">
        <v>0</v>
      </c>
      <c r="B353" t="str">
        <f>"15917144340"</f>
        <v>15917144340</v>
      </c>
      <c r="C353" t="s">
        <v>0</v>
      </c>
      <c r="D353" t="s">
        <v>0</v>
      </c>
      <c r="E353" t="s">
        <v>0</v>
      </c>
      <c r="F353" t="s">
        <v>1</v>
      </c>
      <c r="G353" t="str">
        <f>"2018-11-20 14:00:11"</f>
        <v>2018-11-20 14:00:11</v>
      </c>
    </row>
    <row r="354" spans="1:7" x14ac:dyDescent="0.2">
      <c r="A354" t="s">
        <v>279</v>
      </c>
      <c r="B354" t="str">
        <f>"18079588918"</f>
        <v>18079588918</v>
      </c>
      <c r="C354" t="str">
        <f>"362233198901240035"</f>
        <v>362233198901240035</v>
      </c>
      <c r="D354" t="s">
        <v>0</v>
      </c>
      <c r="E354" t="s">
        <v>0</v>
      </c>
      <c r="F354" t="s">
        <v>1</v>
      </c>
      <c r="G354" t="str">
        <f>"2018-11-20 14:00:07"</f>
        <v>2018-11-20 14:00:07</v>
      </c>
    </row>
    <row r="355" spans="1:7" x14ac:dyDescent="0.2">
      <c r="A355" t="s">
        <v>280</v>
      </c>
      <c r="B355" t="str">
        <f>"14780088127"</f>
        <v>14780088127</v>
      </c>
      <c r="C355" t="str">
        <f>"510923198407103328"</f>
        <v>510923198407103328</v>
      </c>
      <c r="D355" t="s">
        <v>0</v>
      </c>
      <c r="E355" t="s">
        <v>0</v>
      </c>
      <c r="F355" t="s">
        <v>1</v>
      </c>
      <c r="G355" t="str">
        <f>"2018-11-20 14:00:00"</f>
        <v>2018-11-20 14:00:00</v>
      </c>
    </row>
    <row r="356" spans="1:7" x14ac:dyDescent="0.2">
      <c r="A356" t="s">
        <v>281</v>
      </c>
      <c r="B356" t="str">
        <f>"13876539845"</f>
        <v>13876539845</v>
      </c>
      <c r="C356" t="str">
        <f>"460033198407153287"</f>
        <v>460033198407153287</v>
      </c>
      <c r="D356" t="s">
        <v>0</v>
      </c>
      <c r="E356" t="s">
        <v>0</v>
      </c>
      <c r="F356" t="s">
        <v>1</v>
      </c>
      <c r="G356" t="str">
        <f>"2018-11-20 13:59:17"</f>
        <v>2018-11-20 13:59:17</v>
      </c>
    </row>
    <row r="357" spans="1:7" x14ac:dyDescent="0.2">
      <c r="A357" t="s">
        <v>282</v>
      </c>
      <c r="B357" t="str">
        <f>"15755129413"</f>
        <v>15755129413</v>
      </c>
      <c r="C357" t="str">
        <f>"340824199801062417"</f>
        <v>340824199801062417</v>
      </c>
      <c r="D357" t="s">
        <v>283</v>
      </c>
      <c r="E357" t="s">
        <v>284</v>
      </c>
      <c r="F357" t="s">
        <v>1</v>
      </c>
      <c r="G357" t="str">
        <f>"2018-11-20 13:59:15"</f>
        <v>2018-11-20 13:59:15</v>
      </c>
    </row>
    <row r="358" spans="1:7" x14ac:dyDescent="0.2">
      <c r="A358" t="s">
        <v>0</v>
      </c>
      <c r="B358" t="str">
        <f>"13888303544"</f>
        <v>13888303544</v>
      </c>
      <c r="C358" t="s">
        <v>0</v>
      </c>
      <c r="D358" t="s">
        <v>0</v>
      </c>
      <c r="E358" t="s">
        <v>0</v>
      </c>
      <c r="F358" t="s">
        <v>1</v>
      </c>
      <c r="G358" t="str">
        <f>"2018-11-20 13:59:02"</f>
        <v>2018-11-20 13:59:02</v>
      </c>
    </row>
    <row r="359" spans="1:7" x14ac:dyDescent="0.2">
      <c r="A359" t="s">
        <v>285</v>
      </c>
      <c r="B359" t="str">
        <f>"13519707213"</f>
        <v>13519707213</v>
      </c>
      <c r="C359" t="str">
        <f>"630102198711061240"</f>
        <v>630102198711061240</v>
      </c>
      <c r="D359" t="s">
        <v>286</v>
      </c>
      <c r="E359" t="s">
        <v>287</v>
      </c>
      <c r="F359" t="s">
        <v>1</v>
      </c>
      <c r="G359" t="str">
        <f>"2018-11-20 13:58:54"</f>
        <v>2018-11-20 13:58:54</v>
      </c>
    </row>
    <row r="360" spans="1:7" x14ac:dyDescent="0.2">
      <c r="A360" t="s">
        <v>288</v>
      </c>
      <c r="B360" t="str">
        <f>"13998394850"</f>
        <v>13998394850</v>
      </c>
      <c r="C360" t="str">
        <f>"210102198212020016"</f>
        <v>210102198212020016</v>
      </c>
      <c r="D360" t="s">
        <v>289</v>
      </c>
      <c r="E360" t="s">
        <v>290</v>
      </c>
      <c r="F360" t="s">
        <v>1</v>
      </c>
      <c r="G360" t="str">
        <f>"2018-11-20 13:58:51"</f>
        <v>2018-11-20 13:58:51</v>
      </c>
    </row>
    <row r="361" spans="1:7" x14ac:dyDescent="0.2">
      <c r="A361" t="s">
        <v>0</v>
      </c>
      <c r="B361" t="str">
        <f>"18251275246"</f>
        <v>18251275246</v>
      </c>
      <c r="C361" t="s">
        <v>0</v>
      </c>
      <c r="D361" t="s">
        <v>0</v>
      </c>
      <c r="E361" t="s">
        <v>0</v>
      </c>
      <c r="F361" t="s">
        <v>1</v>
      </c>
      <c r="G361" t="str">
        <f>"2018-11-20 13:58:44"</f>
        <v>2018-11-20 13:58:44</v>
      </c>
    </row>
    <row r="362" spans="1:7" x14ac:dyDescent="0.2">
      <c r="A362" t="s">
        <v>291</v>
      </c>
      <c r="B362" t="str">
        <f>"13671617053"</f>
        <v>13671617053</v>
      </c>
      <c r="C362" t="str">
        <f>"310101197706020844"</f>
        <v>310101197706020844</v>
      </c>
      <c r="D362" t="s">
        <v>0</v>
      </c>
      <c r="E362" t="s">
        <v>0</v>
      </c>
      <c r="F362" t="s">
        <v>1</v>
      </c>
      <c r="G362" t="str">
        <f>"2018-11-20 13:58:01"</f>
        <v>2018-11-20 13:58:01</v>
      </c>
    </row>
    <row r="363" spans="1:7" x14ac:dyDescent="0.2">
      <c r="A363" t="s">
        <v>292</v>
      </c>
      <c r="B363" t="str">
        <f>"18010166071"</f>
        <v>18010166071</v>
      </c>
      <c r="C363" t="str">
        <f>"342623199301123919"</f>
        <v>342623199301123919</v>
      </c>
      <c r="D363" t="s">
        <v>0</v>
      </c>
      <c r="E363" t="s">
        <v>0</v>
      </c>
      <c r="F363" t="s">
        <v>1</v>
      </c>
      <c r="G363" t="str">
        <f>"2018-11-20 13:58:01"</f>
        <v>2018-11-20 13:58:01</v>
      </c>
    </row>
    <row r="364" spans="1:7" x14ac:dyDescent="0.2">
      <c r="A364" t="s">
        <v>293</v>
      </c>
      <c r="B364" t="str">
        <f>"15979430289"</f>
        <v>15979430289</v>
      </c>
      <c r="C364" t="str">
        <f>"360312199709060065"</f>
        <v>360312199709060065</v>
      </c>
      <c r="D364" t="s">
        <v>0</v>
      </c>
      <c r="E364" t="s">
        <v>0</v>
      </c>
      <c r="F364" t="s">
        <v>1</v>
      </c>
      <c r="G364" t="str">
        <f>"2018-11-20 13:57:44"</f>
        <v>2018-11-20 13:57:44</v>
      </c>
    </row>
    <row r="365" spans="1:7" x14ac:dyDescent="0.2">
      <c r="A365" t="s">
        <v>294</v>
      </c>
      <c r="B365" t="str">
        <f>"13500585267"</f>
        <v>13500585267</v>
      </c>
      <c r="C365" t="str">
        <f>"320322198301086852"</f>
        <v>320322198301086852</v>
      </c>
      <c r="D365" t="s">
        <v>0</v>
      </c>
      <c r="E365" t="s">
        <v>0</v>
      </c>
      <c r="F365" t="s">
        <v>1</v>
      </c>
      <c r="G365" t="str">
        <f>"2018-11-20 13:57:28"</f>
        <v>2018-11-20 13:57:28</v>
      </c>
    </row>
    <row r="366" spans="1:7" x14ac:dyDescent="0.2">
      <c r="A366" t="s">
        <v>295</v>
      </c>
      <c r="B366" t="str">
        <f>"13022999779"</f>
        <v>13022999779</v>
      </c>
      <c r="C366" t="str">
        <f>"612522199506280057"</f>
        <v>612522199506280057</v>
      </c>
      <c r="D366" t="s">
        <v>296</v>
      </c>
      <c r="E366" t="s">
        <v>297</v>
      </c>
      <c r="F366" t="s">
        <v>1</v>
      </c>
      <c r="G366" t="str">
        <f>"2018-11-20 13:57:21"</f>
        <v>2018-11-20 13:57:21</v>
      </c>
    </row>
    <row r="367" spans="1:7" x14ac:dyDescent="0.2">
      <c r="A367" t="s">
        <v>298</v>
      </c>
      <c r="B367" t="str">
        <f>"13485224321"</f>
        <v>13485224321</v>
      </c>
      <c r="C367" t="str">
        <f>"320924199010112512"</f>
        <v>320924199010112512</v>
      </c>
      <c r="D367" t="s">
        <v>0</v>
      </c>
      <c r="E367" t="s">
        <v>0</v>
      </c>
      <c r="F367" t="s">
        <v>1</v>
      </c>
      <c r="G367" t="str">
        <f>"2018-11-20 13:57:17"</f>
        <v>2018-11-20 13:57:17</v>
      </c>
    </row>
    <row r="368" spans="1:7" x14ac:dyDescent="0.2">
      <c r="A368" t="s">
        <v>0</v>
      </c>
      <c r="B368" t="str">
        <f>"15982585850"</f>
        <v>15982585850</v>
      </c>
      <c r="C368" t="s">
        <v>0</v>
      </c>
      <c r="D368" t="s">
        <v>0</v>
      </c>
      <c r="E368" t="s">
        <v>0</v>
      </c>
      <c r="F368" t="s">
        <v>1</v>
      </c>
      <c r="G368" t="str">
        <f>"2018-11-20 13:57:10"</f>
        <v>2018-11-20 13:57:10</v>
      </c>
    </row>
    <row r="369" spans="1:7" x14ac:dyDescent="0.2">
      <c r="A369" t="s">
        <v>0</v>
      </c>
      <c r="B369" t="str">
        <f>"18390547421"</f>
        <v>18390547421</v>
      </c>
      <c r="C369" t="s">
        <v>0</v>
      </c>
      <c r="D369" t="s">
        <v>0</v>
      </c>
      <c r="E369" t="s">
        <v>0</v>
      </c>
      <c r="F369" t="s">
        <v>1</v>
      </c>
      <c r="G369" t="str">
        <f>"2018-11-20 13:57:05"</f>
        <v>2018-11-20 13:57:05</v>
      </c>
    </row>
    <row r="370" spans="1:7" x14ac:dyDescent="0.2">
      <c r="A370" t="s">
        <v>299</v>
      </c>
      <c r="B370" t="str">
        <f>"18782919772"</f>
        <v>18782919772</v>
      </c>
      <c r="C370" t="str">
        <f>"510623198603183517"</f>
        <v>510623198603183517</v>
      </c>
      <c r="D370" t="s">
        <v>0</v>
      </c>
      <c r="E370" t="s">
        <v>0</v>
      </c>
      <c r="F370" t="s">
        <v>1</v>
      </c>
      <c r="G370" t="str">
        <f>"2018-11-20 13:57:01"</f>
        <v>2018-11-20 13:57:01</v>
      </c>
    </row>
    <row r="371" spans="1:7" x14ac:dyDescent="0.2">
      <c r="A371" t="s">
        <v>300</v>
      </c>
      <c r="B371" t="str">
        <f>"18272304765"</f>
        <v>18272304765</v>
      </c>
      <c r="C371" t="str">
        <f>"422822198508241023"</f>
        <v>422822198508241023</v>
      </c>
      <c r="D371" t="s">
        <v>0</v>
      </c>
      <c r="E371" t="s">
        <v>0</v>
      </c>
      <c r="F371" t="s">
        <v>1</v>
      </c>
      <c r="G371" t="str">
        <f>"2018-11-20 13:56:41"</f>
        <v>2018-11-20 13:56:41</v>
      </c>
    </row>
    <row r="372" spans="1:7" x14ac:dyDescent="0.2">
      <c r="A372" t="s">
        <v>301</v>
      </c>
      <c r="B372" t="str">
        <f>"18826337751"</f>
        <v>18826337751</v>
      </c>
      <c r="C372" t="str">
        <f>"440223198605101132"</f>
        <v>440223198605101132</v>
      </c>
      <c r="D372" t="s">
        <v>0</v>
      </c>
      <c r="E372" t="s">
        <v>0</v>
      </c>
      <c r="F372" t="s">
        <v>1</v>
      </c>
      <c r="G372" t="str">
        <f>"2018-11-20 13:56:11"</f>
        <v>2018-11-20 13:56:11</v>
      </c>
    </row>
    <row r="373" spans="1:7" x14ac:dyDescent="0.2">
      <c r="A373" t="s">
        <v>0</v>
      </c>
      <c r="B373" t="str">
        <f>"15973874724"</f>
        <v>15973874724</v>
      </c>
      <c r="C373" t="s">
        <v>0</v>
      </c>
      <c r="D373" t="s">
        <v>0</v>
      </c>
      <c r="E373" t="s">
        <v>0</v>
      </c>
      <c r="F373" t="s">
        <v>1</v>
      </c>
      <c r="G373" t="str">
        <f>"2018-11-20 13:56:05"</f>
        <v>2018-11-20 13:56:05</v>
      </c>
    </row>
    <row r="374" spans="1:7" x14ac:dyDescent="0.2">
      <c r="A374" t="s">
        <v>302</v>
      </c>
      <c r="B374" t="str">
        <f>"18721479785"</f>
        <v>18721479785</v>
      </c>
      <c r="C374" t="str">
        <f>"310229198707021415"</f>
        <v>310229198707021415</v>
      </c>
      <c r="D374" t="s">
        <v>0</v>
      </c>
      <c r="E374" t="s">
        <v>0</v>
      </c>
      <c r="F374" t="s">
        <v>1</v>
      </c>
      <c r="G374" t="str">
        <f>"2018-11-20 13:55:51"</f>
        <v>2018-11-20 13:55:51</v>
      </c>
    </row>
    <row r="375" spans="1:7" x14ac:dyDescent="0.2">
      <c r="A375" t="s">
        <v>303</v>
      </c>
      <c r="B375" t="str">
        <f>"13972091910"</f>
        <v>13972091910</v>
      </c>
      <c r="C375" t="str">
        <f>"420621198607225425"</f>
        <v>420621198607225425</v>
      </c>
      <c r="D375" t="s">
        <v>0</v>
      </c>
      <c r="E375" t="s">
        <v>0</v>
      </c>
      <c r="F375" t="s">
        <v>1</v>
      </c>
      <c r="G375" t="str">
        <f>"2018-11-20 13:55:40"</f>
        <v>2018-11-20 13:55:40</v>
      </c>
    </row>
    <row r="376" spans="1:7" x14ac:dyDescent="0.2">
      <c r="A376" t="s">
        <v>0</v>
      </c>
      <c r="B376" t="str">
        <f>"15540744600"</f>
        <v>15540744600</v>
      </c>
      <c r="C376" t="s">
        <v>0</v>
      </c>
      <c r="D376" t="s">
        <v>0</v>
      </c>
      <c r="E376" t="s">
        <v>0</v>
      </c>
      <c r="F376" t="s">
        <v>1</v>
      </c>
      <c r="G376" t="str">
        <f>"2018-11-20 13:55:06"</f>
        <v>2018-11-20 13:55:06</v>
      </c>
    </row>
    <row r="377" spans="1:7" x14ac:dyDescent="0.2">
      <c r="A377" t="s">
        <v>304</v>
      </c>
      <c r="B377" t="str">
        <f>"18264774715"</f>
        <v>18264774715</v>
      </c>
      <c r="C377" t="str">
        <f>"370882199511174225"</f>
        <v>370882199511174225</v>
      </c>
      <c r="D377" t="s">
        <v>0</v>
      </c>
      <c r="E377" t="s">
        <v>0</v>
      </c>
      <c r="F377" t="s">
        <v>1</v>
      </c>
      <c r="G377" t="str">
        <f>"2018-11-20 13:54:55"</f>
        <v>2018-11-20 13:54:55</v>
      </c>
    </row>
    <row r="378" spans="1:7" x14ac:dyDescent="0.2">
      <c r="A378" t="s">
        <v>305</v>
      </c>
      <c r="B378" t="str">
        <f>"18785769837"</f>
        <v>18785769837</v>
      </c>
      <c r="C378" t="str">
        <f>"522401198609165912"</f>
        <v>522401198609165912</v>
      </c>
      <c r="D378" t="s">
        <v>0</v>
      </c>
      <c r="E378" t="s">
        <v>0</v>
      </c>
      <c r="F378" t="s">
        <v>1</v>
      </c>
      <c r="G378" t="str">
        <f>"2018-11-20 13:54:15"</f>
        <v>2018-11-20 13:54:15</v>
      </c>
    </row>
    <row r="379" spans="1:7" x14ac:dyDescent="0.2">
      <c r="A379" t="s">
        <v>306</v>
      </c>
      <c r="B379" t="str">
        <f>"18693132671"</f>
        <v>18693132671</v>
      </c>
      <c r="C379" t="str">
        <f>"620121199309230511"</f>
        <v>620121199309230511</v>
      </c>
      <c r="D379" t="s">
        <v>0</v>
      </c>
      <c r="E379" t="s">
        <v>0</v>
      </c>
      <c r="F379" t="s">
        <v>1</v>
      </c>
      <c r="G379" t="str">
        <f>"2018-11-20 13:54:13"</f>
        <v>2018-11-20 13:54:13</v>
      </c>
    </row>
    <row r="380" spans="1:7" x14ac:dyDescent="0.2">
      <c r="A380" t="s">
        <v>307</v>
      </c>
      <c r="B380" t="str">
        <f>"13981612378"</f>
        <v>13981612378</v>
      </c>
      <c r="C380" t="str">
        <f>"513123199605140019"</f>
        <v>513123199605140019</v>
      </c>
      <c r="D380" t="s">
        <v>0</v>
      </c>
      <c r="E380" t="s">
        <v>0</v>
      </c>
      <c r="F380" t="s">
        <v>1</v>
      </c>
      <c r="G380" t="str">
        <f>"2018-11-20 13:53:26"</f>
        <v>2018-11-20 13:53:26</v>
      </c>
    </row>
    <row r="381" spans="1:7" x14ac:dyDescent="0.2">
      <c r="A381" t="s">
        <v>308</v>
      </c>
      <c r="B381" t="str">
        <f>"13242032210"</f>
        <v>13242032210</v>
      </c>
      <c r="C381" t="str">
        <f>"421102198902108218"</f>
        <v>421102198902108218</v>
      </c>
      <c r="D381" t="s">
        <v>0</v>
      </c>
      <c r="E381" t="s">
        <v>0</v>
      </c>
      <c r="F381" t="s">
        <v>1</v>
      </c>
      <c r="G381" t="str">
        <f>"2018-11-20 13:52:58"</f>
        <v>2018-11-20 13:52:58</v>
      </c>
    </row>
    <row r="382" spans="1:7" x14ac:dyDescent="0.2">
      <c r="A382" t="s">
        <v>0</v>
      </c>
      <c r="B382" t="str">
        <f>"15566550742"</f>
        <v>15566550742</v>
      </c>
      <c r="C382" t="s">
        <v>0</v>
      </c>
      <c r="D382" t="s">
        <v>0</v>
      </c>
      <c r="E382" t="s">
        <v>0</v>
      </c>
      <c r="F382" t="s">
        <v>1</v>
      </c>
      <c r="G382" t="str">
        <f>"2018-11-20 13:52:45"</f>
        <v>2018-11-20 13:52:45</v>
      </c>
    </row>
    <row r="383" spans="1:7" x14ac:dyDescent="0.2">
      <c r="A383" t="s">
        <v>309</v>
      </c>
      <c r="B383" t="str">
        <f>"15069223588"</f>
        <v>15069223588</v>
      </c>
      <c r="C383" t="str">
        <f>"371481199308316016"</f>
        <v>371481199308316016</v>
      </c>
      <c r="D383" t="s">
        <v>0</v>
      </c>
      <c r="E383" t="s">
        <v>0</v>
      </c>
      <c r="F383" t="s">
        <v>1</v>
      </c>
      <c r="G383" t="str">
        <f>"2018-11-20 13:52:38"</f>
        <v>2018-11-20 13:52:38</v>
      </c>
    </row>
    <row r="384" spans="1:7" x14ac:dyDescent="0.2">
      <c r="A384" t="s">
        <v>310</v>
      </c>
      <c r="B384" t="str">
        <f>"13328187922"</f>
        <v>13328187922</v>
      </c>
      <c r="C384" t="str">
        <f>"32132219970201701X"</f>
        <v>32132219970201701X</v>
      </c>
      <c r="D384" t="s">
        <v>0</v>
      </c>
      <c r="E384" t="s">
        <v>0</v>
      </c>
      <c r="F384" t="s">
        <v>1</v>
      </c>
      <c r="G384" t="str">
        <f>"2018-11-20 13:52:33"</f>
        <v>2018-11-20 13:52:33</v>
      </c>
    </row>
    <row r="385" spans="1:7" x14ac:dyDescent="0.2">
      <c r="A385" t="s">
        <v>0</v>
      </c>
      <c r="B385" t="str">
        <f>"15704530540"</f>
        <v>15704530540</v>
      </c>
      <c r="C385" t="s">
        <v>0</v>
      </c>
      <c r="D385" t="s">
        <v>0</v>
      </c>
      <c r="E385" t="s">
        <v>0</v>
      </c>
      <c r="F385" t="s">
        <v>1</v>
      </c>
      <c r="G385" t="str">
        <f>"2018-11-20 13:52:23"</f>
        <v>2018-11-20 13:52:23</v>
      </c>
    </row>
    <row r="386" spans="1:7" x14ac:dyDescent="0.2">
      <c r="A386" t="s">
        <v>311</v>
      </c>
      <c r="B386" t="str">
        <f>"13859253187"</f>
        <v>13859253187</v>
      </c>
      <c r="C386" t="str">
        <f>"350625197111231517"</f>
        <v>350625197111231517</v>
      </c>
      <c r="D386" t="s">
        <v>0</v>
      </c>
      <c r="E386" t="s">
        <v>0</v>
      </c>
      <c r="F386" t="s">
        <v>1</v>
      </c>
      <c r="G386" t="str">
        <f>"2018-11-20 13:52:22"</f>
        <v>2018-11-20 13:52:22</v>
      </c>
    </row>
    <row r="387" spans="1:7" x14ac:dyDescent="0.2">
      <c r="A387" t="s">
        <v>312</v>
      </c>
      <c r="B387" t="str">
        <f>"13978702698"</f>
        <v>13978702698</v>
      </c>
      <c r="C387" t="str">
        <f>"450122197203116572"</f>
        <v>450122197203116572</v>
      </c>
      <c r="D387" t="s">
        <v>0</v>
      </c>
      <c r="E387" t="s">
        <v>0</v>
      </c>
      <c r="F387" t="s">
        <v>1</v>
      </c>
      <c r="G387" t="str">
        <f>"2018-11-20 13:51:40"</f>
        <v>2018-11-20 13:51:40</v>
      </c>
    </row>
    <row r="388" spans="1:7" x14ac:dyDescent="0.2">
      <c r="A388" t="s">
        <v>313</v>
      </c>
      <c r="B388" t="str">
        <f>"15057000064"</f>
        <v>15057000064</v>
      </c>
      <c r="C388" t="str">
        <f>"330802198904251611"</f>
        <v>330802198904251611</v>
      </c>
      <c r="D388" t="s">
        <v>314</v>
      </c>
      <c r="E388" t="s">
        <v>315</v>
      </c>
      <c r="F388" t="s">
        <v>1</v>
      </c>
      <c r="G388" t="str">
        <f>"2018-11-20 13:51:33"</f>
        <v>2018-11-20 13:51:33</v>
      </c>
    </row>
    <row r="389" spans="1:7" x14ac:dyDescent="0.2">
      <c r="A389" t="s">
        <v>316</v>
      </c>
      <c r="B389" t="str">
        <f>"13876397012"</f>
        <v>13876397012</v>
      </c>
      <c r="C389" t="str">
        <f>"460022199008196410"</f>
        <v>460022199008196410</v>
      </c>
      <c r="D389" t="s">
        <v>0</v>
      </c>
      <c r="E389" t="s">
        <v>0</v>
      </c>
      <c r="F389" t="s">
        <v>1</v>
      </c>
      <c r="G389" t="str">
        <f>"2018-11-20 13:51:30"</f>
        <v>2018-11-20 13:51:30</v>
      </c>
    </row>
    <row r="390" spans="1:7" x14ac:dyDescent="0.2">
      <c r="A390" t="s">
        <v>317</v>
      </c>
      <c r="B390" t="str">
        <f>"18787878239"</f>
        <v>18787878239</v>
      </c>
      <c r="C390" t="str">
        <f>"532327199508170047"</f>
        <v>532327199508170047</v>
      </c>
      <c r="D390" t="s">
        <v>0</v>
      </c>
      <c r="E390" t="s">
        <v>0</v>
      </c>
      <c r="F390" t="s">
        <v>1</v>
      </c>
      <c r="G390" t="str">
        <f>"2018-11-20 13:51:00"</f>
        <v>2018-11-20 13:51:00</v>
      </c>
    </row>
    <row r="391" spans="1:7" x14ac:dyDescent="0.2">
      <c r="A391" t="s">
        <v>318</v>
      </c>
      <c r="B391" t="str">
        <f>"13781157850"</f>
        <v>13781157850</v>
      </c>
      <c r="C391" t="str">
        <f>"410205199703142516"</f>
        <v>410205199703142516</v>
      </c>
      <c r="D391" t="s">
        <v>0</v>
      </c>
      <c r="E391" t="s">
        <v>0</v>
      </c>
      <c r="F391" t="s">
        <v>1</v>
      </c>
      <c r="G391" t="str">
        <f>"2018-11-20 13:50:56"</f>
        <v>2018-11-20 13:50:56</v>
      </c>
    </row>
    <row r="392" spans="1:7" x14ac:dyDescent="0.2">
      <c r="A392" t="s">
        <v>0</v>
      </c>
      <c r="B392" t="str">
        <f>"18226061454"</f>
        <v>18226061454</v>
      </c>
      <c r="C392" t="s">
        <v>0</v>
      </c>
      <c r="D392" t="s">
        <v>0</v>
      </c>
      <c r="E392" t="s">
        <v>0</v>
      </c>
      <c r="F392" t="s">
        <v>1</v>
      </c>
      <c r="G392" t="str">
        <f>"2018-11-20 13:50:16"</f>
        <v>2018-11-20 13:50:16</v>
      </c>
    </row>
    <row r="393" spans="1:7" x14ac:dyDescent="0.2">
      <c r="A393" t="s">
        <v>0</v>
      </c>
      <c r="B393" t="str">
        <f>"13553482660"</f>
        <v>13553482660</v>
      </c>
      <c r="C393" t="s">
        <v>0</v>
      </c>
      <c r="D393" t="s">
        <v>0</v>
      </c>
      <c r="E393" t="s">
        <v>0</v>
      </c>
      <c r="F393" t="s">
        <v>1</v>
      </c>
      <c r="G393" t="str">
        <f>"2018-11-20 13:50:12"</f>
        <v>2018-11-20 13:50:12</v>
      </c>
    </row>
    <row r="394" spans="1:7" x14ac:dyDescent="0.2">
      <c r="A394" t="s">
        <v>319</v>
      </c>
      <c r="B394" t="str">
        <f>"18615089922"</f>
        <v>18615089922</v>
      </c>
      <c r="C394" t="str">
        <f>"370783198506150022"</f>
        <v>370783198506150022</v>
      </c>
      <c r="D394" t="s">
        <v>0</v>
      </c>
      <c r="E394" t="s">
        <v>0</v>
      </c>
      <c r="F394" t="s">
        <v>1</v>
      </c>
      <c r="G394" t="str">
        <f>"2018-11-20 13:50:05"</f>
        <v>2018-11-20 13:50:05</v>
      </c>
    </row>
    <row r="395" spans="1:7" x14ac:dyDescent="0.2">
      <c r="A395" t="s">
        <v>320</v>
      </c>
      <c r="B395" t="str">
        <f>"18375334143"</f>
        <v>18375334143</v>
      </c>
      <c r="C395" t="str">
        <f>"340221199601123615"</f>
        <v>340221199601123615</v>
      </c>
      <c r="D395" t="s">
        <v>0</v>
      </c>
      <c r="E395" t="s">
        <v>0</v>
      </c>
      <c r="F395" t="s">
        <v>1</v>
      </c>
      <c r="G395" t="str">
        <f>"2018-11-20 13:50:02"</f>
        <v>2018-11-20 13:50:02</v>
      </c>
    </row>
    <row r="396" spans="1:7" x14ac:dyDescent="0.2">
      <c r="A396" t="s">
        <v>321</v>
      </c>
      <c r="B396" t="str">
        <f>"18740909602"</f>
        <v>18740909602</v>
      </c>
      <c r="C396" t="str">
        <f>"622923198107081064"</f>
        <v>622923198107081064</v>
      </c>
      <c r="D396" t="s">
        <v>0</v>
      </c>
      <c r="E396" t="s">
        <v>0</v>
      </c>
      <c r="F396" t="s">
        <v>1</v>
      </c>
      <c r="G396" t="str">
        <f>"2018-11-20 13:49:37"</f>
        <v>2018-11-20 13:49:37</v>
      </c>
    </row>
    <row r="397" spans="1:7" x14ac:dyDescent="0.2">
      <c r="A397" t="s">
        <v>0</v>
      </c>
      <c r="B397" t="str">
        <f>"13984221386"</f>
        <v>13984221386</v>
      </c>
      <c r="C397" t="s">
        <v>0</v>
      </c>
      <c r="D397" t="s">
        <v>0</v>
      </c>
      <c r="E397" t="s">
        <v>0</v>
      </c>
      <c r="F397" t="s">
        <v>1</v>
      </c>
      <c r="G397" t="str">
        <f>"2018-11-20 13:49:37"</f>
        <v>2018-11-20 13:49:37</v>
      </c>
    </row>
    <row r="398" spans="1:7" x14ac:dyDescent="0.2">
      <c r="A398" t="s">
        <v>0</v>
      </c>
      <c r="B398" t="str">
        <f>"13706003766"</f>
        <v>13706003766</v>
      </c>
      <c r="C398" t="s">
        <v>0</v>
      </c>
      <c r="D398" t="s">
        <v>0</v>
      </c>
      <c r="E398" t="s">
        <v>0</v>
      </c>
      <c r="F398" t="s">
        <v>1</v>
      </c>
      <c r="G398" t="str">
        <f>"2018-11-20 13:48:32"</f>
        <v>2018-11-20 13:48:32</v>
      </c>
    </row>
    <row r="399" spans="1:7" x14ac:dyDescent="0.2">
      <c r="A399" t="s">
        <v>0</v>
      </c>
      <c r="B399" t="str">
        <f>"15209817382"</f>
        <v>15209817382</v>
      </c>
      <c r="C399" t="s">
        <v>0</v>
      </c>
      <c r="D399" t="s">
        <v>0</v>
      </c>
      <c r="E399" t="s">
        <v>0</v>
      </c>
      <c r="F399" t="s">
        <v>1</v>
      </c>
      <c r="G399" t="str">
        <f>"2018-11-20 13:47:34"</f>
        <v>2018-11-20 13:47:34</v>
      </c>
    </row>
    <row r="400" spans="1:7" x14ac:dyDescent="0.2">
      <c r="A400" t="s">
        <v>322</v>
      </c>
      <c r="B400" t="str">
        <f>"15210408940"</f>
        <v>15210408940</v>
      </c>
      <c r="C400" t="str">
        <f>"42032119910319175X"</f>
        <v>42032119910319175X</v>
      </c>
      <c r="D400" t="s">
        <v>0</v>
      </c>
      <c r="E400" t="s">
        <v>0</v>
      </c>
      <c r="F400" t="s">
        <v>1</v>
      </c>
      <c r="G400" t="str">
        <f>"2018-11-20 13:47:26"</f>
        <v>2018-11-20 13:47:26</v>
      </c>
    </row>
    <row r="401" spans="1:7" x14ac:dyDescent="0.2">
      <c r="A401" t="s">
        <v>323</v>
      </c>
      <c r="B401" t="str">
        <f>"15107629576"</f>
        <v>15107629576</v>
      </c>
      <c r="C401" t="str">
        <f>"441624199303111734"</f>
        <v>441624199303111734</v>
      </c>
      <c r="D401" t="s">
        <v>0</v>
      </c>
      <c r="E401" t="s">
        <v>0</v>
      </c>
      <c r="F401" t="s">
        <v>1</v>
      </c>
      <c r="G401" t="str">
        <f>"2018-11-20 13:47:07"</f>
        <v>2018-11-20 13:47:07</v>
      </c>
    </row>
    <row r="402" spans="1:7" x14ac:dyDescent="0.2">
      <c r="A402" t="s">
        <v>324</v>
      </c>
      <c r="B402" t="str">
        <f>"15296666762"</f>
        <v>15296666762</v>
      </c>
      <c r="C402" t="str">
        <f>"140502199604061018"</f>
        <v>140502199604061018</v>
      </c>
      <c r="D402" t="s">
        <v>0</v>
      </c>
      <c r="E402" t="s">
        <v>0</v>
      </c>
      <c r="F402" t="s">
        <v>1</v>
      </c>
      <c r="G402" t="str">
        <f>"2018-11-20 13:47:05"</f>
        <v>2018-11-20 13:47:05</v>
      </c>
    </row>
    <row r="403" spans="1:7" x14ac:dyDescent="0.2">
      <c r="A403" t="s">
        <v>325</v>
      </c>
      <c r="B403" t="str">
        <f>"13572666648"</f>
        <v>13572666648</v>
      </c>
      <c r="C403" t="str">
        <f>"612701198410115115"</f>
        <v>612701198410115115</v>
      </c>
      <c r="D403" t="s">
        <v>0</v>
      </c>
      <c r="E403" t="s">
        <v>0</v>
      </c>
      <c r="F403" t="s">
        <v>1</v>
      </c>
      <c r="G403" t="str">
        <f>"2018-11-20 13:47:02"</f>
        <v>2018-11-20 13:47:02</v>
      </c>
    </row>
    <row r="404" spans="1:7" x14ac:dyDescent="0.2">
      <c r="A404" t="s">
        <v>0</v>
      </c>
      <c r="B404" t="str">
        <f>"18561120606"</f>
        <v>18561120606</v>
      </c>
      <c r="C404" t="s">
        <v>0</v>
      </c>
      <c r="D404" t="s">
        <v>0</v>
      </c>
      <c r="E404" t="s">
        <v>0</v>
      </c>
      <c r="F404" t="s">
        <v>1</v>
      </c>
      <c r="G404" t="str">
        <f>"2018-11-20 13:46:55"</f>
        <v>2018-11-20 13:46:55</v>
      </c>
    </row>
    <row r="405" spans="1:7" x14ac:dyDescent="0.2">
      <c r="A405" t="s">
        <v>0</v>
      </c>
      <c r="B405" t="str">
        <f>"13729741301"</f>
        <v>13729741301</v>
      </c>
      <c r="C405" t="s">
        <v>0</v>
      </c>
      <c r="D405" t="s">
        <v>0</v>
      </c>
      <c r="E405" t="s">
        <v>0</v>
      </c>
      <c r="F405" t="s">
        <v>1</v>
      </c>
      <c r="G405" t="str">
        <f>"2018-11-20 13:46:52"</f>
        <v>2018-11-20 13:46:52</v>
      </c>
    </row>
    <row r="406" spans="1:7" x14ac:dyDescent="0.2">
      <c r="A406" t="s">
        <v>326</v>
      </c>
      <c r="B406" t="str">
        <f>"15153125558"</f>
        <v>15153125558</v>
      </c>
      <c r="C406" t="str">
        <f>"371321198208194510"</f>
        <v>371321198208194510</v>
      </c>
      <c r="D406" t="s">
        <v>0</v>
      </c>
      <c r="E406" t="s">
        <v>0</v>
      </c>
      <c r="F406" t="s">
        <v>1</v>
      </c>
      <c r="G406" t="str">
        <f>"2018-11-20 13:46:37"</f>
        <v>2018-11-20 13:46:37</v>
      </c>
    </row>
    <row r="407" spans="1:7" x14ac:dyDescent="0.2">
      <c r="A407" t="s">
        <v>0</v>
      </c>
      <c r="B407" t="str">
        <f>"18262741633"</f>
        <v>18262741633</v>
      </c>
      <c r="C407" t="s">
        <v>0</v>
      </c>
      <c r="D407" t="s">
        <v>0</v>
      </c>
      <c r="E407" t="s">
        <v>0</v>
      </c>
      <c r="F407" t="s">
        <v>1</v>
      </c>
      <c r="G407" t="str">
        <f>"2018-11-20 13:46:16"</f>
        <v>2018-11-20 13:46:16</v>
      </c>
    </row>
    <row r="408" spans="1:7" x14ac:dyDescent="0.2">
      <c r="A408" t="s">
        <v>327</v>
      </c>
      <c r="B408" t="str">
        <f>"13488676663"</f>
        <v>13488676663</v>
      </c>
      <c r="C408" t="str">
        <f>"110103198006230015"</f>
        <v>110103198006230015</v>
      </c>
      <c r="D408" t="s">
        <v>0</v>
      </c>
      <c r="E408" t="s">
        <v>0</v>
      </c>
      <c r="F408" t="s">
        <v>1</v>
      </c>
      <c r="G408" t="str">
        <f>"2018-11-20 13:45:55"</f>
        <v>2018-11-20 13:45:55</v>
      </c>
    </row>
    <row r="409" spans="1:7" x14ac:dyDescent="0.2">
      <c r="A409" t="s">
        <v>328</v>
      </c>
      <c r="B409" t="str">
        <f>"18927180146"</f>
        <v>18927180146</v>
      </c>
      <c r="C409" t="str">
        <f>"445302198711260610"</f>
        <v>445302198711260610</v>
      </c>
      <c r="D409" t="s">
        <v>0</v>
      </c>
      <c r="E409" t="s">
        <v>0</v>
      </c>
      <c r="F409" t="s">
        <v>1</v>
      </c>
      <c r="G409" t="str">
        <f>"2018-11-20 13:45:46"</f>
        <v>2018-11-20 13:45:46</v>
      </c>
    </row>
    <row r="410" spans="1:7" x14ac:dyDescent="0.2">
      <c r="A410" t="s">
        <v>0</v>
      </c>
      <c r="B410" t="str">
        <f>"15607745742"</f>
        <v>15607745742</v>
      </c>
      <c r="C410" t="s">
        <v>0</v>
      </c>
      <c r="D410" t="s">
        <v>0</v>
      </c>
      <c r="E410" t="s">
        <v>0</v>
      </c>
      <c r="F410" t="s">
        <v>1</v>
      </c>
      <c r="G410" t="str">
        <f>"2018-11-20 13:45:39"</f>
        <v>2018-11-20 13:45:39</v>
      </c>
    </row>
    <row r="411" spans="1:7" x14ac:dyDescent="0.2">
      <c r="A411" t="s">
        <v>329</v>
      </c>
      <c r="B411" t="str">
        <f>"13320281088"</f>
        <v>13320281088</v>
      </c>
      <c r="C411" t="str">
        <f>"500382198611157070"</f>
        <v>500382198611157070</v>
      </c>
      <c r="D411" t="s">
        <v>330</v>
      </c>
      <c r="E411" t="s">
        <v>331</v>
      </c>
      <c r="F411" t="s">
        <v>1</v>
      </c>
      <c r="G411" t="str">
        <f>"2018-11-20 13:45:21"</f>
        <v>2018-11-20 13:45:21</v>
      </c>
    </row>
    <row r="412" spans="1:7" x14ac:dyDescent="0.2">
      <c r="A412" t="s">
        <v>332</v>
      </c>
      <c r="B412" t="str">
        <f>"15158162195"</f>
        <v>15158162195</v>
      </c>
      <c r="C412" t="str">
        <f>"532131199307270723"</f>
        <v>532131199307270723</v>
      </c>
      <c r="D412" t="s">
        <v>0</v>
      </c>
      <c r="E412" t="s">
        <v>0</v>
      </c>
      <c r="F412" t="s">
        <v>1</v>
      </c>
      <c r="G412" t="str">
        <f>"2018-11-20 13:44:59"</f>
        <v>2018-11-20 13:44:59</v>
      </c>
    </row>
    <row r="413" spans="1:7" x14ac:dyDescent="0.2">
      <c r="A413" t="s">
        <v>333</v>
      </c>
      <c r="B413" t="str">
        <f>"15244438885"</f>
        <v>15244438885</v>
      </c>
      <c r="C413" t="str">
        <f>"370786198211264830"</f>
        <v>370786198211264830</v>
      </c>
      <c r="D413" t="s">
        <v>0</v>
      </c>
      <c r="E413" t="s">
        <v>0</v>
      </c>
      <c r="F413" t="s">
        <v>1</v>
      </c>
      <c r="G413" t="str">
        <f>"2018-11-20 13:43:44"</f>
        <v>2018-11-20 13:43:44</v>
      </c>
    </row>
    <row r="414" spans="1:7" x14ac:dyDescent="0.2">
      <c r="A414" t="s">
        <v>0</v>
      </c>
      <c r="B414" t="str">
        <f>"15949438131"</f>
        <v>15949438131</v>
      </c>
      <c r="C414" t="s">
        <v>0</v>
      </c>
      <c r="D414" t="s">
        <v>0</v>
      </c>
      <c r="E414" t="s">
        <v>0</v>
      </c>
      <c r="F414" t="s">
        <v>1</v>
      </c>
      <c r="G414" t="str">
        <f>"2018-11-20 13:43:29"</f>
        <v>2018-11-20 13:43:29</v>
      </c>
    </row>
    <row r="415" spans="1:7" x14ac:dyDescent="0.2">
      <c r="A415" t="s">
        <v>334</v>
      </c>
      <c r="B415" t="str">
        <f>"17330310787"</f>
        <v>17330310787</v>
      </c>
      <c r="C415" t="str">
        <f>"130703199002122130"</f>
        <v>130703199002122130</v>
      </c>
      <c r="D415" t="s">
        <v>0</v>
      </c>
      <c r="E415" t="s">
        <v>0</v>
      </c>
      <c r="F415" t="s">
        <v>1</v>
      </c>
      <c r="G415" t="str">
        <f>"2018-11-20 13:43:18"</f>
        <v>2018-11-20 13:43:18</v>
      </c>
    </row>
    <row r="416" spans="1:7" x14ac:dyDescent="0.2">
      <c r="A416" t="s">
        <v>335</v>
      </c>
      <c r="B416" t="str">
        <f>"13483762926"</f>
        <v>13483762926</v>
      </c>
      <c r="C416" t="str">
        <f>"130622198502185057"</f>
        <v>130622198502185057</v>
      </c>
      <c r="D416" t="s">
        <v>336</v>
      </c>
      <c r="E416" t="s">
        <v>337</v>
      </c>
      <c r="F416" t="s">
        <v>1</v>
      </c>
      <c r="G416" t="str">
        <f>"2018-11-20 13:43:09"</f>
        <v>2018-11-20 13:43:09</v>
      </c>
    </row>
    <row r="417" spans="1:7" x14ac:dyDescent="0.2">
      <c r="A417" t="s">
        <v>338</v>
      </c>
      <c r="B417" t="str">
        <f>"18616762683"</f>
        <v>18616762683</v>
      </c>
      <c r="C417" t="str">
        <f>"36052119931117801X"</f>
        <v>36052119931117801X</v>
      </c>
      <c r="D417" t="s">
        <v>339</v>
      </c>
      <c r="E417" t="s">
        <v>340</v>
      </c>
      <c r="F417" t="s">
        <v>1</v>
      </c>
      <c r="G417" t="str">
        <f>"2018-11-20 13:43:06"</f>
        <v>2018-11-20 13:43:06</v>
      </c>
    </row>
    <row r="418" spans="1:7" x14ac:dyDescent="0.2">
      <c r="A418" t="s">
        <v>0</v>
      </c>
      <c r="B418" t="str">
        <f>"18530816852"</f>
        <v>18530816852</v>
      </c>
      <c r="C418" t="s">
        <v>0</v>
      </c>
      <c r="D418" t="s">
        <v>0</v>
      </c>
      <c r="E418" t="s">
        <v>0</v>
      </c>
      <c r="F418" t="s">
        <v>1</v>
      </c>
      <c r="G418" t="str">
        <f>"2018-11-20 13:42:48"</f>
        <v>2018-11-20 13:42:48</v>
      </c>
    </row>
    <row r="419" spans="1:7" x14ac:dyDescent="0.2">
      <c r="A419" t="s">
        <v>0</v>
      </c>
      <c r="B419" t="str">
        <f>"15357284106"</f>
        <v>15357284106</v>
      </c>
      <c r="C419" t="s">
        <v>0</v>
      </c>
      <c r="D419" t="s">
        <v>0</v>
      </c>
      <c r="E419" t="s">
        <v>0</v>
      </c>
      <c r="F419" t="s">
        <v>1</v>
      </c>
      <c r="G419" t="str">
        <f>"2018-11-20 13:42:45"</f>
        <v>2018-11-20 13:42:45</v>
      </c>
    </row>
    <row r="420" spans="1:7" x14ac:dyDescent="0.2">
      <c r="A420" t="s">
        <v>341</v>
      </c>
      <c r="B420" t="str">
        <f>"15315362321"</f>
        <v>15315362321</v>
      </c>
      <c r="C420" t="str">
        <f>"370725198710275072"</f>
        <v>370725198710275072</v>
      </c>
      <c r="D420" t="s">
        <v>0</v>
      </c>
      <c r="E420" t="s">
        <v>0</v>
      </c>
      <c r="F420" t="s">
        <v>1</v>
      </c>
      <c r="G420" t="str">
        <f>"2018-11-20 13:42:43"</f>
        <v>2018-11-20 13:42:43</v>
      </c>
    </row>
    <row r="421" spans="1:7" x14ac:dyDescent="0.2">
      <c r="A421" t="s">
        <v>342</v>
      </c>
      <c r="B421" t="str">
        <f>"13547392889"</f>
        <v>13547392889</v>
      </c>
      <c r="C421" t="str">
        <f>"510322198612114318"</f>
        <v>510322198612114318</v>
      </c>
      <c r="D421" t="s">
        <v>0</v>
      </c>
      <c r="E421" t="s">
        <v>0</v>
      </c>
      <c r="F421" t="s">
        <v>1</v>
      </c>
      <c r="G421" t="str">
        <f>"2018-11-20 13:42:08"</f>
        <v>2018-11-20 13:42:08</v>
      </c>
    </row>
    <row r="422" spans="1:7" x14ac:dyDescent="0.2">
      <c r="A422" t="s">
        <v>0</v>
      </c>
      <c r="B422" t="str">
        <f>"13844866713"</f>
        <v>13844866713</v>
      </c>
      <c r="C422" t="s">
        <v>0</v>
      </c>
      <c r="D422" t="s">
        <v>0</v>
      </c>
      <c r="E422" t="s">
        <v>0</v>
      </c>
      <c r="F422" t="s">
        <v>1</v>
      </c>
      <c r="G422" t="str">
        <f>"2018-11-20 13:42:03"</f>
        <v>2018-11-20 13:42:03</v>
      </c>
    </row>
    <row r="423" spans="1:7" x14ac:dyDescent="0.2">
      <c r="A423" t="s">
        <v>343</v>
      </c>
      <c r="B423" t="str">
        <f>"15248232374"</f>
        <v>15248232374</v>
      </c>
      <c r="C423" t="str">
        <f>"152223199210190289"</f>
        <v>152223199210190289</v>
      </c>
      <c r="D423" t="s">
        <v>0</v>
      </c>
      <c r="E423" t="s">
        <v>0</v>
      </c>
      <c r="F423" t="s">
        <v>1</v>
      </c>
      <c r="G423" t="str">
        <f>"2018-11-20 13:41:38"</f>
        <v>2018-11-20 13:41:38</v>
      </c>
    </row>
    <row r="424" spans="1:7" x14ac:dyDescent="0.2">
      <c r="A424" t="s">
        <v>0</v>
      </c>
      <c r="B424" t="str">
        <f>"15989820879"</f>
        <v>15989820879</v>
      </c>
      <c r="C424" t="s">
        <v>0</v>
      </c>
      <c r="D424" t="s">
        <v>0</v>
      </c>
      <c r="E424" t="s">
        <v>0</v>
      </c>
      <c r="F424" t="s">
        <v>1</v>
      </c>
      <c r="G424" t="str">
        <f>"2018-11-20 13:41:16"</f>
        <v>2018-11-20 13:41:16</v>
      </c>
    </row>
    <row r="425" spans="1:7" x14ac:dyDescent="0.2">
      <c r="A425" t="s">
        <v>344</v>
      </c>
      <c r="B425" t="str">
        <f>"18737415700"</f>
        <v>18737415700</v>
      </c>
      <c r="C425" t="str">
        <f>"411024199608155537"</f>
        <v>411024199608155537</v>
      </c>
      <c r="D425" t="s">
        <v>0</v>
      </c>
      <c r="E425" t="s">
        <v>0</v>
      </c>
      <c r="F425" t="s">
        <v>1</v>
      </c>
      <c r="G425" t="str">
        <f>"2018-11-20 13:40:54"</f>
        <v>2018-11-20 13:40:54</v>
      </c>
    </row>
    <row r="426" spans="1:7" x14ac:dyDescent="0.2">
      <c r="A426" t="s">
        <v>0</v>
      </c>
      <c r="B426" t="str">
        <f>"13910646697"</f>
        <v>13910646697</v>
      </c>
      <c r="C426" t="s">
        <v>0</v>
      </c>
      <c r="D426" t="s">
        <v>0</v>
      </c>
      <c r="E426" t="s">
        <v>0</v>
      </c>
      <c r="F426" t="s">
        <v>1</v>
      </c>
      <c r="G426" t="str">
        <f>"2018-11-20 13:40:04"</f>
        <v>2018-11-20 13:40:04</v>
      </c>
    </row>
    <row r="427" spans="1:7" x14ac:dyDescent="0.2">
      <c r="A427" t="s">
        <v>0</v>
      </c>
      <c r="B427" t="str">
        <f>"13095876894"</f>
        <v>13095876894</v>
      </c>
      <c r="C427" t="s">
        <v>0</v>
      </c>
      <c r="D427" t="s">
        <v>0</v>
      </c>
      <c r="E427" t="s">
        <v>0</v>
      </c>
      <c r="F427" t="s">
        <v>1</v>
      </c>
      <c r="G427" t="str">
        <f>"2018-11-20 13:40:01"</f>
        <v>2018-11-20 13:40:01</v>
      </c>
    </row>
    <row r="428" spans="1:7" x14ac:dyDescent="0.2">
      <c r="A428" t="s">
        <v>345</v>
      </c>
      <c r="B428" t="str">
        <f>"18617680600"</f>
        <v>18617680600</v>
      </c>
      <c r="C428" t="str">
        <f>"130525199102023356"</f>
        <v>130525199102023356</v>
      </c>
      <c r="D428" t="s">
        <v>346</v>
      </c>
      <c r="E428" t="s">
        <v>347</v>
      </c>
      <c r="F428" t="s">
        <v>1</v>
      </c>
      <c r="G428" t="str">
        <f>"2018-11-20 13:39:52"</f>
        <v>2018-11-20 13:39:52</v>
      </c>
    </row>
    <row r="429" spans="1:7" x14ac:dyDescent="0.2">
      <c r="A429" t="s">
        <v>0</v>
      </c>
      <c r="B429" t="str">
        <f>"15185202023"</f>
        <v>15185202023</v>
      </c>
      <c r="C429" t="s">
        <v>0</v>
      </c>
      <c r="D429" t="s">
        <v>0</v>
      </c>
      <c r="E429" t="s">
        <v>0</v>
      </c>
      <c r="F429" t="s">
        <v>1</v>
      </c>
      <c r="G429" t="str">
        <f>"2018-11-20 13:39:50"</f>
        <v>2018-11-20 13:39:50</v>
      </c>
    </row>
    <row r="430" spans="1:7" x14ac:dyDescent="0.2">
      <c r="A430" t="s">
        <v>0</v>
      </c>
      <c r="B430" t="str">
        <f>"13167709502"</f>
        <v>13167709502</v>
      </c>
      <c r="C430" t="s">
        <v>0</v>
      </c>
      <c r="D430" t="s">
        <v>0</v>
      </c>
      <c r="E430" t="s">
        <v>0</v>
      </c>
      <c r="F430" t="s">
        <v>1</v>
      </c>
      <c r="G430" t="str">
        <f>"2018-11-20 13:39:31"</f>
        <v>2018-11-20 13:39:31</v>
      </c>
    </row>
    <row r="431" spans="1:7" x14ac:dyDescent="0.2">
      <c r="A431" t="s">
        <v>0</v>
      </c>
      <c r="B431" t="str">
        <f>"18380643045"</f>
        <v>18380643045</v>
      </c>
      <c r="C431" t="s">
        <v>0</v>
      </c>
      <c r="D431" t="s">
        <v>0</v>
      </c>
      <c r="E431" t="s">
        <v>0</v>
      </c>
      <c r="F431" t="s">
        <v>1</v>
      </c>
      <c r="G431" t="str">
        <f>"2018-11-20 13:39:28"</f>
        <v>2018-11-20 13:39:28</v>
      </c>
    </row>
    <row r="432" spans="1:7" x14ac:dyDescent="0.2">
      <c r="A432" t="s">
        <v>348</v>
      </c>
      <c r="B432" t="str">
        <f>"13224150222"</f>
        <v>13224150222</v>
      </c>
      <c r="C432" t="str">
        <f>"210623199601135259"</f>
        <v>210623199601135259</v>
      </c>
      <c r="D432" t="s">
        <v>0</v>
      </c>
      <c r="E432" t="s">
        <v>0</v>
      </c>
      <c r="F432" t="s">
        <v>1</v>
      </c>
      <c r="G432" t="str">
        <f>"2018-11-20 13:39:08"</f>
        <v>2018-11-20 13:39:08</v>
      </c>
    </row>
    <row r="433" spans="1:7" x14ac:dyDescent="0.2">
      <c r="A433" t="s">
        <v>0</v>
      </c>
      <c r="B433" t="str">
        <f>"15214602762"</f>
        <v>15214602762</v>
      </c>
      <c r="C433" t="s">
        <v>0</v>
      </c>
      <c r="D433" t="s">
        <v>0</v>
      </c>
      <c r="E433" t="s">
        <v>0</v>
      </c>
      <c r="F433" t="s">
        <v>1</v>
      </c>
      <c r="G433" t="str">
        <f>"2018-11-20 13:39:06"</f>
        <v>2018-11-20 13:39:06</v>
      </c>
    </row>
    <row r="434" spans="1:7" x14ac:dyDescent="0.2">
      <c r="A434" t="s">
        <v>349</v>
      </c>
      <c r="B434" t="str">
        <f>"18095494518"</f>
        <v>18095494518</v>
      </c>
      <c r="C434" t="str">
        <f>"640382199606223710"</f>
        <v>640382199606223710</v>
      </c>
      <c r="D434" t="s">
        <v>0</v>
      </c>
      <c r="E434" t="s">
        <v>0</v>
      </c>
      <c r="F434" t="s">
        <v>1</v>
      </c>
      <c r="G434" t="str">
        <f>"2018-11-20 13:38:49"</f>
        <v>2018-11-20 13:38:49</v>
      </c>
    </row>
    <row r="435" spans="1:7" x14ac:dyDescent="0.2">
      <c r="A435" t="s">
        <v>0</v>
      </c>
      <c r="B435" t="str">
        <f>"18227149247"</f>
        <v>18227149247</v>
      </c>
      <c r="C435" t="s">
        <v>0</v>
      </c>
      <c r="D435" t="s">
        <v>0</v>
      </c>
      <c r="E435" t="s">
        <v>0</v>
      </c>
      <c r="F435" t="s">
        <v>1</v>
      </c>
      <c r="G435" t="str">
        <f>"2018-11-20 13:38:45"</f>
        <v>2018-11-20 13:38:45</v>
      </c>
    </row>
    <row r="436" spans="1:7" x14ac:dyDescent="0.2">
      <c r="A436" t="s">
        <v>0</v>
      </c>
      <c r="B436" t="str">
        <f>"15657584643"</f>
        <v>15657584643</v>
      </c>
      <c r="C436" t="s">
        <v>0</v>
      </c>
      <c r="D436" t="s">
        <v>0</v>
      </c>
      <c r="E436" t="s">
        <v>0</v>
      </c>
      <c r="F436" t="s">
        <v>1</v>
      </c>
      <c r="G436" t="str">
        <f>"2018-11-20 13:38:38"</f>
        <v>2018-11-20 13:38:38</v>
      </c>
    </row>
    <row r="437" spans="1:7" x14ac:dyDescent="0.2">
      <c r="A437" t="s">
        <v>350</v>
      </c>
      <c r="B437" t="str">
        <f>"13421479922"</f>
        <v>13421479922</v>
      </c>
      <c r="C437" t="str">
        <f>"442000199410132781"</f>
        <v>442000199410132781</v>
      </c>
      <c r="D437" t="s">
        <v>0</v>
      </c>
      <c r="E437" t="s">
        <v>0</v>
      </c>
      <c r="F437" t="s">
        <v>1</v>
      </c>
      <c r="G437" t="str">
        <f>"2018-11-20 13:38:25"</f>
        <v>2018-11-20 13:38:25</v>
      </c>
    </row>
    <row r="438" spans="1:7" x14ac:dyDescent="0.2">
      <c r="A438" t="s">
        <v>0</v>
      </c>
      <c r="B438" t="str">
        <f>"17171584335"</f>
        <v>17171584335</v>
      </c>
      <c r="C438" t="s">
        <v>0</v>
      </c>
      <c r="D438" t="s">
        <v>0</v>
      </c>
      <c r="E438" t="s">
        <v>0</v>
      </c>
      <c r="F438" t="s">
        <v>1</v>
      </c>
      <c r="G438" t="str">
        <f>"2018-11-20 13:38:23"</f>
        <v>2018-11-20 13:38:23</v>
      </c>
    </row>
    <row r="439" spans="1:7" x14ac:dyDescent="0.2">
      <c r="A439" t="s">
        <v>351</v>
      </c>
      <c r="B439" t="str">
        <f>"13527191923"</f>
        <v>13527191923</v>
      </c>
      <c r="C439" t="str">
        <f>"44200019920722463X"</f>
        <v>44200019920722463X</v>
      </c>
      <c r="D439" t="s">
        <v>0</v>
      </c>
      <c r="E439" t="s">
        <v>0</v>
      </c>
      <c r="F439" t="s">
        <v>1</v>
      </c>
      <c r="G439" t="str">
        <f>"2018-11-20 13:38:13"</f>
        <v>2018-11-20 13:38:13</v>
      </c>
    </row>
    <row r="440" spans="1:7" x14ac:dyDescent="0.2">
      <c r="A440" t="s">
        <v>0</v>
      </c>
      <c r="B440" t="str">
        <f>"15080842056"</f>
        <v>15080842056</v>
      </c>
      <c r="C440" t="s">
        <v>0</v>
      </c>
      <c r="D440" t="s">
        <v>0</v>
      </c>
      <c r="E440" t="s">
        <v>0</v>
      </c>
      <c r="F440" t="s">
        <v>1</v>
      </c>
      <c r="G440" t="str">
        <f>"2018-11-20 13:38:05"</f>
        <v>2018-11-20 13:38:05</v>
      </c>
    </row>
    <row r="441" spans="1:7" x14ac:dyDescent="0.2">
      <c r="A441" t="s">
        <v>0</v>
      </c>
      <c r="B441" t="str">
        <f>"18473873126"</f>
        <v>18473873126</v>
      </c>
      <c r="C441" t="s">
        <v>0</v>
      </c>
      <c r="D441" t="s">
        <v>0</v>
      </c>
      <c r="E441" t="s">
        <v>0</v>
      </c>
      <c r="F441" t="s">
        <v>1</v>
      </c>
      <c r="G441" t="str">
        <f>"2018-11-20 13:37:41"</f>
        <v>2018-11-20 13:37:41</v>
      </c>
    </row>
    <row r="442" spans="1:7" x14ac:dyDescent="0.2">
      <c r="A442" t="s">
        <v>0</v>
      </c>
      <c r="B442" t="str">
        <f>"13739643352"</f>
        <v>13739643352</v>
      </c>
      <c r="C442" t="s">
        <v>0</v>
      </c>
      <c r="D442" t="s">
        <v>0</v>
      </c>
      <c r="E442" t="s">
        <v>0</v>
      </c>
      <c r="F442" t="s">
        <v>1</v>
      </c>
      <c r="G442" t="str">
        <f>"2018-11-20 13:37:17"</f>
        <v>2018-11-20 13:37:17</v>
      </c>
    </row>
    <row r="443" spans="1:7" x14ac:dyDescent="0.2">
      <c r="A443" t="s">
        <v>352</v>
      </c>
      <c r="B443" t="str">
        <f>"18181644727"</f>
        <v>18181644727</v>
      </c>
      <c r="C443" t="str">
        <f>"511521198611040914"</f>
        <v>511521198611040914</v>
      </c>
      <c r="D443" t="s">
        <v>353</v>
      </c>
      <c r="E443" t="s">
        <v>354</v>
      </c>
      <c r="F443" t="s">
        <v>1</v>
      </c>
      <c r="G443" t="str">
        <f>"2018-11-20 13:36:57"</f>
        <v>2018-11-20 13:36:57</v>
      </c>
    </row>
    <row r="444" spans="1:7" x14ac:dyDescent="0.2">
      <c r="A444" t="s">
        <v>0</v>
      </c>
      <c r="B444" t="str">
        <f>"15057741378"</f>
        <v>15057741378</v>
      </c>
      <c r="C444" t="s">
        <v>0</v>
      </c>
      <c r="D444" t="s">
        <v>0</v>
      </c>
      <c r="E444" t="s">
        <v>0</v>
      </c>
      <c r="F444" t="s">
        <v>1</v>
      </c>
      <c r="G444" t="str">
        <f>"2018-11-20 13:36:50"</f>
        <v>2018-11-20 13:36:50</v>
      </c>
    </row>
    <row r="445" spans="1:7" x14ac:dyDescent="0.2">
      <c r="A445" t="s">
        <v>355</v>
      </c>
      <c r="B445" t="str">
        <f>"15734519915"</f>
        <v>15734519915</v>
      </c>
      <c r="C445" t="str">
        <f>"230184198609122617"</f>
        <v>230184198609122617</v>
      </c>
      <c r="D445" t="s">
        <v>356</v>
      </c>
      <c r="E445" t="s">
        <v>357</v>
      </c>
      <c r="F445" t="s">
        <v>1</v>
      </c>
      <c r="G445" t="str">
        <f>"2018-11-20 13:36:48"</f>
        <v>2018-11-20 13:36:48</v>
      </c>
    </row>
    <row r="446" spans="1:7" x14ac:dyDescent="0.2">
      <c r="A446" t="s">
        <v>0</v>
      </c>
      <c r="B446" t="str">
        <f>"18280555994"</f>
        <v>18280555994</v>
      </c>
      <c r="C446" t="s">
        <v>0</v>
      </c>
      <c r="D446" t="s">
        <v>0</v>
      </c>
      <c r="E446" t="s">
        <v>0</v>
      </c>
      <c r="F446" t="s">
        <v>1</v>
      </c>
      <c r="G446" t="str">
        <f>"2018-11-20 13:36:42"</f>
        <v>2018-11-20 13:36:42</v>
      </c>
    </row>
    <row r="447" spans="1:7" x14ac:dyDescent="0.2">
      <c r="A447" t="s">
        <v>358</v>
      </c>
      <c r="B447" t="str">
        <f>"13791996122"</f>
        <v>13791996122</v>
      </c>
      <c r="C447" t="str">
        <f>"370212197904051014"</f>
        <v>370212197904051014</v>
      </c>
      <c r="D447" t="s">
        <v>359</v>
      </c>
      <c r="E447" t="s">
        <v>360</v>
      </c>
      <c r="F447" t="s">
        <v>1</v>
      </c>
      <c r="G447" t="str">
        <f>"2018-11-20 13:36:42"</f>
        <v>2018-11-20 13:36:42</v>
      </c>
    </row>
    <row r="448" spans="1:7" x14ac:dyDescent="0.2">
      <c r="A448" t="s">
        <v>361</v>
      </c>
      <c r="B448" t="str">
        <f>"13706577003"</f>
        <v>13706577003</v>
      </c>
      <c r="C448" t="str">
        <f>"331003199111300012"</f>
        <v>331003199111300012</v>
      </c>
      <c r="D448" t="s">
        <v>0</v>
      </c>
      <c r="E448" t="s">
        <v>0</v>
      </c>
      <c r="F448" t="s">
        <v>1</v>
      </c>
      <c r="G448" t="str">
        <f>"2018-11-20 13:36:40"</f>
        <v>2018-11-20 13:36:40</v>
      </c>
    </row>
    <row r="449" spans="1:7" x14ac:dyDescent="0.2">
      <c r="A449" t="s">
        <v>0</v>
      </c>
      <c r="B449" t="str">
        <f>"15212979252"</f>
        <v>15212979252</v>
      </c>
      <c r="C449" t="s">
        <v>0</v>
      </c>
      <c r="D449" t="s">
        <v>0</v>
      </c>
      <c r="E449" t="s">
        <v>0</v>
      </c>
      <c r="F449" t="s">
        <v>1</v>
      </c>
      <c r="G449" t="str">
        <f>"2018-11-20 13:36:28"</f>
        <v>2018-11-20 13:36:28</v>
      </c>
    </row>
    <row r="450" spans="1:7" x14ac:dyDescent="0.2">
      <c r="A450" t="s">
        <v>362</v>
      </c>
      <c r="B450" t="str">
        <f>"13019018613"</f>
        <v>13019018613</v>
      </c>
      <c r="C450" t="str">
        <f>"230202199305092047"</f>
        <v>230202199305092047</v>
      </c>
      <c r="D450" t="s">
        <v>0</v>
      </c>
      <c r="E450" t="s">
        <v>0</v>
      </c>
      <c r="F450" t="s">
        <v>1</v>
      </c>
      <c r="G450" t="str">
        <f>"2018-11-20 13:36:19"</f>
        <v>2018-11-20 13:36:19</v>
      </c>
    </row>
    <row r="451" spans="1:7" x14ac:dyDescent="0.2">
      <c r="A451" t="s">
        <v>0</v>
      </c>
      <c r="B451" t="str">
        <f>"15282883474"</f>
        <v>15282883474</v>
      </c>
      <c r="C451" t="s">
        <v>0</v>
      </c>
      <c r="D451" t="s">
        <v>0</v>
      </c>
      <c r="E451" t="s">
        <v>0</v>
      </c>
      <c r="F451" t="s">
        <v>1</v>
      </c>
      <c r="G451" t="str">
        <f>"2018-11-20 13:36:18"</f>
        <v>2018-11-20 13:36:18</v>
      </c>
    </row>
    <row r="452" spans="1:7" x14ac:dyDescent="0.2">
      <c r="A452" t="s">
        <v>363</v>
      </c>
      <c r="B452" t="str">
        <f>"13691250856"</f>
        <v>13691250856</v>
      </c>
      <c r="C452" t="str">
        <f>"410727198901249569"</f>
        <v>410727198901249569</v>
      </c>
      <c r="D452" t="s">
        <v>0</v>
      </c>
      <c r="E452" t="s">
        <v>0</v>
      </c>
      <c r="F452" t="s">
        <v>1</v>
      </c>
      <c r="G452" t="str">
        <f>"2018-11-20 13:36:05"</f>
        <v>2018-11-20 13:36:05</v>
      </c>
    </row>
    <row r="453" spans="1:7" x14ac:dyDescent="0.2">
      <c r="A453" t="s">
        <v>364</v>
      </c>
      <c r="B453" t="str">
        <f>"15268680917"</f>
        <v>15268680917</v>
      </c>
      <c r="C453" t="str">
        <f>"330722198908060628"</f>
        <v>330722198908060628</v>
      </c>
      <c r="D453" t="s">
        <v>0</v>
      </c>
      <c r="E453" t="s">
        <v>0</v>
      </c>
      <c r="F453" t="s">
        <v>1</v>
      </c>
      <c r="G453" t="str">
        <f>"2018-11-20 13:36:05"</f>
        <v>2018-11-20 13:36:05</v>
      </c>
    </row>
    <row r="454" spans="1:7" x14ac:dyDescent="0.2">
      <c r="A454" t="s">
        <v>365</v>
      </c>
      <c r="B454" t="str">
        <f>"15172090334"</f>
        <v>15172090334</v>
      </c>
      <c r="C454" t="str">
        <f>"420281199105140439"</f>
        <v>420281199105140439</v>
      </c>
      <c r="D454" t="s">
        <v>0</v>
      </c>
      <c r="E454" t="s">
        <v>0</v>
      </c>
      <c r="F454" t="s">
        <v>1</v>
      </c>
      <c r="G454" t="str">
        <f>"2018-11-20 13:36:00"</f>
        <v>2018-11-20 13:36:00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2018-11-20T07:50:58Z</dcterms:created>
  <dcterms:modified xsi:type="dcterms:W3CDTF">2018-11-20T07:56:39Z</dcterms:modified>
</cp:coreProperties>
</file>