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kcanr2dbrm\"/>
    </mc:Choice>
  </mc:AlternateContent>
  <xr:revisionPtr revIDLastSave="0" documentId="8_{86E3AD99-3C6D-4C5A-841C-5FE5C1740194}" xr6:coauthVersionLast="36" xr6:coauthVersionMax="36" xr10:uidLastSave="{00000000-0000-0000-0000-000000000000}"/>
  <bookViews>
    <workbookView xWindow="0" yWindow="0" windowWidth="24360" windowHeight="10245" xr2:uid="{B20646E4-8887-47BD-8E38-AC1F2AE43A9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</calcChain>
</file>

<file path=xl/sharedStrings.xml><?xml version="1.0" encoding="utf-8"?>
<sst xmlns="http://schemas.openxmlformats.org/spreadsheetml/2006/main" count="2537" uniqueCount="2486">
  <si>
    <t>陈阳</t>
  </si>
  <si>
    <t>李慧凝</t>
  </si>
  <si>
    <t>李磊</t>
  </si>
  <si>
    <t>朱海克</t>
  </si>
  <si>
    <t>黄新华</t>
  </si>
  <si>
    <t>陆建坪</t>
  </si>
  <si>
    <t>王明圣</t>
  </si>
  <si>
    <t>李军</t>
  </si>
  <si>
    <t>李风林</t>
  </si>
  <si>
    <t>周伟伟</t>
  </si>
  <si>
    <t>陈英萍</t>
  </si>
  <si>
    <t>宋洪奎</t>
  </si>
  <si>
    <t>石帅</t>
  </si>
  <si>
    <t>崔晓颖</t>
  </si>
  <si>
    <t>李静静</t>
  </si>
  <si>
    <t>刘康</t>
  </si>
  <si>
    <t>彭兴</t>
  </si>
  <si>
    <t>吕公安</t>
  </si>
  <si>
    <t>菅筱泉</t>
  </si>
  <si>
    <t>乔建辉</t>
  </si>
  <si>
    <t>吴畏</t>
  </si>
  <si>
    <t>刘淑浩</t>
  </si>
  <si>
    <t>陈以群</t>
  </si>
  <si>
    <t>高林凯</t>
  </si>
  <si>
    <t>沈琼莹</t>
  </si>
  <si>
    <t>鲁磊砚</t>
  </si>
  <si>
    <t>祁云</t>
  </si>
  <si>
    <t>刘红飞</t>
  </si>
  <si>
    <t>王卓</t>
  </si>
  <si>
    <t>彭佳儿</t>
  </si>
  <si>
    <t>陈俊宏</t>
  </si>
  <si>
    <t>雷邓平</t>
  </si>
  <si>
    <t>王月阳</t>
  </si>
  <si>
    <t>张晓东</t>
  </si>
  <si>
    <t>李百松</t>
  </si>
  <si>
    <t>陈璐</t>
  </si>
  <si>
    <t>郝晓海</t>
  </si>
  <si>
    <t>李建伟</t>
  </si>
  <si>
    <t>潘福荣</t>
  </si>
  <si>
    <t>李亚行</t>
  </si>
  <si>
    <t>李泽鹏</t>
  </si>
  <si>
    <t>刘永涛</t>
  </si>
  <si>
    <t>李海鹏</t>
  </si>
  <si>
    <t>刘玉龙</t>
  </si>
  <si>
    <t>王俊杰</t>
  </si>
  <si>
    <t>冯永驰</t>
  </si>
  <si>
    <t>阳志炉</t>
  </si>
  <si>
    <t>赵梅</t>
  </si>
  <si>
    <t>高新会</t>
  </si>
  <si>
    <t>安侯燕</t>
  </si>
  <si>
    <t>舒世辉</t>
  </si>
  <si>
    <t>王帅</t>
  </si>
  <si>
    <t>刘亚辉</t>
  </si>
  <si>
    <t>王义灵</t>
  </si>
  <si>
    <t>高旭珅</t>
  </si>
  <si>
    <t>尹志</t>
  </si>
  <si>
    <t>艾新文</t>
  </si>
  <si>
    <t>卢春美</t>
  </si>
  <si>
    <t>宋将行</t>
  </si>
  <si>
    <t>刘志勇</t>
  </si>
  <si>
    <t>曲林涛</t>
  </si>
  <si>
    <t>努尔兰·阿卜力米提</t>
  </si>
  <si>
    <t>刘炳辉</t>
  </si>
  <si>
    <t>李嘉颖</t>
  </si>
  <si>
    <t>赵宏博</t>
  </si>
  <si>
    <t>林日清</t>
  </si>
  <si>
    <t>贺微</t>
  </si>
  <si>
    <t>杨志鹏</t>
  </si>
  <si>
    <t>雷进东</t>
  </si>
  <si>
    <t>王昌贵</t>
  </si>
  <si>
    <t>李利伟</t>
  </si>
  <si>
    <t>陈杨柳</t>
  </si>
  <si>
    <t>万仁波</t>
  </si>
  <si>
    <t>陈熙冄</t>
  </si>
  <si>
    <t>李燕平</t>
  </si>
  <si>
    <t>王月梅</t>
  </si>
  <si>
    <t>刘文武</t>
  </si>
  <si>
    <t>刘吉申</t>
  </si>
  <si>
    <t>金殿伟</t>
  </si>
  <si>
    <t>魏萍</t>
  </si>
  <si>
    <t>林海松</t>
  </si>
  <si>
    <t>顾凯华</t>
  </si>
  <si>
    <t>姚清</t>
  </si>
  <si>
    <t>孔霞</t>
  </si>
  <si>
    <t>赵欣欣</t>
  </si>
  <si>
    <t>呼志雄</t>
  </si>
  <si>
    <t>籍红生</t>
  </si>
  <si>
    <t>杨彦斌</t>
  </si>
  <si>
    <t>靳佳旭</t>
  </si>
  <si>
    <t>雷皓宇</t>
  </si>
  <si>
    <t>李伊潇</t>
  </si>
  <si>
    <t>岑艳丽</t>
  </si>
  <si>
    <t>刘伟</t>
  </si>
  <si>
    <t>于宏伟</t>
  </si>
  <si>
    <t>吴佳霖</t>
  </si>
  <si>
    <t>张万春</t>
  </si>
  <si>
    <t>程勋友</t>
  </si>
  <si>
    <t>班旭刚</t>
  </si>
  <si>
    <t>许强强</t>
  </si>
  <si>
    <t>贾旭东</t>
  </si>
  <si>
    <t>池云亮</t>
  </si>
  <si>
    <t>李岩</t>
  </si>
  <si>
    <t>井厚秋</t>
  </si>
  <si>
    <t>王增取</t>
  </si>
  <si>
    <t>黄燕艺</t>
  </si>
  <si>
    <t>潘银建</t>
  </si>
  <si>
    <t>杜建友</t>
  </si>
  <si>
    <t>周勇</t>
  </si>
  <si>
    <t>马怀磊</t>
  </si>
  <si>
    <t>谢栩洁</t>
  </si>
  <si>
    <t>刘云飞</t>
  </si>
  <si>
    <t>梁秋霞</t>
  </si>
  <si>
    <t>钟星园</t>
  </si>
  <si>
    <t>陈恒顺</t>
  </si>
  <si>
    <t>朱科研</t>
  </si>
  <si>
    <t>李敏</t>
  </si>
  <si>
    <t>严嘉利</t>
  </si>
  <si>
    <t>吴辉</t>
  </si>
  <si>
    <t>谢腾</t>
  </si>
  <si>
    <t>杨立峰</t>
  </si>
  <si>
    <t>王丽</t>
  </si>
  <si>
    <t>魏芳</t>
  </si>
  <si>
    <t>佘耀华</t>
  </si>
  <si>
    <t>闫振国</t>
  </si>
  <si>
    <t>陶春兰</t>
  </si>
  <si>
    <t>毛志宇</t>
  </si>
  <si>
    <t>曹国栋</t>
  </si>
  <si>
    <t>邹海厅</t>
  </si>
  <si>
    <t>张琨瑜</t>
  </si>
  <si>
    <t>岳继建</t>
  </si>
  <si>
    <t>朱凯</t>
  </si>
  <si>
    <t>张军</t>
  </si>
  <si>
    <t>颜钜添</t>
  </si>
  <si>
    <t>马玉亭</t>
  </si>
  <si>
    <t>莫雨琪</t>
  </si>
  <si>
    <t>苏桂勤</t>
  </si>
  <si>
    <t>冯韬</t>
  </si>
  <si>
    <t>王海军</t>
  </si>
  <si>
    <t>徐虎生</t>
  </si>
  <si>
    <t>李紫雁</t>
  </si>
  <si>
    <t>郭泽伟</t>
  </si>
  <si>
    <t>李野</t>
  </si>
  <si>
    <t>杨化雨</t>
  </si>
  <si>
    <t>高龙岗</t>
  </si>
  <si>
    <t>陈小明</t>
  </si>
  <si>
    <t>王庆林</t>
  </si>
  <si>
    <t>王云</t>
  </si>
  <si>
    <t>程鹏飞</t>
  </si>
  <si>
    <t>杨崇洋</t>
  </si>
  <si>
    <t>贾永利</t>
  </si>
  <si>
    <t>黄伟</t>
  </si>
  <si>
    <t>陈娥</t>
  </si>
  <si>
    <t>孙必城</t>
  </si>
  <si>
    <t>武斌</t>
  </si>
  <si>
    <t>陈朝木</t>
  </si>
  <si>
    <t>王其东</t>
  </si>
  <si>
    <t>郑利</t>
  </si>
  <si>
    <t>李赏龙</t>
  </si>
  <si>
    <t>胡贵平</t>
  </si>
  <si>
    <t>郑楚云</t>
  </si>
  <si>
    <t>黄北阳</t>
  </si>
  <si>
    <t>祝进</t>
  </si>
  <si>
    <t>高绍梅</t>
  </si>
  <si>
    <t>叶昶</t>
  </si>
  <si>
    <t>陈兴高</t>
  </si>
  <si>
    <t>陈雷</t>
  </si>
  <si>
    <t>黄华贵</t>
  </si>
  <si>
    <t>刘会礼</t>
  </si>
  <si>
    <t>韩剑飞</t>
  </si>
  <si>
    <t>段小桂</t>
  </si>
  <si>
    <t>王春震</t>
  </si>
  <si>
    <t>邓玉平</t>
  </si>
  <si>
    <t>袁莎莎</t>
  </si>
  <si>
    <t>朱禹豪</t>
  </si>
  <si>
    <t>刘盛</t>
  </si>
  <si>
    <t>李松</t>
  </si>
  <si>
    <t>石宗瑛</t>
  </si>
  <si>
    <t>寇小军</t>
  </si>
  <si>
    <t>刘水财</t>
  </si>
  <si>
    <t>徐林</t>
  </si>
  <si>
    <t>刘奇</t>
  </si>
  <si>
    <t>韦文宁</t>
  </si>
  <si>
    <t>刘帅兵</t>
  </si>
  <si>
    <t>周美丽</t>
  </si>
  <si>
    <t>胡晋月</t>
  </si>
  <si>
    <t>谢军</t>
  </si>
  <si>
    <t>惠向阳</t>
  </si>
  <si>
    <t>李国其</t>
  </si>
  <si>
    <t>杨祺</t>
  </si>
  <si>
    <t>巴恩志</t>
  </si>
  <si>
    <t>李淑香</t>
  </si>
  <si>
    <t>高亚南</t>
  </si>
  <si>
    <t>刘平</t>
  </si>
  <si>
    <t>张林双</t>
  </si>
  <si>
    <t>王志强</t>
  </si>
  <si>
    <t>刘艳君</t>
  </si>
  <si>
    <t>王剑坡</t>
  </si>
  <si>
    <t>李彬</t>
  </si>
  <si>
    <t>李春阳</t>
  </si>
  <si>
    <t>丁维秋</t>
  </si>
  <si>
    <t>吴英</t>
  </si>
  <si>
    <t>张红伟</t>
  </si>
  <si>
    <t>段伟华</t>
  </si>
  <si>
    <t>陈娜</t>
  </si>
  <si>
    <t>李金鑫</t>
  </si>
  <si>
    <t>黄日明</t>
  </si>
  <si>
    <t>潘亮</t>
  </si>
  <si>
    <t>李文生</t>
  </si>
  <si>
    <t>白雪</t>
  </si>
  <si>
    <t>陈强忠</t>
  </si>
  <si>
    <t>张扬</t>
  </si>
  <si>
    <t>牟冬</t>
  </si>
  <si>
    <t>严军</t>
  </si>
  <si>
    <t>叶映芳</t>
  </si>
  <si>
    <t>戚威</t>
  </si>
  <si>
    <t>李玉平</t>
  </si>
  <si>
    <t>符方崖</t>
  </si>
  <si>
    <t>马俊</t>
  </si>
  <si>
    <t>黄锋</t>
  </si>
  <si>
    <t>韦岗</t>
  </si>
  <si>
    <t>贺涛</t>
  </si>
  <si>
    <t>吴继勇</t>
  </si>
  <si>
    <t>郭淑娥</t>
  </si>
  <si>
    <t>王清源</t>
  </si>
  <si>
    <t>陈亨福</t>
  </si>
  <si>
    <t>何东曙</t>
  </si>
  <si>
    <t>毛奕尧</t>
  </si>
  <si>
    <t>童霞</t>
  </si>
  <si>
    <t>杨赞曲</t>
  </si>
  <si>
    <t>戚亚英</t>
  </si>
  <si>
    <t>贺志伟</t>
  </si>
  <si>
    <t>冯景键</t>
  </si>
  <si>
    <t>韩海洋</t>
  </si>
  <si>
    <t>谢正伟</t>
  </si>
  <si>
    <t>侯敬波</t>
  </si>
  <si>
    <t>黄国文</t>
  </si>
  <si>
    <t>王超</t>
  </si>
  <si>
    <t>顾方超</t>
  </si>
  <si>
    <t>甘婧</t>
  </si>
  <si>
    <t>罗永周</t>
  </si>
  <si>
    <t>杨秀华</t>
  </si>
  <si>
    <t>方茂东</t>
  </si>
  <si>
    <t>宋鹏星</t>
  </si>
  <si>
    <t>王静</t>
  </si>
  <si>
    <t>周田</t>
  </si>
  <si>
    <t>吴文聪</t>
  </si>
  <si>
    <t>李小兵</t>
  </si>
  <si>
    <t>薛徐成</t>
  </si>
  <si>
    <t>董浩</t>
  </si>
  <si>
    <t>崔文权</t>
  </si>
  <si>
    <t>罗茂连</t>
  </si>
  <si>
    <t>赖建辉</t>
  </si>
  <si>
    <t>孙美锋</t>
  </si>
  <si>
    <t>毕金龙</t>
  </si>
  <si>
    <t>黄杰</t>
  </si>
  <si>
    <t>陈品祥</t>
  </si>
  <si>
    <t>夏博</t>
  </si>
  <si>
    <t>陈欢</t>
  </si>
  <si>
    <t>尹显跃</t>
  </si>
  <si>
    <t>符方才</t>
  </si>
  <si>
    <t>闫飞</t>
  </si>
  <si>
    <t>倪波努</t>
  </si>
  <si>
    <t>李金红</t>
  </si>
  <si>
    <t>闫景波</t>
  </si>
  <si>
    <t>孙星星</t>
  </si>
  <si>
    <t>曾耀峰</t>
  </si>
  <si>
    <t>李志德</t>
  </si>
  <si>
    <t>董锋</t>
  </si>
  <si>
    <t>王录兴</t>
  </si>
  <si>
    <t>赵永强</t>
  </si>
  <si>
    <t>孙晓英</t>
  </si>
  <si>
    <t>邓振忠</t>
  </si>
  <si>
    <t>李艳梅</t>
  </si>
  <si>
    <t>赵坤</t>
  </si>
  <si>
    <t>仲崇平</t>
  </si>
  <si>
    <t>刘士健</t>
  </si>
  <si>
    <t>赵金珠</t>
  </si>
  <si>
    <t>林伟源</t>
  </si>
  <si>
    <t>万路明</t>
  </si>
  <si>
    <t>黄汉红</t>
  </si>
  <si>
    <t>贾智敏</t>
  </si>
  <si>
    <t>张昌果</t>
  </si>
  <si>
    <t>孙明飞</t>
  </si>
  <si>
    <t>徐超彦</t>
  </si>
  <si>
    <t>曹剑烽</t>
  </si>
  <si>
    <t>杨晴晴</t>
  </si>
  <si>
    <t>邓恒辉</t>
  </si>
  <si>
    <t>邹勇志</t>
  </si>
  <si>
    <t>金铁鑫</t>
  </si>
  <si>
    <t>孙粉明</t>
  </si>
  <si>
    <t>贾磊</t>
  </si>
  <si>
    <t>王智鹏</t>
  </si>
  <si>
    <t>曹尔旭</t>
  </si>
  <si>
    <t>吴娇</t>
  </si>
  <si>
    <t>倪申正</t>
  </si>
  <si>
    <t>刘欢</t>
  </si>
  <si>
    <t>刘信宏</t>
  </si>
  <si>
    <t>宗泽鹏</t>
  </si>
  <si>
    <t>潘文荣</t>
  </si>
  <si>
    <t>常伟</t>
  </si>
  <si>
    <t>刘晓星</t>
  </si>
  <si>
    <t>李东升</t>
  </si>
  <si>
    <t>王亚莉</t>
  </si>
  <si>
    <t>林九生</t>
  </si>
  <si>
    <t>胡晓</t>
  </si>
  <si>
    <t>尹少荣</t>
  </si>
  <si>
    <t>林传权</t>
  </si>
  <si>
    <t>邢海华</t>
  </si>
  <si>
    <t>侯泽祥</t>
  </si>
  <si>
    <t>王宇</t>
  </si>
  <si>
    <t>黄达会</t>
  </si>
  <si>
    <t>李志强</t>
  </si>
  <si>
    <t>赵彬</t>
  </si>
  <si>
    <t>夏昌帝</t>
  </si>
  <si>
    <t>彭海</t>
  </si>
  <si>
    <t>马风顺</t>
  </si>
  <si>
    <t>王林芳</t>
  </si>
  <si>
    <t>何超</t>
  </si>
  <si>
    <t>郭强</t>
  </si>
  <si>
    <t>杨昱</t>
  </si>
  <si>
    <t>黄达成</t>
  </si>
  <si>
    <t>黄平</t>
  </si>
  <si>
    <t>张蓥</t>
  </si>
  <si>
    <t>杨龙</t>
  </si>
  <si>
    <t>毛夫建</t>
  </si>
  <si>
    <t>张永富</t>
  </si>
  <si>
    <t>郭瑞</t>
  </si>
  <si>
    <t>孙富发</t>
  </si>
  <si>
    <t>谭洪植</t>
  </si>
  <si>
    <t>武壮</t>
  </si>
  <si>
    <t>陶明</t>
  </si>
  <si>
    <t>徐圣凯</t>
  </si>
  <si>
    <t>郑海彪</t>
  </si>
  <si>
    <t>郭名名</t>
  </si>
  <si>
    <t>李强</t>
  </si>
  <si>
    <t>樊廷丽</t>
  </si>
  <si>
    <t>王雷</t>
  </si>
  <si>
    <t>张森</t>
  </si>
  <si>
    <t>林孝龙</t>
  </si>
  <si>
    <t>王明希</t>
  </si>
  <si>
    <t>张娟</t>
  </si>
  <si>
    <t>魏杰</t>
  </si>
  <si>
    <t>杨贵香</t>
  </si>
  <si>
    <t>陈启俊</t>
  </si>
  <si>
    <t>杨文俊</t>
  </si>
  <si>
    <t>李智远</t>
  </si>
  <si>
    <t>周彬</t>
  </si>
  <si>
    <t>王楠</t>
  </si>
  <si>
    <t>王见华</t>
  </si>
  <si>
    <t>王露</t>
  </si>
  <si>
    <t>郑科</t>
  </si>
  <si>
    <t>黄志华</t>
  </si>
  <si>
    <t>曹鹏</t>
  </si>
  <si>
    <t>贺继军</t>
  </si>
  <si>
    <t>王政伟</t>
  </si>
  <si>
    <t>王春花</t>
  </si>
  <si>
    <t>周龙洋</t>
  </si>
  <si>
    <t>田玮</t>
  </si>
  <si>
    <t>韩超</t>
  </si>
  <si>
    <t>余小琼</t>
  </si>
  <si>
    <t>李静</t>
  </si>
  <si>
    <t>丁加才</t>
  </si>
  <si>
    <t>王海兵</t>
  </si>
  <si>
    <t>王成</t>
  </si>
  <si>
    <t>林晓明</t>
  </si>
  <si>
    <t>黄展剑</t>
  </si>
  <si>
    <t>杨璐</t>
  </si>
  <si>
    <t>朱海亮</t>
  </si>
  <si>
    <t>蚁莉</t>
  </si>
  <si>
    <t>杨涛</t>
  </si>
  <si>
    <t>王继臻</t>
  </si>
  <si>
    <t>李浩然</t>
  </si>
  <si>
    <t>刘旭东</t>
  </si>
  <si>
    <t>鞠艳宇</t>
  </si>
  <si>
    <t>孔迪</t>
  </si>
  <si>
    <t>朱国玄</t>
  </si>
  <si>
    <t>丁胜锟</t>
  </si>
  <si>
    <t>司佩</t>
  </si>
  <si>
    <t>陈亚文</t>
  </si>
  <si>
    <t>靳志伟</t>
  </si>
  <si>
    <t>杨建飞</t>
  </si>
  <si>
    <t>杨旭伟</t>
  </si>
  <si>
    <t>产竹琴</t>
  </si>
  <si>
    <t>彭继文</t>
  </si>
  <si>
    <t>朱孟磊</t>
  </si>
  <si>
    <t>蒋俊鹏</t>
  </si>
  <si>
    <t>苏日娜</t>
  </si>
  <si>
    <t>赵世龙</t>
  </si>
  <si>
    <t>沈陵辉</t>
  </si>
  <si>
    <t>王艳军</t>
  </si>
  <si>
    <t>李岳</t>
  </si>
  <si>
    <t>邓艳军</t>
  </si>
  <si>
    <t>王光文</t>
  </si>
  <si>
    <t>韦成棒</t>
  </si>
  <si>
    <t>佘玉剑</t>
  </si>
  <si>
    <t>范智胜</t>
  </si>
  <si>
    <t>许文荣</t>
  </si>
  <si>
    <t>丁帅</t>
  </si>
  <si>
    <t>张国强</t>
  </si>
  <si>
    <t>钱双丽</t>
  </si>
  <si>
    <t>王学春</t>
  </si>
  <si>
    <t>窦军非</t>
  </si>
  <si>
    <t>陈晨</t>
  </si>
  <si>
    <t>马明军</t>
  </si>
  <si>
    <t>李万明</t>
  </si>
  <si>
    <t>刘立峰</t>
  </si>
  <si>
    <t>邵小坤</t>
  </si>
  <si>
    <t>杨义</t>
  </si>
  <si>
    <t>何伟</t>
  </si>
  <si>
    <t>黄荣湃</t>
  </si>
  <si>
    <t>赵子龙</t>
  </si>
  <si>
    <t>陈泓铭</t>
  </si>
  <si>
    <t>马振福</t>
  </si>
  <si>
    <t>罗毅</t>
  </si>
  <si>
    <t>汪龙</t>
  </si>
  <si>
    <t>王囡囡</t>
  </si>
  <si>
    <t>叶章慧</t>
  </si>
  <si>
    <t>廖卫兴</t>
  </si>
  <si>
    <t>王蒙</t>
  </si>
  <si>
    <t>彭华圣</t>
  </si>
  <si>
    <t>詹慧</t>
  </si>
  <si>
    <t>范贤贵</t>
  </si>
  <si>
    <t>王正发</t>
  </si>
  <si>
    <t>范文斌</t>
  </si>
  <si>
    <t>高志峰</t>
  </si>
  <si>
    <t>戴兴</t>
  </si>
  <si>
    <t>卫东</t>
  </si>
  <si>
    <t>赵志园</t>
  </si>
  <si>
    <t>卢建华</t>
  </si>
  <si>
    <t>吴文军</t>
  </si>
  <si>
    <t>邓均豪</t>
  </si>
  <si>
    <t>原野</t>
  </si>
  <si>
    <t>徐上考</t>
  </si>
  <si>
    <t>苏国良</t>
  </si>
  <si>
    <t>阚燕辉</t>
  </si>
  <si>
    <t>肖雪城</t>
  </si>
  <si>
    <t>马俊豪</t>
  </si>
  <si>
    <t>陶斯盛</t>
  </si>
  <si>
    <t>徐鹏</t>
  </si>
  <si>
    <t>周鑫</t>
  </si>
  <si>
    <t>王佳伟</t>
  </si>
  <si>
    <t>杨东佐</t>
  </si>
  <si>
    <t>张建华</t>
  </si>
  <si>
    <t>张安</t>
  </si>
  <si>
    <t>卢小娟</t>
  </si>
  <si>
    <t>李波涛</t>
  </si>
  <si>
    <t>李天天</t>
  </si>
  <si>
    <t>胡锦怀</t>
  </si>
  <si>
    <t>尚法宝</t>
  </si>
  <si>
    <t>于婷婷</t>
  </si>
  <si>
    <t>张志成</t>
  </si>
  <si>
    <t>杜传璞</t>
  </si>
  <si>
    <t>雷健</t>
  </si>
  <si>
    <t>谢洪宝</t>
  </si>
  <si>
    <t>何东阳</t>
  </si>
  <si>
    <t>佘星</t>
  </si>
  <si>
    <t>王美微</t>
  </si>
  <si>
    <t>刘玮</t>
  </si>
  <si>
    <t>陈乃华</t>
  </si>
  <si>
    <t>曹晓涛</t>
  </si>
  <si>
    <t>李生辉</t>
  </si>
  <si>
    <t>梁超</t>
  </si>
  <si>
    <t>赵彪</t>
  </si>
  <si>
    <t>王有辉</t>
  </si>
  <si>
    <t>吕奏琴</t>
  </si>
  <si>
    <t>李瑞博</t>
  </si>
  <si>
    <t>黄华山</t>
  </si>
  <si>
    <t>彭三阳</t>
  </si>
  <si>
    <t>罗汛</t>
  </si>
  <si>
    <t>路玉华</t>
  </si>
  <si>
    <t>龚志明</t>
  </si>
  <si>
    <t>钱广勇</t>
  </si>
  <si>
    <t>潘雪</t>
  </si>
  <si>
    <t>朱厚青</t>
  </si>
  <si>
    <t>曹雅楠</t>
  </si>
  <si>
    <t>沈云</t>
  </si>
  <si>
    <t>杨先伟</t>
  </si>
  <si>
    <t>周尚贤</t>
  </si>
  <si>
    <t>黄光立</t>
  </si>
  <si>
    <t>朱文靖</t>
  </si>
  <si>
    <t>李加热</t>
  </si>
  <si>
    <t>谢海棠</t>
  </si>
  <si>
    <t>袁浩</t>
  </si>
  <si>
    <t>张利泽</t>
  </si>
  <si>
    <t>黄武</t>
  </si>
  <si>
    <t>付志国</t>
  </si>
  <si>
    <t>居明磊</t>
  </si>
  <si>
    <t>马文驰</t>
  </si>
  <si>
    <t>付建华</t>
  </si>
  <si>
    <t>李爽</t>
  </si>
  <si>
    <t>曹震</t>
  </si>
  <si>
    <t>徐伟保</t>
  </si>
  <si>
    <t>孙莉</t>
  </si>
  <si>
    <t>王武磊</t>
  </si>
  <si>
    <t>赵亮亮</t>
  </si>
  <si>
    <t>陈容</t>
  </si>
  <si>
    <t>张梦佳</t>
  </si>
  <si>
    <t>高楚超</t>
  </si>
  <si>
    <t>吴哲煌</t>
  </si>
  <si>
    <t>张超</t>
  </si>
  <si>
    <t>冯博文</t>
  </si>
  <si>
    <t>白能宗</t>
  </si>
  <si>
    <t>周德勇</t>
  </si>
  <si>
    <t>阳明荣</t>
  </si>
  <si>
    <t>廖梦春</t>
  </si>
  <si>
    <t>徐冬冬</t>
  </si>
  <si>
    <t>龙金</t>
  </si>
  <si>
    <t>赵宏钊</t>
  </si>
  <si>
    <t>刘志龙</t>
  </si>
  <si>
    <t>夏平平</t>
  </si>
  <si>
    <t>彭莎莎</t>
  </si>
  <si>
    <t>管丽芳</t>
  </si>
  <si>
    <t>怀衍超</t>
  </si>
  <si>
    <t>王杰</t>
  </si>
  <si>
    <t>赵桥林</t>
  </si>
  <si>
    <t>蒋会强</t>
  </si>
  <si>
    <t>王明辉</t>
  </si>
  <si>
    <t>邱淑仪</t>
  </si>
  <si>
    <t>孙琛沣</t>
  </si>
  <si>
    <t>朱云龙</t>
  </si>
  <si>
    <t>刘广江</t>
  </si>
  <si>
    <t>孙德志</t>
  </si>
  <si>
    <t>吴周文</t>
  </si>
  <si>
    <t>于云娜</t>
  </si>
  <si>
    <t>肖冬梅</t>
  </si>
  <si>
    <t>刘云维</t>
  </si>
  <si>
    <t>戴鹏飞</t>
  </si>
  <si>
    <t>陈雨金</t>
  </si>
  <si>
    <t>陈文洪</t>
  </si>
  <si>
    <t>程文德</t>
  </si>
  <si>
    <t>杜秋池</t>
  </si>
  <si>
    <t>杨月红</t>
  </si>
  <si>
    <t>郭海峰</t>
  </si>
  <si>
    <t>金超玉</t>
  </si>
  <si>
    <t>王进</t>
  </si>
  <si>
    <t>徐亮</t>
  </si>
  <si>
    <t>张志刚</t>
  </si>
  <si>
    <t>施芸</t>
  </si>
  <si>
    <t>曹恒瑞</t>
  </si>
  <si>
    <t>南丹</t>
  </si>
  <si>
    <t>李建</t>
  </si>
  <si>
    <t>杨斌</t>
  </si>
  <si>
    <t>郑玲玲</t>
  </si>
  <si>
    <t>文伟</t>
  </si>
  <si>
    <t>刘华阳</t>
  </si>
  <si>
    <t>黄保斌</t>
  </si>
  <si>
    <t>王天顺</t>
  </si>
  <si>
    <t>李奇才</t>
  </si>
  <si>
    <t>董静</t>
  </si>
  <si>
    <t>徐国华</t>
  </si>
  <si>
    <t>汤伟</t>
  </si>
  <si>
    <t>杨永强</t>
  </si>
  <si>
    <t>谷瑾瑜</t>
  </si>
  <si>
    <t>苟露</t>
  </si>
  <si>
    <t>张孟跃</t>
  </si>
  <si>
    <t>徐其林</t>
  </si>
  <si>
    <t>陈晓芳</t>
  </si>
  <si>
    <t>刘艳云</t>
  </si>
  <si>
    <t>宁晓阳</t>
  </si>
  <si>
    <t>杨阳</t>
  </si>
  <si>
    <t>曾庆霞</t>
  </si>
  <si>
    <t>刘立松</t>
  </si>
  <si>
    <t>陈伟</t>
  </si>
  <si>
    <t>李慧</t>
  </si>
  <si>
    <t>李章林</t>
  </si>
  <si>
    <t>陈琴</t>
  </si>
  <si>
    <t>缪应芳</t>
  </si>
  <si>
    <t>张涛</t>
  </si>
  <si>
    <t>李海东</t>
  </si>
  <si>
    <t>覃遵明</t>
  </si>
  <si>
    <t>邹明春</t>
  </si>
  <si>
    <t>刘娟清</t>
  </si>
  <si>
    <t>李起东</t>
  </si>
  <si>
    <t>张丽丽</t>
  </si>
  <si>
    <t>陈科</t>
  </si>
  <si>
    <t>胡海洋</t>
  </si>
  <si>
    <t>李志清</t>
  </si>
  <si>
    <t>许导导</t>
  </si>
  <si>
    <t>李思宁</t>
  </si>
  <si>
    <t>凡昌虎</t>
  </si>
  <si>
    <t>马龙</t>
  </si>
  <si>
    <t>李嘉祈</t>
  </si>
  <si>
    <t>李煜</t>
  </si>
  <si>
    <t>冀睿民</t>
  </si>
  <si>
    <t>潘海云</t>
  </si>
  <si>
    <t>张璇</t>
  </si>
  <si>
    <t>范道增</t>
  </si>
  <si>
    <t>王景</t>
  </si>
  <si>
    <t>叶智涛</t>
  </si>
  <si>
    <t>宋志宝</t>
  </si>
  <si>
    <t>李哲</t>
  </si>
  <si>
    <t>黄鑫</t>
  </si>
  <si>
    <t>洪陶伟</t>
  </si>
  <si>
    <t>唐海馨</t>
  </si>
  <si>
    <t>李义志</t>
  </si>
  <si>
    <t>彭建煜</t>
  </si>
  <si>
    <t>曹阳</t>
  </si>
  <si>
    <t>张爱民</t>
  </si>
  <si>
    <t>梁博滔</t>
  </si>
  <si>
    <t>黄柏霖</t>
  </si>
  <si>
    <t>陈蕊</t>
  </si>
  <si>
    <t>潘永壮</t>
  </si>
  <si>
    <t>麻欢欢</t>
  </si>
  <si>
    <t>段云龙</t>
  </si>
  <si>
    <t>宋俊豪</t>
  </si>
  <si>
    <t>吴顺安</t>
  </si>
  <si>
    <t>曹国东</t>
  </si>
  <si>
    <t>王汉晨</t>
  </si>
  <si>
    <t>林峰</t>
  </si>
  <si>
    <t>胡明</t>
  </si>
  <si>
    <t>刀玉霞</t>
  </si>
  <si>
    <t>张志程</t>
  </si>
  <si>
    <t>田成</t>
  </si>
  <si>
    <t>张磊</t>
  </si>
  <si>
    <t>李涛</t>
  </si>
  <si>
    <t>李博</t>
  </si>
  <si>
    <t>吕梅</t>
  </si>
  <si>
    <t>周凌</t>
  </si>
  <si>
    <t>谭剑</t>
  </si>
  <si>
    <t>梁晓强</t>
  </si>
  <si>
    <t>商裔</t>
  </si>
  <si>
    <t>狄飞龙</t>
  </si>
  <si>
    <t>刘宝垒</t>
  </si>
  <si>
    <t>李晓东</t>
  </si>
  <si>
    <t>和建冬</t>
  </si>
  <si>
    <t>黄璐</t>
  </si>
  <si>
    <t>王小五</t>
  </si>
  <si>
    <t>席凯</t>
  </si>
  <si>
    <t>王森</t>
  </si>
  <si>
    <t>陈善其</t>
  </si>
  <si>
    <t>张来付</t>
  </si>
  <si>
    <t>李春良</t>
  </si>
  <si>
    <t>冯使胜</t>
  </si>
  <si>
    <t>江涛</t>
  </si>
  <si>
    <t>赵军伟</t>
  </si>
  <si>
    <t>陈欣</t>
  </si>
  <si>
    <t>潘学锋</t>
  </si>
  <si>
    <t>张杨君</t>
  </si>
  <si>
    <t>廖胜前</t>
  </si>
  <si>
    <t>刘斐</t>
  </si>
  <si>
    <t>余礼灿</t>
  </si>
  <si>
    <t>陈丽姬</t>
  </si>
  <si>
    <t>唐太万</t>
  </si>
  <si>
    <t>王学森</t>
  </si>
  <si>
    <t>沈醉</t>
  </si>
  <si>
    <t>张海燕</t>
  </si>
  <si>
    <t>徐彩峰</t>
  </si>
  <si>
    <t>李作胜</t>
  </si>
  <si>
    <t>郭乐萍</t>
  </si>
  <si>
    <t>钟维</t>
  </si>
  <si>
    <t>胡迪</t>
  </si>
  <si>
    <t>刘彪</t>
  </si>
  <si>
    <t>廖笳凌</t>
  </si>
  <si>
    <t>闫鹏</t>
  </si>
  <si>
    <t>刘耿嘉</t>
  </si>
  <si>
    <t>周红英</t>
  </si>
  <si>
    <t>龚雪</t>
  </si>
  <si>
    <t>宋恩涛</t>
  </si>
  <si>
    <t>黄殿武</t>
  </si>
  <si>
    <t>潘静默</t>
  </si>
  <si>
    <t>吴运强</t>
  </si>
  <si>
    <t>郭贝贝</t>
  </si>
  <si>
    <t>刘晓江</t>
  </si>
  <si>
    <t>胡志晓</t>
  </si>
  <si>
    <t>曾垂春</t>
  </si>
  <si>
    <t>宿光明</t>
  </si>
  <si>
    <t>孙书梅</t>
  </si>
  <si>
    <t>李鹏</t>
  </si>
  <si>
    <t>邹姗姗</t>
  </si>
  <si>
    <t>陈德智</t>
  </si>
  <si>
    <t>李相君</t>
  </si>
  <si>
    <t>刘廷超</t>
  </si>
  <si>
    <t>文豪</t>
  </si>
  <si>
    <t>贾宏亮</t>
  </si>
  <si>
    <t>罗家镇</t>
  </si>
  <si>
    <t>张瑶瑶</t>
  </si>
  <si>
    <t>杨松</t>
  </si>
  <si>
    <t>刘行</t>
  </si>
  <si>
    <t>郑怡雯</t>
  </si>
  <si>
    <t>覃其伟</t>
  </si>
  <si>
    <t>王云峰</t>
  </si>
  <si>
    <t>田赟</t>
  </si>
  <si>
    <t>李锐</t>
  </si>
  <si>
    <t>冯雪</t>
  </si>
  <si>
    <t>郑丹丹</t>
  </si>
  <si>
    <t>李玉冰</t>
  </si>
  <si>
    <t>汤利</t>
  </si>
  <si>
    <t>陈玉超</t>
  </si>
  <si>
    <t>赵乾宇</t>
  </si>
  <si>
    <t>冯贤荣</t>
  </si>
  <si>
    <t>吴锐</t>
  </si>
  <si>
    <t>王娜</t>
  </si>
  <si>
    <t>胡耀丹</t>
  </si>
  <si>
    <t>赵陈兵</t>
  </si>
  <si>
    <t>顾向利</t>
  </si>
  <si>
    <t>滕佳森</t>
  </si>
  <si>
    <t>郑同园</t>
  </si>
  <si>
    <t>高峰</t>
  </si>
  <si>
    <t>白志勇</t>
  </si>
  <si>
    <t>余臣铧</t>
  </si>
  <si>
    <t>张景川</t>
  </si>
  <si>
    <t>杨乔</t>
  </si>
  <si>
    <t>美丽</t>
  </si>
  <si>
    <t>黄证光</t>
  </si>
  <si>
    <t>汤晒丽</t>
  </si>
  <si>
    <t>杨晓龙</t>
  </si>
  <si>
    <t>刘英鹤</t>
  </si>
  <si>
    <t>刘世洲</t>
  </si>
  <si>
    <t>闵云春</t>
  </si>
  <si>
    <t>邓熊</t>
  </si>
  <si>
    <t>马恒兴</t>
  </si>
  <si>
    <t>张耀国</t>
  </si>
  <si>
    <t>田家兵</t>
  </si>
  <si>
    <t>金健</t>
  </si>
  <si>
    <t>香花</t>
  </si>
  <si>
    <t>蔡立</t>
  </si>
  <si>
    <t>杨仲建</t>
  </si>
  <si>
    <t>陈斌</t>
  </si>
  <si>
    <t>赵明</t>
  </si>
  <si>
    <t>唐述强</t>
  </si>
  <si>
    <t>顾飞</t>
  </si>
  <si>
    <t>李杰</t>
  </si>
  <si>
    <t>蔡志远</t>
  </si>
  <si>
    <t>孙永强</t>
  </si>
  <si>
    <t>陈杰</t>
  </si>
  <si>
    <t>唐永李</t>
  </si>
  <si>
    <t>任禹朋</t>
  </si>
  <si>
    <t>李广华</t>
  </si>
  <si>
    <t>袁芳</t>
  </si>
  <si>
    <t>黄雪云</t>
  </si>
  <si>
    <t>符先豪</t>
  </si>
  <si>
    <t>黎伟卡</t>
  </si>
  <si>
    <t>黄循武</t>
  </si>
  <si>
    <t>孟令崎</t>
  </si>
  <si>
    <t>冷家升</t>
  </si>
  <si>
    <t>程邦钊</t>
  </si>
  <si>
    <t>仲凯</t>
  </si>
  <si>
    <t>夏群群</t>
  </si>
  <si>
    <t>李旭明</t>
  </si>
  <si>
    <t>李东阳</t>
  </si>
  <si>
    <t>王罡</t>
  </si>
  <si>
    <t>郑杨</t>
  </si>
  <si>
    <t>谢福全</t>
  </si>
  <si>
    <t>张昕喆</t>
  </si>
  <si>
    <t>肖志强</t>
  </si>
  <si>
    <t>陈会军</t>
  </si>
  <si>
    <t>王彦骏</t>
  </si>
  <si>
    <t>姜颖洁</t>
  </si>
  <si>
    <t>王佳滨</t>
  </si>
  <si>
    <t>雍自金</t>
  </si>
  <si>
    <t>李纯标</t>
  </si>
  <si>
    <t>贾涛</t>
  </si>
  <si>
    <t>胡陵玉</t>
  </si>
  <si>
    <t>周丕安</t>
  </si>
  <si>
    <t>邵永文</t>
  </si>
  <si>
    <t>贾玉清</t>
  </si>
  <si>
    <t>王伟</t>
  </si>
  <si>
    <t>曾志强</t>
  </si>
  <si>
    <t>王殿涛</t>
  </si>
  <si>
    <t>高飞</t>
  </si>
  <si>
    <t>胡德柒</t>
  </si>
  <si>
    <t>宫永亮</t>
  </si>
  <si>
    <t>蔡玉昌</t>
  </si>
  <si>
    <t>廖墩航</t>
  </si>
  <si>
    <t>王文甫</t>
  </si>
  <si>
    <t>吴利林</t>
  </si>
  <si>
    <t>岳红军</t>
  </si>
  <si>
    <t>任秀涛</t>
  </si>
  <si>
    <t>张学明</t>
  </si>
  <si>
    <t>王蓉</t>
  </si>
  <si>
    <t>李大鹏</t>
  </si>
  <si>
    <t>陶彦民</t>
  </si>
  <si>
    <t>王同飞</t>
  </si>
  <si>
    <t>吴志超</t>
  </si>
  <si>
    <t>田玉玮</t>
  </si>
  <si>
    <t>李阳</t>
  </si>
  <si>
    <t>陈喜龙</t>
  </si>
  <si>
    <t>韦锋</t>
  </si>
  <si>
    <t>况宗林</t>
  </si>
  <si>
    <t>敖振钦</t>
  </si>
  <si>
    <t>卢中元</t>
  </si>
  <si>
    <t>张言兵</t>
  </si>
  <si>
    <t>刘孟良</t>
  </si>
  <si>
    <t>贾秋泯</t>
  </si>
  <si>
    <t>张力</t>
  </si>
  <si>
    <t>韩家林</t>
  </si>
  <si>
    <t>冯丽</t>
  </si>
  <si>
    <t>詹丽清</t>
  </si>
  <si>
    <t>陈建兵</t>
  </si>
  <si>
    <t>崔文凯</t>
  </si>
  <si>
    <t>张小静</t>
  </si>
  <si>
    <t>叶征杰</t>
  </si>
  <si>
    <t>曾治达</t>
  </si>
  <si>
    <t>赵艳刚</t>
  </si>
  <si>
    <t>王丽娟</t>
  </si>
  <si>
    <t>杨波波</t>
  </si>
  <si>
    <t>郭振东</t>
  </si>
  <si>
    <t>蔡小琴</t>
  </si>
  <si>
    <t>唐光涛</t>
  </si>
  <si>
    <t>杨世明</t>
  </si>
  <si>
    <t>陈旭东</t>
  </si>
  <si>
    <t>沈亮</t>
  </si>
  <si>
    <t>吕芳芳</t>
  </si>
  <si>
    <t>贾晓稳</t>
  </si>
  <si>
    <t>刘兵</t>
  </si>
  <si>
    <t>郭辰梦</t>
  </si>
  <si>
    <t>崔道森</t>
  </si>
  <si>
    <t>郑潇</t>
  </si>
  <si>
    <t>梁定强</t>
  </si>
  <si>
    <t>杨涛松</t>
  </si>
  <si>
    <t>魏超凡</t>
  </si>
  <si>
    <t>张永</t>
  </si>
  <si>
    <t>童三玉</t>
  </si>
  <si>
    <t>黄灿填</t>
  </si>
  <si>
    <t>温燕红</t>
  </si>
  <si>
    <t>侯杰</t>
  </si>
  <si>
    <t>朱明慧</t>
  </si>
  <si>
    <t>孙海宇</t>
  </si>
  <si>
    <t>李金周</t>
  </si>
  <si>
    <t>任爱雯</t>
  </si>
  <si>
    <t>章加斌</t>
  </si>
  <si>
    <t>刘辉煌</t>
  </si>
  <si>
    <t>魏志垒</t>
  </si>
  <si>
    <t>陆骏义</t>
  </si>
  <si>
    <t>邹建</t>
  </si>
  <si>
    <t>章欣彪</t>
  </si>
  <si>
    <t>王卫军</t>
  </si>
  <si>
    <t>熊英</t>
  </si>
  <si>
    <t>孙蓉</t>
  </si>
  <si>
    <t>喻乐</t>
  </si>
  <si>
    <t>王首宪</t>
  </si>
  <si>
    <t>李雅琪</t>
  </si>
  <si>
    <t>陈勇成</t>
  </si>
  <si>
    <t>程志龙</t>
  </si>
  <si>
    <t>胡秋红</t>
  </si>
  <si>
    <t>常雪珍</t>
  </si>
  <si>
    <t>钱春龙</t>
  </si>
  <si>
    <t>田利业</t>
  </si>
  <si>
    <t>杨杰</t>
  </si>
  <si>
    <t>郭志楷</t>
  </si>
  <si>
    <t>畅亚杰</t>
  </si>
  <si>
    <t>张李生</t>
  </si>
  <si>
    <t>曹秋霞</t>
  </si>
  <si>
    <t>马路恒</t>
  </si>
  <si>
    <t>周广瑞</t>
  </si>
  <si>
    <t>黄鹏</t>
  </si>
  <si>
    <t>李佳琳</t>
  </si>
  <si>
    <t>葛志山</t>
  </si>
  <si>
    <t>张斐</t>
  </si>
  <si>
    <t>周社召</t>
  </si>
  <si>
    <t>张雄辉</t>
  </si>
  <si>
    <t>刘满德</t>
  </si>
  <si>
    <t>周世坤</t>
  </si>
  <si>
    <t>谢婷</t>
  </si>
  <si>
    <t>刘朋辉</t>
  </si>
  <si>
    <t>高鑫</t>
  </si>
  <si>
    <t>刘俊永</t>
  </si>
  <si>
    <t>雷华华</t>
  </si>
  <si>
    <t>倪立</t>
  </si>
  <si>
    <t>周英江</t>
  </si>
  <si>
    <t>欧阳伟刚</t>
  </si>
  <si>
    <t>王禹</t>
  </si>
  <si>
    <t>李海明</t>
  </si>
  <si>
    <t>张妙</t>
  </si>
  <si>
    <t>郭德义</t>
  </si>
  <si>
    <t>何飞</t>
  </si>
  <si>
    <t>舒滨</t>
  </si>
  <si>
    <t>鲁飞</t>
  </si>
  <si>
    <t>朱颖杰</t>
  </si>
  <si>
    <t>张小亮</t>
  </si>
  <si>
    <t>李洪国</t>
  </si>
  <si>
    <t>王立娟</t>
  </si>
  <si>
    <t>李存存</t>
  </si>
  <si>
    <t>杜锐</t>
  </si>
  <si>
    <t>李泽</t>
  </si>
  <si>
    <t>石玉彬</t>
  </si>
  <si>
    <t>陈渝</t>
  </si>
  <si>
    <t>韩可</t>
  </si>
  <si>
    <t>李智群</t>
  </si>
  <si>
    <t>王飞</t>
  </si>
  <si>
    <t>苏龙龙</t>
  </si>
  <si>
    <t>徐佳</t>
  </si>
  <si>
    <t>范子财</t>
  </si>
  <si>
    <t>王英</t>
  </si>
  <si>
    <t>谭慧雯</t>
  </si>
  <si>
    <t>付琳</t>
  </si>
  <si>
    <t>黄捷</t>
  </si>
  <si>
    <t>刘俊渊</t>
  </si>
  <si>
    <t>利开广</t>
  </si>
  <si>
    <t>文延勇</t>
  </si>
  <si>
    <t>连文毅</t>
  </si>
  <si>
    <t>张宇</t>
  </si>
  <si>
    <t>赵伟</t>
  </si>
  <si>
    <t>江选存</t>
  </si>
  <si>
    <t>杨振邦</t>
  </si>
  <si>
    <t>祁宇欣</t>
  </si>
  <si>
    <t>张荣攀</t>
  </si>
  <si>
    <t>何添熠</t>
  </si>
  <si>
    <t>黄雯婷</t>
  </si>
  <si>
    <t>王泽豪</t>
  </si>
  <si>
    <t>高子翔</t>
  </si>
  <si>
    <t>田金玉</t>
  </si>
  <si>
    <t>别怀强</t>
  </si>
  <si>
    <t>陈简滔</t>
  </si>
  <si>
    <t>柳晶</t>
  </si>
  <si>
    <t>曾恒燕</t>
  </si>
  <si>
    <t>陈志强</t>
  </si>
  <si>
    <t>关泳涛</t>
  </si>
  <si>
    <t>赵健</t>
  </si>
  <si>
    <t>赵飞</t>
  </si>
  <si>
    <t>齐占佳</t>
  </si>
  <si>
    <t>李长鑫</t>
  </si>
  <si>
    <t>徐正严</t>
  </si>
  <si>
    <t>林继峰</t>
  </si>
  <si>
    <t>明发坤</t>
  </si>
  <si>
    <t>普俊伟</t>
  </si>
  <si>
    <t>勾忠鑫</t>
  </si>
  <si>
    <t>卢玉龙</t>
  </si>
  <si>
    <t>张志伟</t>
  </si>
  <si>
    <t>谢丽琴</t>
  </si>
  <si>
    <t>陆红杏</t>
  </si>
  <si>
    <t>孟超</t>
  </si>
  <si>
    <t>梁卓辉</t>
  </si>
  <si>
    <t>周晓鹤</t>
  </si>
  <si>
    <t>路宇航</t>
  </si>
  <si>
    <t>林昌结</t>
  </si>
  <si>
    <t>何军</t>
  </si>
  <si>
    <t>刘学田</t>
  </si>
  <si>
    <t>曾检兰</t>
  </si>
  <si>
    <t>陈国明</t>
  </si>
  <si>
    <t>梁江</t>
  </si>
  <si>
    <t>宋歌</t>
  </si>
  <si>
    <t>王浩粼</t>
  </si>
  <si>
    <t>梁健松</t>
  </si>
  <si>
    <t>易鑫</t>
  </si>
  <si>
    <t>袁志丹</t>
  </si>
  <si>
    <t>郭飞</t>
  </si>
  <si>
    <t>王龙</t>
  </si>
  <si>
    <t>王伟平</t>
  </si>
  <si>
    <t>欧阳志强</t>
  </si>
  <si>
    <t>刘影</t>
  </si>
  <si>
    <t>朱佳奇</t>
  </si>
  <si>
    <t>刘忠正</t>
  </si>
  <si>
    <t>马建华</t>
  </si>
  <si>
    <t>丁兆娣</t>
  </si>
  <si>
    <t>张术伟</t>
  </si>
  <si>
    <t>郝金超</t>
  </si>
  <si>
    <t>刘国</t>
  </si>
  <si>
    <t>苏家法</t>
  </si>
  <si>
    <t>孙亚风</t>
  </si>
  <si>
    <t>李金聪</t>
  </si>
  <si>
    <t>李斌斌</t>
  </si>
  <si>
    <t>钟兴吉</t>
  </si>
  <si>
    <t>庞建婷</t>
  </si>
  <si>
    <t>林洪伟</t>
  </si>
  <si>
    <t>高双</t>
  </si>
  <si>
    <t>张云</t>
  </si>
  <si>
    <t>高敏</t>
  </si>
  <si>
    <t>张晨曦</t>
  </si>
  <si>
    <t>杨胜强</t>
  </si>
  <si>
    <t>汤念</t>
  </si>
  <si>
    <t>张文惠</t>
  </si>
  <si>
    <t>黄齐华</t>
  </si>
  <si>
    <t>李亚洁</t>
  </si>
  <si>
    <t>魏新燎</t>
  </si>
  <si>
    <t>刘义</t>
  </si>
  <si>
    <t>李玉贤</t>
  </si>
  <si>
    <t>付椀珺</t>
  </si>
  <si>
    <t>韦志菜</t>
  </si>
  <si>
    <t>魏威</t>
  </si>
  <si>
    <t>高华</t>
  </si>
  <si>
    <t>王水仙</t>
  </si>
  <si>
    <t>曾运涛</t>
  </si>
  <si>
    <t>韩磊</t>
  </si>
  <si>
    <t>柏闯</t>
  </si>
  <si>
    <t>张新乔</t>
  </si>
  <si>
    <t>邓雅文</t>
  </si>
  <si>
    <t>韦送光</t>
  </si>
  <si>
    <t>胡林</t>
  </si>
  <si>
    <t>黄建伟</t>
  </si>
  <si>
    <t>陈荟雨</t>
  </si>
  <si>
    <t>游华</t>
  </si>
  <si>
    <t>牛永芮</t>
  </si>
  <si>
    <t>刘治兵</t>
  </si>
  <si>
    <t>曾志勇</t>
  </si>
  <si>
    <t>舒林伟</t>
  </si>
  <si>
    <t>朱鹏宇</t>
  </si>
  <si>
    <t>赵魏超</t>
  </si>
  <si>
    <t>刘卫</t>
  </si>
  <si>
    <t>裴旭平</t>
  </si>
  <si>
    <t>李涵仪</t>
  </si>
  <si>
    <t>杨华</t>
  </si>
  <si>
    <t>施鋆</t>
  </si>
  <si>
    <t>朱孝铠</t>
  </si>
  <si>
    <t>黄荣华</t>
  </si>
  <si>
    <t>刘帅</t>
  </si>
  <si>
    <t>文超</t>
  </si>
  <si>
    <t>王晓庆</t>
  </si>
  <si>
    <t>刘琰</t>
  </si>
  <si>
    <t>熊柱康</t>
  </si>
  <si>
    <t>胡健</t>
  </si>
  <si>
    <t>王洪刚</t>
  </si>
  <si>
    <t>漆豪</t>
  </si>
  <si>
    <t>李巍</t>
  </si>
  <si>
    <t>曾金华</t>
  </si>
  <si>
    <t>孙一冉</t>
  </si>
  <si>
    <t>秦小军</t>
  </si>
  <si>
    <t>赵书倩</t>
  </si>
  <si>
    <t>胡赛</t>
  </si>
  <si>
    <t>魏子贤</t>
  </si>
  <si>
    <t>周小鹏</t>
  </si>
  <si>
    <t>施琦斌</t>
  </si>
  <si>
    <t>董占隆</t>
  </si>
  <si>
    <t>臧韵兰</t>
  </si>
  <si>
    <t>潘安</t>
  </si>
  <si>
    <t>刘从宝</t>
  </si>
  <si>
    <t>寇玉财</t>
  </si>
  <si>
    <t>曲鑫</t>
  </si>
  <si>
    <t>钟涛</t>
  </si>
  <si>
    <t>龙春燕</t>
  </si>
  <si>
    <t>段银侨</t>
  </si>
  <si>
    <t>张顺锋</t>
  </si>
  <si>
    <t>李攀</t>
  </si>
  <si>
    <t>王一东</t>
  </si>
  <si>
    <t>李富杰</t>
  </si>
  <si>
    <t>孙惠华</t>
  </si>
  <si>
    <t>聂祖桃</t>
  </si>
  <si>
    <t>张春霞</t>
  </si>
  <si>
    <t>张成林</t>
  </si>
  <si>
    <t>杨明</t>
  </si>
  <si>
    <t>王鸿</t>
  </si>
  <si>
    <t>高得文</t>
  </si>
  <si>
    <t>肖帮强</t>
  </si>
  <si>
    <t>王学东</t>
  </si>
  <si>
    <t>杨梦华</t>
  </si>
  <si>
    <t>秦向峰</t>
  </si>
  <si>
    <t>袁亚坤</t>
  </si>
  <si>
    <t>陈阔</t>
  </si>
  <si>
    <t>王春辉</t>
  </si>
  <si>
    <t>季小燕</t>
  </si>
  <si>
    <t>林文勇</t>
  </si>
  <si>
    <t>费晓华</t>
  </si>
  <si>
    <t>黎家桂</t>
  </si>
  <si>
    <t>宋丽晖</t>
  </si>
  <si>
    <t>秦阳</t>
  </si>
  <si>
    <t>杨才湛</t>
  </si>
  <si>
    <t>易春荣</t>
  </si>
  <si>
    <t>王斌</t>
  </si>
  <si>
    <t>李莹莹</t>
  </si>
  <si>
    <t>马兴兴</t>
  </si>
  <si>
    <t>朱京华</t>
  </si>
  <si>
    <t>田文良</t>
  </si>
  <si>
    <t>格茸达瓦</t>
  </si>
  <si>
    <t>李文进</t>
  </si>
  <si>
    <t>何建平</t>
  </si>
  <si>
    <t>陈叨群</t>
  </si>
  <si>
    <t>邓云</t>
  </si>
  <si>
    <t>葛宇宇</t>
  </si>
  <si>
    <t>李国辉</t>
  </si>
  <si>
    <t>曾文彬</t>
  </si>
  <si>
    <t>伍小玲</t>
  </si>
  <si>
    <t>符靖</t>
  </si>
  <si>
    <t>宋子成</t>
  </si>
  <si>
    <t>郑玉士</t>
  </si>
  <si>
    <t>李亚静</t>
  </si>
  <si>
    <t>刘富娟</t>
  </si>
  <si>
    <t>张声平</t>
  </si>
  <si>
    <t>曹毅</t>
  </si>
  <si>
    <t>黄从艳</t>
  </si>
  <si>
    <t>陶国彬</t>
  </si>
  <si>
    <t>刘慧</t>
  </si>
  <si>
    <t>倪野</t>
  </si>
  <si>
    <t>崔浩亮</t>
  </si>
  <si>
    <t>李明飞</t>
  </si>
  <si>
    <t>靳君</t>
  </si>
  <si>
    <t>郑何</t>
  </si>
  <si>
    <t>胡定波</t>
  </si>
  <si>
    <t>孙元勋</t>
  </si>
  <si>
    <t>刘培强</t>
  </si>
  <si>
    <t>郭伟雄</t>
  </si>
  <si>
    <t>陈秋生</t>
  </si>
  <si>
    <t>张美娟</t>
  </si>
  <si>
    <t>仉培庆</t>
  </si>
  <si>
    <t>陆创</t>
  </si>
  <si>
    <t>汝波</t>
  </si>
  <si>
    <t>陈锐</t>
  </si>
  <si>
    <t>焦方朔</t>
  </si>
  <si>
    <t>兰键</t>
  </si>
  <si>
    <t>潘俊标</t>
  </si>
  <si>
    <t>韩明森</t>
  </si>
  <si>
    <t>高梦蝶</t>
  </si>
  <si>
    <t>向航</t>
  </si>
  <si>
    <t>刘建民</t>
  </si>
  <si>
    <t>魏孔亮</t>
  </si>
  <si>
    <t>刘胜鹏</t>
  </si>
  <si>
    <t>石陈西</t>
  </si>
  <si>
    <t>卿锐</t>
  </si>
  <si>
    <t>陈本树</t>
  </si>
  <si>
    <t>彭信泰</t>
  </si>
  <si>
    <t>陈迁</t>
  </si>
  <si>
    <t>李雪玲</t>
  </si>
  <si>
    <t>林秀云</t>
  </si>
  <si>
    <t>王卫星</t>
  </si>
  <si>
    <t>黄素娟</t>
  </si>
  <si>
    <t>黄擎宇</t>
  </si>
  <si>
    <t>赵双双</t>
  </si>
  <si>
    <t>刘睿铭</t>
  </si>
  <si>
    <t>张志华</t>
  </si>
  <si>
    <t>罗亚辉</t>
  </si>
  <si>
    <t>曹敏琪</t>
  </si>
  <si>
    <t>黄楚楚</t>
  </si>
  <si>
    <t>唐人奎</t>
  </si>
  <si>
    <t>赵岩</t>
  </si>
  <si>
    <t>寿建祥</t>
  </si>
  <si>
    <t>姚依凡</t>
  </si>
  <si>
    <t>谢晓宜</t>
  </si>
  <si>
    <t>李存军</t>
  </si>
  <si>
    <t>惠建国</t>
  </si>
  <si>
    <t>金丙杰</t>
  </si>
  <si>
    <t>薛春双</t>
  </si>
  <si>
    <t>戴丽霞</t>
  </si>
  <si>
    <t>王菲</t>
  </si>
  <si>
    <t>廖三利</t>
  </si>
  <si>
    <t>苏培桢</t>
  </si>
  <si>
    <t>郑洁林</t>
  </si>
  <si>
    <t>陆涛涛</t>
  </si>
  <si>
    <t>李亚亮</t>
  </si>
  <si>
    <t>马万祥</t>
  </si>
  <si>
    <t>张洪罡</t>
  </si>
  <si>
    <t>张童</t>
  </si>
  <si>
    <t>胡春惠</t>
  </si>
  <si>
    <t>周林</t>
  </si>
  <si>
    <t>关赞雪</t>
  </si>
  <si>
    <t>薛峰</t>
  </si>
  <si>
    <t>李秀秀</t>
  </si>
  <si>
    <t>毛小钟</t>
  </si>
  <si>
    <t>卢盼盼</t>
  </si>
  <si>
    <t>周政羽</t>
  </si>
  <si>
    <t>杨青松</t>
  </si>
  <si>
    <t>刘佳凤</t>
  </si>
  <si>
    <t>冯浩</t>
  </si>
  <si>
    <t>李长雪</t>
  </si>
  <si>
    <t>谢斌</t>
  </si>
  <si>
    <t>刘乐</t>
  </si>
  <si>
    <t>张煦</t>
  </si>
  <si>
    <t>芦文旭</t>
  </si>
  <si>
    <t>廖伟</t>
  </si>
  <si>
    <t>吴佳旺</t>
  </si>
  <si>
    <t>郭承坤</t>
  </si>
  <si>
    <t>王华斌</t>
  </si>
  <si>
    <t>隋永淼</t>
  </si>
  <si>
    <t>储朝胜</t>
  </si>
  <si>
    <t>周原龙</t>
  </si>
  <si>
    <t>王博</t>
  </si>
  <si>
    <t>汪理智</t>
  </si>
  <si>
    <t>张利云</t>
  </si>
  <si>
    <t>吴佳颖</t>
  </si>
  <si>
    <t>黄海峰</t>
  </si>
  <si>
    <t>常娜娜</t>
  </si>
  <si>
    <t>张青</t>
  </si>
  <si>
    <t>冯记伟</t>
  </si>
  <si>
    <t>聂磊</t>
  </si>
  <si>
    <t>尹海峰</t>
  </si>
  <si>
    <t>武明斗</t>
  </si>
  <si>
    <t>张健</t>
  </si>
  <si>
    <t>杨利</t>
  </si>
  <si>
    <t>王蕾</t>
  </si>
  <si>
    <t>曾沙生</t>
  </si>
  <si>
    <t>陶思思</t>
  </si>
  <si>
    <t>黄俊豪</t>
  </si>
  <si>
    <t>王泽</t>
  </si>
  <si>
    <t>闫子良</t>
  </si>
  <si>
    <t>曾玉华</t>
  </si>
  <si>
    <t>肖盼宇</t>
  </si>
  <si>
    <t>韦晓夏</t>
  </si>
  <si>
    <t>吕梓伟</t>
  </si>
  <si>
    <t>张雄</t>
  </si>
  <si>
    <t>温峻铨</t>
  </si>
  <si>
    <t>毛源泉</t>
  </si>
  <si>
    <t>杨明忠</t>
  </si>
  <si>
    <t>张晓天</t>
  </si>
  <si>
    <t>韩洋森</t>
  </si>
  <si>
    <t>史磊</t>
  </si>
  <si>
    <t>张杰</t>
  </si>
  <si>
    <t>宋志永</t>
  </si>
  <si>
    <t>陈修政</t>
  </si>
  <si>
    <t>吴文静</t>
  </si>
  <si>
    <t>杨恒</t>
  </si>
  <si>
    <t>余小方</t>
  </si>
  <si>
    <t>杨维国</t>
  </si>
  <si>
    <t>刘山宏</t>
  </si>
  <si>
    <t>周鹏</t>
  </si>
  <si>
    <t>黄胜</t>
  </si>
  <si>
    <t>李彭</t>
  </si>
  <si>
    <t>王兆强</t>
  </si>
  <si>
    <t>李子汉</t>
  </si>
  <si>
    <t>张荣权</t>
  </si>
  <si>
    <t>毛高强</t>
  </si>
  <si>
    <t>胡伟征</t>
  </si>
  <si>
    <t>陈吉伟</t>
  </si>
  <si>
    <t>马伟伟</t>
  </si>
  <si>
    <t>柳菁</t>
  </si>
  <si>
    <t>赵广元</t>
  </si>
  <si>
    <t>兰谢秋</t>
  </si>
  <si>
    <t>廖烨</t>
  </si>
  <si>
    <t>廖进烽</t>
  </si>
  <si>
    <t>朱琳</t>
  </si>
  <si>
    <t>谷志强</t>
  </si>
  <si>
    <t>毛习仲</t>
  </si>
  <si>
    <t>陆秋月</t>
  </si>
  <si>
    <t>王宝林</t>
  </si>
  <si>
    <t>郭新江</t>
  </si>
  <si>
    <t>赵鹏胤</t>
  </si>
  <si>
    <t>屈娅君</t>
  </si>
  <si>
    <t>宋学德</t>
  </si>
  <si>
    <t>许滨滨</t>
  </si>
  <si>
    <t>陈建发</t>
  </si>
  <si>
    <t>吴美英</t>
  </si>
  <si>
    <t>田从艳</t>
  </si>
  <si>
    <t>胡云春</t>
  </si>
  <si>
    <t>万晨</t>
  </si>
  <si>
    <t>曹植</t>
  </si>
  <si>
    <t>林振军</t>
  </si>
  <si>
    <t>胡勇</t>
  </si>
  <si>
    <t>霍鹏飞</t>
  </si>
  <si>
    <t>蔡延锦</t>
  </si>
  <si>
    <t>李红娜</t>
  </si>
  <si>
    <t>张蒙</t>
  </si>
  <si>
    <t>王鹏宇</t>
  </si>
  <si>
    <t>王金付</t>
  </si>
  <si>
    <t>钟生安</t>
  </si>
  <si>
    <t>李庆敏</t>
  </si>
  <si>
    <t>孟明斌</t>
  </si>
  <si>
    <t>黄伟业</t>
  </si>
  <si>
    <t>郑旭明</t>
  </si>
  <si>
    <t>陈长满</t>
  </si>
  <si>
    <t>张立飞</t>
  </si>
  <si>
    <t>文姜红</t>
  </si>
  <si>
    <t>刘汝洲</t>
  </si>
  <si>
    <t>李中华</t>
  </si>
  <si>
    <t>蔡彪</t>
  </si>
  <si>
    <t>邓小凤</t>
  </si>
  <si>
    <t>陈荣捷</t>
  </si>
  <si>
    <t>张茂荣</t>
  </si>
  <si>
    <t>孙义强</t>
  </si>
  <si>
    <t>田洪武</t>
  </si>
  <si>
    <t>张顺雨</t>
  </si>
  <si>
    <t>沈飞</t>
  </si>
  <si>
    <t>周佳慧</t>
  </si>
  <si>
    <t>徐超</t>
  </si>
  <si>
    <t>宋城辉</t>
  </si>
  <si>
    <t>莫世胶</t>
  </si>
  <si>
    <t>马红娟</t>
  </si>
  <si>
    <t>刘君</t>
  </si>
  <si>
    <t>徐鸿鹏</t>
  </si>
  <si>
    <t>王洁</t>
  </si>
  <si>
    <t>刘文兵</t>
  </si>
  <si>
    <t>林斌</t>
  </si>
  <si>
    <t>席印钊</t>
  </si>
  <si>
    <t>陈军</t>
  </si>
  <si>
    <t>范素敬</t>
  </si>
  <si>
    <t>张欣</t>
  </si>
  <si>
    <t>张冬冬</t>
  </si>
  <si>
    <t>施良才</t>
  </si>
  <si>
    <t>梁来萍</t>
  </si>
  <si>
    <t>张加勤</t>
  </si>
  <si>
    <t>高海花</t>
  </si>
  <si>
    <t>王立磊</t>
  </si>
  <si>
    <t>庞贞东</t>
  </si>
  <si>
    <t>吴盛贤</t>
  </si>
  <si>
    <t>秦红根</t>
  </si>
  <si>
    <t>金学文</t>
  </si>
  <si>
    <t>吴徐旺</t>
  </si>
  <si>
    <t>王莉</t>
  </si>
  <si>
    <t>曹诚</t>
  </si>
  <si>
    <t>袭晓龙</t>
  </si>
  <si>
    <t>王熙伴</t>
  </si>
  <si>
    <t>殷中兴</t>
  </si>
  <si>
    <t>焦利娟</t>
  </si>
  <si>
    <t>陈骏</t>
  </si>
  <si>
    <t>陈智宁</t>
  </si>
  <si>
    <t>王忠强</t>
  </si>
  <si>
    <t>黄朝斌</t>
  </si>
  <si>
    <t>贾兴兴</t>
  </si>
  <si>
    <t>张继强</t>
  </si>
  <si>
    <t>段浪浪</t>
  </si>
  <si>
    <t>翁云涛</t>
  </si>
  <si>
    <t>王涛</t>
  </si>
  <si>
    <t>石昊</t>
  </si>
  <si>
    <t>刘婷婷</t>
  </si>
  <si>
    <t>潘剑锋</t>
  </si>
  <si>
    <t>刘晶宇</t>
  </si>
  <si>
    <t>祝德金</t>
  </si>
  <si>
    <t>王喜金</t>
  </si>
  <si>
    <t>陈文思</t>
  </si>
  <si>
    <t>摆建荣</t>
  </si>
  <si>
    <t>张献光</t>
  </si>
  <si>
    <t>黄远茂</t>
  </si>
  <si>
    <t>王婷婷</t>
  </si>
  <si>
    <t>周忠生</t>
  </si>
  <si>
    <t>苏晓</t>
  </si>
  <si>
    <t>胥朝阳</t>
  </si>
  <si>
    <t>杨振刚</t>
  </si>
  <si>
    <t>陈超华</t>
  </si>
  <si>
    <t>卢生威</t>
  </si>
  <si>
    <t>宁创壹</t>
  </si>
  <si>
    <t>宋玲</t>
  </si>
  <si>
    <t>苏锐</t>
  </si>
  <si>
    <t>索晓鹏</t>
  </si>
  <si>
    <t>王叶林</t>
  </si>
  <si>
    <t>杨权</t>
  </si>
  <si>
    <t>顾美琴</t>
  </si>
  <si>
    <t>王佩琴</t>
  </si>
  <si>
    <t>肖彬</t>
  </si>
  <si>
    <t>童志彬</t>
  </si>
  <si>
    <t>曹洪宾</t>
  </si>
  <si>
    <t>杨国平</t>
  </si>
  <si>
    <t>张小霞</t>
  </si>
  <si>
    <t>王向阳</t>
  </si>
  <si>
    <t>徐海亮</t>
  </si>
  <si>
    <t>黄小荣</t>
  </si>
  <si>
    <t>孔雪</t>
  </si>
  <si>
    <t>胡双双</t>
  </si>
  <si>
    <t>江海华</t>
  </si>
  <si>
    <t>王骁航</t>
  </si>
  <si>
    <t>孙明</t>
  </si>
  <si>
    <t>闫国艳</t>
  </si>
  <si>
    <t>李云鹏</t>
  </si>
  <si>
    <t>孙建</t>
  </si>
  <si>
    <t>谭华政</t>
  </si>
  <si>
    <t>黄小毛</t>
  </si>
  <si>
    <t>张贵猛</t>
  </si>
  <si>
    <t>阳绪军</t>
  </si>
  <si>
    <t>赵天兵</t>
  </si>
  <si>
    <t>开从松</t>
  </si>
  <si>
    <t>丁一</t>
  </si>
  <si>
    <t>冯延超</t>
  </si>
  <si>
    <t>李清根</t>
  </si>
  <si>
    <t>唐昌佑</t>
  </si>
  <si>
    <t>张钰杰</t>
  </si>
  <si>
    <t>班华朋</t>
  </si>
  <si>
    <t>孟双强</t>
  </si>
  <si>
    <t>毕生</t>
  </si>
  <si>
    <t>李龙友</t>
  </si>
  <si>
    <t>朱禄辉</t>
  </si>
  <si>
    <t>韩瑞军</t>
  </si>
  <si>
    <t>苟长宏</t>
  </si>
  <si>
    <t>刘大进</t>
  </si>
  <si>
    <t>马兆武</t>
  </si>
  <si>
    <t>李建财</t>
  </si>
  <si>
    <t>云跃飞</t>
  </si>
  <si>
    <t>吴志姝</t>
  </si>
  <si>
    <t>朱志萍</t>
  </si>
  <si>
    <t>韦春柳</t>
  </si>
  <si>
    <t>陈志敏</t>
  </si>
  <si>
    <t>裴俊</t>
  </si>
  <si>
    <t>施杰华</t>
  </si>
  <si>
    <t>薛玉霞</t>
  </si>
  <si>
    <t>刘小菊</t>
  </si>
  <si>
    <t>王万良</t>
  </si>
  <si>
    <t>徐先进</t>
  </si>
  <si>
    <t>肖红海</t>
  </si>
  <si>
    <t>王立强</t>
  </si>
  <si>
    <t>李秋</t>
  </si>
  <si>
    <t>魏磊</t>
  </si>
  <si>
    <t>张海丽</t>
  </si>
  <si>
    <t>陈芝</t>
  </si>
  <si>
    <t>李从书</t>
  </si>
  <si>
    <t>何凡</t>
  </si>
  <si>
    <t>陈列</t>
  </si>
  <si>
    <t>张男</t>
  </si>
  <si>
    <t>杨润连</t>
  </si>
  <si>
    <t>门亚南</t>
  </si>
  <si>
    <t>施荣祥</t>
  </si>
  <si>
    <t>沈家庆</t>
  </si>
  <si>
    <t>顾哲</t>
  </si>
  <si>
    <t>吴桂生</t>
  </si>
  <si>
    <t>张陈凯</t>
  </si>
  <si>
    <t>陈年年</t>
  </si>
  <si>
    <t>宋勇</t>
  </si>
  <si>
    <t>苏畅</t>
  </si>
  <si>
    <t>文荣</t>
  </si>
  <si>
    <t>董凯</t>
  </si>
  <si>
    <t>戴樱枝</t>
  </si>
  <si>
    <t>金钟哲</t>
  </si>
  <si>
    <t>魏瑶</t>
  </si>
  <si>
    <t>赵旭</t>
  </si>
  <si>
    <t>宋江伟</t>
  </si>
  <si>
    <t>焦远</t>
  </si>
  <si>
    <t>滕宗磊</t>
  </si>
  <si>
    <t>严雪松</t>
  </si>
  <si>
    <t>黄小园</t>
  </si>
  <si>
    <t>雷建家</t>
  </si>
  <si>
    <t>赵伟伟</t>
  </si>
  <si>
    <t>吴操</t>
  </si>
  <si>
    <t>李保安</t>
  </si>
  <si>
    <t>濮永琪</t>
  </si>
  <si>
    <t>陆建</t>
  </si>
  <si>
    <t>陈允灯</t>
  </si>
  <si>
    <t>潘广庆</t>
  </si>
  <si>
    <t>谢巧</t>
  </si>
  <si>
    <t>胡威</t>
  </si>
  <si>
    <t>余林侠</t>
  </si>
  <si>
    <t>杨西</t>
  </si>
  <si>
    <t>刘肖雨</t>
  </si>
  <si>
    <t>汤益凯</t>
  </si>
  <si>
    <t>李兰波</t>
  </si>
  <si>
    <t>赖嘉琪</t>
  </si>
  <si>
    <t>张恭</t>
  </si>
  <si>
    <t>梁广林</t>
  </si>
  <si>
    <t>赵永超</t>
  </si>
  <si>
    <t>王彤</t>
  </si>
  <si>
    <t>王柏香</t>
  </si>
  <si>
    <t>李单</t>
  </si>
  <si>
    <t>冯云杰</t>
  </si>
  <si>
    <t>杨冀平</t>
  </si>
  <si>
    <t>胡浩</t>
  </si>
  <si>
    <t>宋学良</t>
  </si>
  <si>
    <t>隋宁</t>
  </si>
  <si>
    <t>王桂美</t>
  </si>
  <si>
    <t>高福涛</t>
  </si>
  <si>
    <t>黄浩林</t>
  </si>
  <si>
    <t>严杰锋</t>
  </si>
  <si>
    <t>康靖</t>
  </si>
  <si>
    <t>覃永美</t>
  </si>
  <si>
    <t>林跃冲</t>
  </si>
  <si>
    <t>杨青军</t>
  </si>
  <si>
    <t>吕涛</t>
  </si>
  <si>
    <t>白建杰</t>
  </si>
  <si>
    <t>熊力</t>
  </si>
  <si>
    <t>陈佳</t>
  </si>
  <si>
    <t>吕明欢</t>
  </si>
  <si>
    <t>林锋</t>
  </si>
  <si>
    <t>高继坤</t>
  </si>
  <si>
    <t>付新颖</t>
  </si>
  <si>
    <t>金启斌</t>
  </si>
  <si>
    <t>杨子兴</t>
  </si>
  <si>
    <t>胡国飞</t>
  </si>
  <si>
    <t>高薛</t>
  </si>
  <si>
    <t>杜国庆</t>
  </si>
  <si>
    <t>安孝</t>
  </si>
  <si>
    <t>王贞荣</t>
  </si>
  <si>
    <t>巫世炎</t>
  </si>
  <si>
    <t>李天宝</t>
  </si>
  <si>
    <t>罗建</t>
  </si>
  <si>
    <t>王纲</t>
  </si>
  <si>
    <t>王光洪</t>
  </si>
  <si>
    <t>刘建锋</t>
  </si>
  <si>
    <t>张莹莹</t>
  </si>
  <si>
    <t>孙正</t>
  </si>
  <si>
    <t>马卉妮</t>
  </si>
  <si>
    <t>王忠君</t>
  </si>
  <si>
    <t>龚帅</t>
  </si>
  <si>
    <t>赵杜艳</t>
  </si>
  <si>
    <t>周勇波</t>
  </si>
  <si>
    <t>高永红</t>
  </si>
  <si>
    <t>刘鑫</t>
  </si>
  <si>
    <t>麦传胜</t>
  </si>
  <si>
    <t>肖秀伟</t>
  </si>
  <si>
    <t>付丽云</t>
  </si>
  <si>
    <t>张楠</t>
  </si>
  <si>
    <t>张焕元</t>
  </si>
  <si>
    <t>钟锦浩</t>
  </si>
  <si>
    <t>陈华健</t>
  </si>
  <si>
    <t>李良田</t>
  </si>
  <si>
    <t>李美花</t>
  </si>
  <si>
    <t>谢国平</t>
  </si>
  <si>
    <t>蔺鑫颖</t>
  </si>
  <si>
    <t>高松</t>
  </si>
  <si>
    <t>潘少豪</t>
  </si>
  <si>
    <t>谢忠</t>
  </si>
  <si>
    <t>孙逸伟</t>
  </si>
  <si>
    <t>徐彪</t>
  </si>
  <si>
    <t>余佳</t>
  </si>
  <si>
    <t>李大为</t>
  </si>
  <si>
    <t>吴飞明</t>
  </si>
  <si>
    <t>孔祥明</t>
  </si>
  <si>
    <t>胡忠芸</t>
  </si>
  <si>
    <t>覃业毅</t>
  </si>
  <si>
    <t>王永奇</t>
  </si>
  <si>
    <t>杨林勇</t>
  </si>
  <si>
    <t>陈镜文</t>
  </si>
  <si>
    <t>梁亮</t>
  </si>
  <si>
    <t>石瑶</t>
  </si>
  <si>
    <t>王尧</t>
  </si>
  <si>
    <t>赵子彦</t>
  </si>
  <si>
    <t>戴新朋</t>
  </si>
  <si>
    <t>宋绍辉</t>
  </si>
  <si>
    <t>罗海燕</t>
  </si>
  <si>
    <t>苏明全</t>
  </si>
  <si>
    <t>肖维</t>
  </si>
  <si>
    <t>陈涛</t>
  </si>
  <si>
    <t>陈真</t>
  </si>
  <si>
    <t>王续女</t>
  </si>
  <si>
    <t>李伟</t>
  </si>
  <si>
    <t>赵全坤</t>
  </si>
  <si>
    <t>万婷</t>
  </si>
  <si>
    <t>郭明杰</t>
  </si>
  <si>
    <t>阳慧祥</t>
  </si>
  <si>
    <t>田强</t>
  </si>
  <si>
    <t>祝波</t>
  </si>
  <si>
    <t>王奎琛</t>
  </si>
  <si>
    <t>杨鸿雁</t>
  </si>
  <si>
    <t>赵光雷</t>
  </si>
  <si>
    <t>潘仲明</t>
  </si>
  <si>
    <t>郝波昀</t>
  </si>
  <si>
    <t>张计平</t>
  </si>
  <si>
    <t>刘晨雨</t>
  </si>
  <si>
    <t>马楚进</t>
  </si>
  <si>
    <t>范永铁</t>
  </si>
  <si>
    <t>赵向远</t>
  </si>
  <si>
    <t>朱添丽</t>
  </si>
  <si>
    <t>周永来</t>
  </si>
  <si>
    <t>刘小亮</t>
  </si>
  <si>
    <t>班家富</t>
  </si>
  <si>
    <t>郭宏达</t>
  </si>
  <si>
    <t>高文博</t>
  </si>
  <si>
    <t>何鹏</t>
  </si>
  <si>
    <t>陈露璐</t>
  </si>
  <si>
    <t>徐琦</t>
  </si>
  <si>
    <t>陈磊</t>
  </si>
  <si>
    <t>房振可</t>
  </si>
  <si>
    <t>康雄杰</t>
  </si>
  <si>
    <t>翁燕芳</t>
  </si>
  <si>
    <t>于鹏辉</t>
  </si>
  <si>
    <t>王忠沛</t>
  </si>
  <si>
    <t>梁策</t>
  </si>
  <si>
    <t>赵玉卓</t>
  </si>
  <si>
    <t>胡耀星</t>
  </si>
  <si>
    <t>陈健辉</t>
  </si>
  <si>
    <t>王福根</t>
  </si>
  <si>
    <t>褚惠利</t>
  </si>
  <si>
    <t>陈素郝</t>
  </si>
  <si>
    <t>林鹏辉</t>
  </si>
  <si>
    <t>孙楚旋</t>
  </si>
  <si>
    <t>宋先文</t>
  </si>
  <si>
    <t>王艳</t>
  </si>
  <si>
    <t>薛剑飞</t>
  </si>
  <si>
    <t>裴利丰</t>
  </si>
  <si>
    <t>徐静</t>
  </si>
  <si>
    <t>李忠华</t>
  </si>
  <si>
    <t>张秀飞</t>
  </si>
  <si>
    <t>王建</t>
  </si>
  <si>
    <t>肖会</t>
  </si>
  <si>
    <t>洪博</t>
  </si>
  <si>
    <t>兰阀</t>
  </si>
  <si>
    <t>赵越</t>
  </si>
  <si>
    <t>马照为</t>
  </si>
  <si>
    <t>陈晓凯</t>
  </si>
  <si>
    <t>周家艳</t>
  </si>
  <si>
    <t>张子玉</t>
  </si>
  <si>
    <t>何静</t>
  </si>
  <si>
    <t>翟其禹</t>
  </si>
  <si>
    <t>温荣芳</t>
  </si>
  <si>
    <t>钟颖</t>
  </si>
  <si>
    <t>解文萍</t>
  </si>
  <si>
    <t>黄梦菊</t>
  </si>
  <si>
    <t>李树海</t>
  </si>
  <si>
    <t>金振雄</t>
  </si>
  <si>
    <t>满林</t>
  </si>
  <si>
    <t>张飞飞</t>
  </si>
  <si>
    <t>姜忠利</t>
  </si>
  <si>
    <t>涂建林</t>
  </si>
  <si>
    <t>宋清林</t>
  </si>
  <si>
    <t>王叙静</t>
  </si>
  <si>
    <t>李帆</t>
  </si>
  <si>
    <t>袁秀霞</t>
  </si>
  <si>
    <t>孙万春</t>
  </si>
  <si>
    <t>林华辉</t>
  </si>
  <si>
    <t>王永民</t>
  </si>
  <si>
    <t>吴磊</t>
  </si>
  <si>
    <t>王茂宇</t>
  </si>
  <si>
    <t>朱佳</t>
  </si>
  <si>
    <t>张玉鹏</t>
  </si>
  <si>
    <t>徐娟</t>
  </si>
  <si>
    <t>白俊浪</t>
  </si>
  <si>
    <t>游兵</t>
  </si>
  <si>
    <t>李俊</t>
  </si>
  <si>
    <t>郭佳倩</t>
  </si>
  <si>
    <t>张志</t>
  </si>
  <si>
    <t>余雪锋</t>
  </si>
  <si>
    <t>李媛媛</t>
  </si>
  <si>
    <t>钟文杰</t>
  </si>
  <si>
    <t>范敏杰</t>
  </si>
  <si>
    <t>李楠</t>
  </si>
  <si>
    <t>廖小平</t>
  </si>
  <si>
    <t>梁渝</t>
  </si>
  <si>
    <t>陈福恩</t>
  </si>
  <si>
    <t>宣卫</t>
  </si>
  <si>
    <t>朱江</t>
  </si>
  <si>
    <t>孙勇</t>
  </si>
  <si>
    <t>魏保平</t>
  </si>
  <si>
    <t>何金明</t>
  </si>
  <si>
    <t>周赛</t>
  </si>
  <si>
    <t>胡伟民</t>
  </si>
  <si>
    <t>吴小甜</t>
  </si>
  <si>
    <t>潘健昌</t>
  </si>
  <si>
    <t>贺永磊</t>
  </si>
  <si>
    <t>许二伟</t>
  </si>
  <si>
    <t>杨春国</t>
  </si>
  <si>
    <t>刘广辉</t>
  </si>
  <si>
    <t>陈家良</t>
  </si>
  <si>
    <t>李晓红</t>
  </si>
  <si>
    <t>杨玉敏</t>
  </si>
  <si>
    <t>孙既瀚</t>
  </si>
  <si>
    <t>赖娟</t>
  </si>
  <si>
    <t>杨星宇</t>
  </si>
  <si>
    <t>谢兰兰</t>
  </si>
  <si>
    <t>何亚亚</t>
  </si>
  <si>
    <t>李希望</t>
  </si>
  <si>
    <t>杨江猛</t>
  </si>
  <si>
    <t>骆泽喜</t>
  </si>
  <si>
    <t>叶兴超</t>
  </si>
  <si>
    <t>王德海</t>
  </si>
  <si>
    <t>朱哲东</t>
  </si>
  <si>
    <t>廖传发</t>
  </si>
  <si>
    <t>罗晓斌</t>
  </si>
  <si>
    <t>刘鹏志</t>
  </si>
  <si>
    <t>陈耀南</t>
  </si>
  <si>
    <t>王小杰</t>
  </si>
  <si>
    <t>胡佳丽</t>
  </si>
  <si>
    <t>范庆湖</t>
  </si>
  <si>
    <t>陈芳</t>
  </si>
  <si>
    <t>吴少平</t>
  </si>
  <si>
    <t>许哲江</t>
  </si>
  <si>
    <t>张永才</t>
  </si>
  <si>
    <t>祝凯</t>
  </si>
  <si>
    <t>马梓桐</t>
  </si>
  <si>
    <t>郝华</t>
  </si>
  <si>
    <t>王攀</t>
  </si>
  <si>
    <t>方儒迎</t>
  </si>
  <si>
    <t>许林军</t>
  </si>
  <si>
    <t>江鹏鹏</t>
  </si>
  <si>
    <t>仲怀玉</t>
  </si>
  <si>
    <t>李洋</t>
  </si>
  <si>
    <t>罗修强</t>
  </si>
  <si>
    <t>王双泉</t>
  </si>
  <si>
    <t>颜勇</t>
  </si>
  <si>
    <t>王亚兵</t>
  </si>
  <si>
    <t>靳进</t>
  </si>
  <si>
    <t>杨石坤</t>
  </si>
  <si>
    <t>徐礼磊</t>
  </si>
  <si>
    <t>黄思华</t>
  </si>
  <si>
    <t>陈前兵</t>
  </si>
  <si>
    <t>赵增坤</t>
  </si>
  <si>
    <t>李晓波</t>
  </si>
  <si>
    <t>曹金权</t>
  </si>
  <si>
    <t>马龙江</t>
  </si>
  <si>
    <t>王嘉文</t>
  </si>
  <si>
    <t>胡仁凤</t>
  </si>
  <si>
    <t>刘远志</t>
  </si>
  <si>
    <t>杜健康</t>
  </si>
  <si>
    <t>肖玄</t>
  </si>
  <si>
    <t>谭喜坤</t>
  </si>
  <si>
    <t>陈凌</t>
  </si>
  <si>
    <t>郭海龙</t>
  </si>
  <si>
    <t>景云鹏</t>
  </si>
  <si>
    <t>吴华</t>
  </si>
  <si>
    <t>吴专专</t>
  </si>
  <si>
    <t>赵文荣</t>
  </si>
  <si>
    <t>彭补泉</t>
  </si>
  <si>
    <t>姜容</t>
  </si>
  <si>
    <t>张坤</t>
  </si>
  <si>
    <t>岳春芬</t>
  </si>
  <si>
    <t>蒋罗木</t>
  </si>
  <si>
    <t>陈亚军</t>
  </si>
  <si>
    <t>王占军</t>
  </si>
  <si>
    <t>蔡豪</t>
  </si>
  <si>
    <t>朱小愉</t>
  </si>
  <si>
    <t>林陈斌</t>
  </si>
  <si>
    <t>赵曙彤</t>
  </si>
  <si>
    <t>傅红波</t>
  </si>
  <si>
    <t>王洪发</t>
  </si>
  <si>
    <t>刘文涛</t>
  </si>
  <si>
    <t>章程</t>
  </si>
  <si>
    <t>杨轩娇</t>
  </si>
  <si>
    <t>王军</t>
  </si>
  <si>
    <t>张妍</t>
  </si>
  <si>
    <t>杜姗</t>
  </si>
  <si>
    <t>魏爱家</t>
  </si>
  <si>
    <t>赵志福</t>
  </si>
  <si>
    <t>李秀昞</t>
  </si>
  <si>
    <t>罗远筱</t>
  </si>
  <si>
    <t>程毅</t>
  </si>
  <si>
    <t>刘超</t>
  </si>
  <si>
    <t>陈玉强</t>
  </si>
  <si>
    <t>刘家亮</t>
  </si>
  <si>
    <t>程远红</t>
  </si>
  <si>
    <t>啜晔文</t>
  </si>
  <si>
    <t>周莉芸</t>
  </si>
  <si>
    <t>李小涛</t>
  </si>
  <si>
    <t>张伟兵</t>
  </si>
  <si>
    <t>肖瑶</t>
  </si>
  <si>
    <t>夏静</t>
  </si>
  <si>
    <t>王晓英</t>
  </si>
  <si>
    <t>张启银</t>
  </si>
  <si>
    <t>刘广宇</t>
  </si>
  <si>
    <t>郭彬彬</t>
  </si>
  <si>
    <t>杨水华</t>
  </si>
  <si>
    <t>揭英桓</t>
  </si>
  <si>
    <t>王立兹</t>
  </si>
  <si>
    <t>高能战</t>
  </si>
  <si>
    <t>龙宇</t>
  </si>
  <si>
    <t>彭龙龙</t>
  </si>
  <si>
    <t>童亚峰</t>
  </si>
  <si>
    <t>郝跃松</t>
  </si>
  <si>
    <t>徐炎林</t>
  </si>
  <si>
    <t>李君</t>
  </si>
  <si>
    <t>张华兴</t>
  </si>
  <si>
    <t>罗建筹</t>
  </si>
  <si>
    <t>刘国稳</t>
  </si>
  <si>
    <t>邓尚裕</t>
  </si>
  <si>
    <t>温玲燕</t>
  </si>
  <si>
    <t>杨昌奋</t>
  </si>
  <si>
    <t>刘泉汐</t>
  </si>
  <si>
    <t>于祥礼</t>
  </si>
  <si>
    <t>吴忠伟</t>
  </si>
  <si>
    <t>龚静</t>
  </si>
  <si>
    <t>马彩玲</t>
  </si>
  <si>
    <t>陈洋</t>
  </si>
  <si>
    <t>刘青松</t>
  </si>
  <si>
    <t>杨春杰</t>
  </si>
  <si>
    <t>雷雯</t>
  </si>
  <si>
    <t>余虎</t>
  </si>
  <si>
    <t>汪胜文</t>
  </si>
  <si>
    <t>胡嘉兴</t>
  </si>
  <si>
    <t>郭久铭</t>
  </si>
  <si>
    <t>任会康</t>
  </si>
  <si>
    <t>吴鹏</t>
  </si>
  <si>
    <t>马鹏</t>
  </si>
  <si>
    <t>李图章</t>
  </si>
  <si>
    <t>郑成龙</t>
  </si>
  <si>
    <t>贾莎</t>
  </si>
  <si>
    <t>王秦鉴</t>
  </si>
  <si>
    <t>蒋瑞娟</t>
  </si>
  <si>
    <t>吴祥</t>
  </si>
  <si>
    <t>常彦</t>
  </si>
  <si>
    <t>谷科军</t>
  </si>
  <si>
    <t>朱开益</t>
  </si>
  <si>
    <t>罗子林</t>
  </si>
  <si>
    <t>陈勇杰</t>
  </si>
  <si>
    <t>马晓东</t>
  </si>
  <si>
    <t>卢景豪</t>
  </si>
  <si>
    <t>杨建些</t>
  </si>
  <si>
    <t>刘明月</t>
  </si>
  <si>
    <t>宫海娣</t>
  </si>
  <si>
    <t>牛文斌</t>
  </si>
  <si>
    <t>叶玲萍</t>
  </si>
  <si>
    <t>卢启钊</t>
  </si>
  <si>
    <t>黄冉冉</t>
  </si>
  <si>
    <t>徐菲</t>
  </si>
  <si>
    <t>韩书生</t>
  </si>
  <si>
    <t>李益辉</t>
  </si>
  <si>
    <t>刘松</t>
  </si>
  <si>
    <t>张国顺</t>
  </si>
  <si>
    <t>易杰</t>
  </si>
  <si>
    <t>李昌计</t>
  </si>
  <si>
    <t>陈东生</t>
  </si>
  <si>
    <t>孙斌</t>
  </si>
  <si>
    <t>叶秀清</t>
  </si>
  <si>
    <t>曹远远</t>
  </si>
  <si>
    <t>王丽萍</t>
  </si>
  <si>
    <t>孟安昌</t>
  </si>
  <si>
    <t>唐雄</t>
  </si>
  <si>
    <t>孙小科</t>
  </si>
  <si>
    <t>姚培</t>
  </si>
  <si>
    <t>卢伟</t>
  </si>
  <si>
    <t>郭广杰</t>
  </si>
  <si>
    <t>侯益明</t>
  </si>
  <si>
    <t>金贞玉</t>
  </si>
  <si>
    <t>余江堂</t>
  </si>
  <si>
    <t>钟李潼</t>
  </si>
  <si>
    <t>蔡爱军</t>
  </si>
  <si>
    <t>孙伟</t>
  </si>
  <si>
    <t>李凯龙</t>
  </si>
  <si>
    <t>叶志鹏</t>
  </si>
  <si>
    <t>谌波</t>
  </si>
  <si>
    <t>徐敏</t>
  </si>
  <si>
    <t>李小伟</t>
  </si>
  <si>
    <t>毛敏</t>
  </si>
  <si>
    <t>李海芳</t>
  </si>
  <si>
    <t>王敏</t>
  </si>
  <si>
    <t>王国强</t>
  </si>
  <si>
    <t>覃忠平</t>
  </si>
  <si>
    <t>邓睿</t>
  </si>
  <si>
    <t>刘豪</t>
  </si>
  <si>
    <t>文飞</t>
  </si>
  <si>
    <t>闫东</t>
  </si>
  <si>
    <t>贾灵群</t>
  </si>
  <si>
    <t>孙立亮</t>
  </si>
  <si>
    <t>刘跃</t>
  </si>
  <si>
    <t>朱佳龙</t>
  </si>
  <si>
    <t>鲍媛媛</t>
  </si>
  <si>
    <t>周跳</t>
  </si>
  <si>
    <t>李英俊</t>
  </si>
  <si>
    <t>王玉</t>
  </si>
  <si>
    <t>贾芳艳</t>
  </si>
  <si>
    <t>王永春</t>
  </si>
  <si>
    <t>阳鹏</t>
  </si>
  <si>
    <t>曹猛</t>
  </si>
  <si>
    <t>吴少卿</t>
  </si>
  <si>
    <t>杨英杰</t>
  </si>
  <si>
    <t>潘双全</t>
  </si>
  <si>
    <t>曾毅</t>
  </si>
  <si>
    <t>胡子斌</t>
  </si>
  <si>
    <t>陈彩云</t>
  </si>
  <si>
    <t>黄振海</t>
  </si>
  <si>
    <t>曹发展</t>
  </si>
  <si>
    <t>窦磊磊</t>
  </si>
  <si>
    <t>于志超</t>
  </si>
  <si>
    <t>杨仁昭</t>
  </si>
  <si>
    <t>刘志强</t>
  </si>
  <si>
    <t>于青忙</t>
  </si>
  <si>
    <t>宋前波</t>
  </si>
  <si>
    <t>安太祥</t>
  </si>
  <si>
    <t>何海芬</t>
  </si>
  <si>
    <t>孙泽东</t>
  </si>
  <si>
    <t>张小强</t>
  </si>
  <si>
    <t>魏东亨</t>
  </si>
  <si>
    <t>滕伟</t>
  </si>
  <si>
    <t>田野</t>
  </si>
  <si>
    <t>曾帝本</t>
  </si>
  <si>
    <t>樊家军</t>
  </si>
  <si>
    <t>臧绍云</t>
  </si>
  <si>
    <t>肖泽涛</t>
  </si>
  <si>
    <t>王红丁</t>
  </si>
  <si>
    <t>钱伟强</t>
  </si>
  <si>
    <t>黄体星</t>
  </si>
  <si>
    <t>韩信忠</t>
  </si>
  <si>
    <t>何平</t>
  </si>
  <si>
    <t>杨注基</t>
  </si>
  <si>
    <t>阮帅</t>
  </si>
  <si>
    <t>陶维鑫</t>
  </si>
  <si>
    <t>陈书行</t>
  </si>
  <si>
    <t>张红霞</t>
  </si>
  <si>
    <t>丁长伟</t>
  </si>
  <si>
    <t>李群</t>
  </si>
  <si>
    <t>欧扬</t>
  </si>
  <si>
    <t>殷龙龙</t>
  </si>
  <si>
    <t>王签迁</t>
  </si>
  <si>
    <t>关乃境</t>
  </si>
  <si>
    <t>刘洺东</t>
  </si>
  <si>
    <t>张梦谈</t>
  </si>
  <si>
    <t>王保卫</t>
  </si>
  <si>
    <t>郭盼</t>
  </si>
  <si>
    <t>谭安林</t>
  </si>
  <si>
    <t>路科</t>
  </si>
  <si>
    <t>王安腾</t>
  </si>
  <si>
    <t>徐早</t>
  </si>
  <si>
    <t>严锦洋</t>
  </si>
  <si>
    <t>和跃</t>
  </si>
  <si>
    <t>赖波</t>
  </si>
  <si>
    <t>要伟伟</t>
  </si>
  <si>
    <t>史超超</t>
  </si>
  <si>
    <t>卢建敏</t>
  </si>
  <si>
    <t>何中友</t>
  </si>
  <si>
    <t>张可如</t>
  </si>
  <si>
    <t>刘小斋</t>
  </si>
  <si>
    <t>黄庭庭</t>
  </si>
  <si>
    <t>邹灿</t>
  </si>
  <si>
    <t>陈柏勇</t>
  </si>
  <si>
    <t>李朝阳</t>
  </si>
  <si>
    <t>苏锦超</t>
  </si>
  <si>
    <t>郑伟</t>
  </si>
  <si>
    <t>覃金梅</t>
  </si>
  <si>
    <t>龚圣</t>
  </si>
  <si>
    <t>燕贤刚</t>
  </si>
  <si>
    <t>徐涛</t>
  </si>
  <si>
    <t>杨亚军</t>
  </si>
  <si>
    <t>邓佳</t>
  </si>
  <si>
    <t>李忠林</t>
  </si>
  <si>
    <t>罗智君</t>
  </si>
  <si>
    <t>姚沿平</t>
  </si>
  <si>
    <t>蔡杰</t>
  </si>
  <si>
    <t>周静</t>
  </si>
  <si>
    <t>满孝婧</t>
  </si>
  <si>
    <t>张斌</t>
  </si>
  <si>
    <t>周剑</t>
  </si>
  <si>
    <t>汤复刚</t>
  </si>
  <si>
    <t>张嘉傲</t>
  </si>
  <si>
    <t>张伟楠</t>
  </si>
  <si>
    <t>梁高鹏</t>
  </si>
  <si>
    <t>郑鹤飞</t>
  </si>
  <si>
    <t>申炎</t>
  </si>
  <si>
    <t>马海华</t>
  </si>
  <si>
    <t>徐刚</t>
  </si>
  <si>
    <t>曾志海</t>
  </si>
  <si>
    <t>练培</t>
  </si>
  <si>
    <t>邱林骏</t>
  </si>
  <si>
    <t>焦伟</t>
  </si>
  <si>
    <t>夏田宇</t>
  </si>
  <si>
    <t>张龙</t>
  </si>
  <si>
    <t>张云慧</t>
  </si>
  <si>
    <t>朱志强</t>
  </si>
  <si>
    <t>曾贵荣</t>
  </si>
  <si>
    <t>付振振</t>
  </si>
  <si>
    <t>杨成志</t>
  </si>
  <si>
    <t>刘财英</t>
  </si>
  <si>
    <t>罗霞</t>
  </si>
  <si>
    <t>仇成龙</t>
  </si>
  <si>
    <t>李建军</t>
  </si>
  <si>
    <t>谢煜</t>
  </si>
  <si>
    <t>黄飞远</t>
  </si>
  <si>
    <t>杨庆</t>
  </si>
  <si>
    <t>陈日煜</t>
  </si>
  <si>
    <t>陈思</t>
  </si>
  <si>
    <t>方振</t>
  </si>
  <si>
    <t>武旺龙</t>
  </si>
  <si>
    <t>李欣</t>
  </si>
  <si>
    <t>金啟威</t>
  </si>
  <si>
    <t>马利萍</t>
  </si>
  <si>
    <t>陈亚波</t>
  </si>
  <si>
    <t>刘亚龙</t>
  </si>
  <si>
    <t>赵桥改</t>
  </si>
  <si>
    <t>陈时东</t>
  </si>
  <si>
    <t>高茹月</t>
  </si>
  <si>
    <t>莫路秀</t>
  </si>
  <si>
    <t>牛肖</t>
  </si>
  <si>
    <t>黄永东</t>
  </si>
  <si>
    <t>王晓荣</t>
  </si>
  <si>
    <t>黄志林</t>
  </si>
  <si>
    <t>曲和智</t>
  </si>
  <si>
    <t>蒲浩</t>
  </si>
  <si>
    <t>钟蓝奇</t>
  </si>
  <si>
    <t>李正可</t>
  </si>
  <si>
    <t>朱顺有</t>
  </si>
  <si>
    <t>乔亮</t>
  </si>
  <si>
    <t>李玉莹</t>
  </si>
  <si>
    <t>洪志江</t>
  </si>
  <si>
    <t>黄丽娜</t>
  </si>
  <si>
    <t>夏婧</t>
  </si>
  <si>
    <t>蔡明星</t>
  </si>
  <si>
    <t>朱嘉慧</t>
  </si>
  <si>
    <t>赵保峰</t>
  </si>
  <si>
    <t>胡金妞</t>
  </si>
  <si>
    <t>黄承禹</t>
  </si>
  <si>
    <t>郑鹏</t>
  </si>
  <si>
    <t>杨逵</t>
  </si>
  <si>
    <t>苏志森</t>
  </si>
  <si>
    <t>宋小维</t>
  </si>
  <si>
    <t>孙琦</t>
  </si>
  <si>
    <t>尚贵峰</t>
  </si>
  <si>
    <t>连伟强</t>
  </si>
  <si>
    <t>叶姗姗</t>
  </si>
  <si>
    <t>方晓格</t>
  </si>
  <si>
    <t>凌一虎</t>
  </si>
  <si>
    <t>孙二勇</t>
  </si>
  <si>
    <t>杨倩</t>
  </si>
  <si>
    <t>李再金</t>
  </si>
  <si>
    <t>陈纪圆</t>
  </si>
  <si>
    <t>何继忠</t>
  </si>
  <si>
    <t>高旭晨</t>
  </si>
  <si>
    <t>张芳铭</t>
  </si>
  <si>
    <t>支巧变</t>
  </si>
  <si>
    <t>史泰龙</t>
  </si>
  <si>
    <t>卫晓峰</t>
  </si>
  <si>
    <t>程万龙</t>
  </si>
  <si>
    <t>文菊</t>
  </si>
  <si>
    <t>耿超</t>
  </si>
  <si>
    <t>秦增君</t>
  </si>
  <si>
    <t>徐亮亮</t>
  </si>
  <si>
    <t>邱松</t>
  </si>
  <si>
    <t>谭雨</t>
  </si>
  <si>
    <t>周威</t>
  </si>
  <si>
    <t>王喜文</t>
  </si>
  <si>
    <t>翟岩</t>
  </si>
  <si>
    <t>张彦</t>
  </si>
  <si>
    <t>王锐娟</t>
  </si>
  <si>
    <t>余玲玲</t>
  </si>
  <si>
    <t>杨世品</t>
  </si>
  <si>
    <t>韩明辉</t>
  </si>
  <si>
    <t>杨明洋</t>
  </si>
  <si>
    <t>秦鹏</t>
  </si>
  <si>
    <t>熊泽祥</t>
  </si>
  <si>
    <t>刘婧</t>
  </si>
  <si>
    <t>刘强</t>
  </si>
  <si>
    <t>张亚利</t>
  </si>
  <si>
    <t>张帅</t>
  </si>
  <si>
    <t>乌格亚木尔</t>
  </si>
  <si>
    <t>何春红</t>
  </si>
  <si>
    <t>伍远海</t>
  </si>
  <si>
    <t>余波</t>
  </si>
  <si>
    <t>赵树良</t>
  </si>
  <si>
    <t>谢会娟</t>
  </si>
  <si>
    <t>周娟娟</t>
  </si>
  <si>
    <t>刘龙</t>
  </si>
  <si>
    <t>强虎</t>
  </si>
  <si>
    <t>姚华吕</t>
  </si>
  <si>
    <t>王梅</t>
  </si>
  <si>
    <t>梁政府</t>
  </si>
  <si>
    <t>李永鑫</t>
  </si>
  <si>
    <t>苏开陆</t>
  </si>
  <si>
    <t>谭杰</t>
  </si>
  <si>
    <t>孙磊</t>
  </si>
  <si>
    <t>牟兴</t>
  </si>
  <si>
    <t>王震</t>
  </si>
  <si>
    <t>曾应忠</t>
  </si>
  <si>
    <t>尤亚伟</t>
  </si>
  <si>
    <t>刘永强</t>
  </si>
  <si>
    <t>曹萌</t>
  </si>
  <si>
    <t>余志豪</t>
  </si>
  <si>
    <t>褚天悦</t>
  </si>
  <si>
    <t>苏梦圆</t>
  </si>
  <si>
    <t>徐金勇</t>
  </si>
  <si>
    <t>额尔敦毕力格</t>
  </si>
  <si>
    <t>肖慧</t>
  </si>
  <si>
    <t>王师业</t>
  </si>
  <si>
    <t>李正师</t>
  </si>
  <si>
    <t>朱姚栋</t>
  </si>
  <si>
    <t>万昕</t>
  </si>
  <si>
    <t>唐流春</t>
  </si>
  <si>
    <t>李金荣</t>
  </si>
  <si>
    <t>任欣强</t>
  </si>
  <si>
    <t>毛伟杰</t>
  </si>
  <si>
    <t>陈漫玲</t>
  </si>
  <si>
    <t>董爱红</t>
  </si>
  <si>
    <t>吕艳</t>
  </si>
  <si>
    <t>赵茹</t>
  </si>
  <si>
    <t>谢建兵</t>
  </si>
  <si>
    <t>张德生</t>
  </si>
  <si>
    <t>陈诗翘</t>
  </si>
  <si>
    <t>刘姣</t>
  </si>
  <si>
    <t>曹慧慧</t>
  </si>
  <si>
    <t>车建维</t>
  </si>
  <si>
    <t>刘华成</t>
  </si>
  <si>
    <t>朱凤森</t>
  </si>
  <si>
    <t>陈棚飞</t>
  </si>
  <si>
    <t>王朝亮</t>
  </si>
  <si>
    <t>杨培森</t>
  </si>
  <si>
    <t>王维东</t>
  </si>
  <si>
    <t>黎添承</t>
  </si>
  <si>
    <t>林培伟</t>
  </si>
  <si>
    <t>张洪福</t>
  </si>
  <si>
    <t>杨骐伟</t>
  </si>
  <si>
    <t>谭志诚</t>
  </si>
  <si>
    <t>舒智</t>
  </si>
  <si>
    <t>王鑫</t>
  </si>
  <si>
    <t>黄廷袁</t>
  </si>
  <si>
    <t>张华</t>
  </si>
  <si>
    <t>贾继龙</t>
  </si>
  <si>
    <t>陈建华</t>
  </si>
  <si>
    <t>方晓靓</t>
  </si>
  <si>
    <t>陈俊</t>
  </si>
  <si>
    <t>赖富坤</t>
  </si>
  <si>
    <t>舒新</t>
  </si>
  <si>
    <t>马志宾</t>
  </si>
  <si>
    <t>魏龙飞</t>
  </si>
  <si>
    <t>刘思宇</t>
  </si>
  <si>
    <t>陈蕾</t>
  </si>
  <si>
    <t>顾晓威</t>
  </si>
  <si>
    <t>韩金明</t>
  </si>
  <si>
    <t>蒋斐斐</t>
  </si>
  <si>
    <t>陈贤波</t>
  </si>
  <si>
    <t>李亮</t>
  </si>
  <si>
    <t>郑银强</t>
  </si>
  <si>
    <t>胡婷</t>
  </si>
  <si>
    <t>李辉</t>
  </si>
  <si>
    <t>潘益铭</t>
  </si>
  <si>
    <t>苏强</t>
  </si>
  <si>
    <t>黄道军</t>
  </si>
  <si>
    <t>彭金锐</t>
  </si>
  <si>
    <t>郭明旭</t>
  </si>
  <si>
    <t>郭加升</t>
  </si>
  <si>
    <t>李府君</t>
  </si>
  <si>
    <t>修轶</t>
  </si>
  <si>
    <t>刘朝阳</t>
  </si>
  <si>
    <t>赵雷飞</t>
  </si>
  <si>
    <t>袁梦</t>
  </si>
  <si>
    <t>张振丰</t>
  </si>
  <si>
    <t>项浩</t>
  </si>
  <si>
    <t>唐小亿</t>
  </si>
  <si>
    <t>连燕珠</t>
  </si>
  <si>
    <t>王程程</t>
  </si>
  <si>
    <t>梁兵</t>
  </si>
  <si>
    <t>李永胜</t>
  </si>
  <si>
    <t>郭子涵</t>
  </si>
  <si>
    <t>陈希敏</t>
  </si>
  <si>
    <t>周婉</t>
  </si>
  <si>
    <t>王继文</t>
  </si>
  <si>
    <t>蔡达峰</t>
  </si>
  <si>
    <t>黄明鸿</t>
  </si>
  <si>
    <t>于亚楠</t>
  </si>
  <si>
    <t>周建行</t>
  </si>
  <si>
    <t>王明波</t>
  </si>
  <si>
    <t>何喜发</t>
  </si>
  <si>
    <t>何云保</t>
  </si>
  <si>
    <t>王昭平</t>
  </si>
  <si>
    <t>卢亚</t>
  </si>
  <si>
    <t>李修旋</t>
  </si>
  <si>
    <t>熊云吉</t>
  </si>
  <si>
    <t>唐丽维</t>
  </si>
  <si>
    <t>杨燕</t>
  </si>
  <si>
    <t>方亮亮</t>
  </si>
  <si>
    <t>伍贞生</t>
  </si>
  <si>
    <t>潘钰丰</t>
  </si>
  <si>
    <t>苏惠娟</t>
  </si>
  <si>
    <t>陈俊宇</t>
  </si>
  <si>
    <t>任银</t>
  </si>
  <si>
    <t>王彬富</t>
  </si>
  <si>
    <t>黄漫均</t>
  </si>
  <si>
    <t>郭秋香</t>
  </si>
  <si>
    <t>韩晓星</t>
  </si>
  <si>
    <t>陈剑锋</t>
  </si>
  <si>
    <t>郭基文</t>
  </si>
  <si>
    <t>梁光迪</t>
  </si>
  <si>
    <t>何健</t>
  </si>
  <si>
    <t>雷志强</t>
  </si>
  <si>
    <t>刘冠</t>
  </si>
  <si>
    <t>赖汝明</t>
  </si>
  <si>
    <t>罗建波</t>
  </si>
  <si>
    <t>黄华</t>
  </si>
  <si>
    <t>顾文</t>
  </si>
  <si>
    <t>孟德顺</t>
  </si>
  <si>
    <t>杨丹旭</t>
  </si>
  <si>
    <t>王聪</t>
  </si>
  <si>
    <t>黄桃</t>
  </si>
  <si>
    <t>肖云昆</t>
  </si>
  <si>
    <t>林俐</t>
  </si>
  <si>
    <t>白龙</t>
  </si>
  <si>
    <t>廖凤玲</t>
  </si>
  <si>
    <t>韩前只</t>
  </si>
  <si>
    <t>刘晨</t>
  </si>
  <si>
    <t>陈康</t>
  </si>
  <si>
    <t>李盟盟</t>
  </si>
  <si>
    <t>马莉</t>
  </si>
  <si>
    <t>欧阳龙</t>
  </si>
  <si>
    <t>龚翠财</t>
  </si>
  <si>
    <t>曹瑞萍</t>
  </si>
  <si>
    <t>宁荣</t>
  </si>
  <si>
    <t>付沙龙</t>
  </si>
  <si>
    <t>于鹏</t>
  </si>
  <si>
    <t>王会超</t>
  </si>
  <si>
    <t>王坚信</t>
  </si>
  <si>
    <t>杨博</t>
  </si>
  <si>
    <t>华文雷</t>
  </si>
  <si>
    <t>杨利平</t>
  </si>
  <si>
    <t>吴锡冠</t>
  </si>
  <si>
    <t>满开新</t>
  </si>
  <si>
    <t>覃国平</t>
  </si>
  <si>
    <t>曹建军</t>
  </si>
  <si>
    <t>刘红红</t>
  </si>
  <si>
    <t>庞志期</t>
  </si>
  <si>
    <t>赖清容</t>
  </si>
  <si>
    <t>于欢欢</t>
  </si>
  <si>
    <t>庄旭</t>
  </si>
  <si>
    <t>车超</t>
  </si>
  <si>
    <t>陈金明</t>
  </si>
  <si>
    <t>万祥华</t>
  </si>
  <si>
    <t>张贤</t>
  </si>
  <si>
    <t>马亚珍</t>
  </si>
  <si>
    <t>郑丽丽</t>
  </si>
  <si>
    <t>李朋朋</t>
  </si>
  <si>
    <t>郑佳荣</t>
  </si>
  <si>
    <t>刘红明</t>
  </si>
  <si>
    <t>章婷婷</t>
  </si>
  <si>
    <t>庄秋文</t>
  </si>
  <si>
    <t>高佳伟</t>
  </si>
  <si>
    <t>卓海文</t>
  </si>
  <si>
    <t>孙行龙</t>
  </si>
  <si>
    <t>陈大伟</t>
  </si>
  <si>
    <t>袁樱凤</t>
  </si>
  <si>
    <t>方广群</t>
  </si>
  <si>
    <t>邓金渭</t>
  </si>
  <si>
    <t>梁杰</t>
  </si>
  <si>
    <t>陈升</t>
  </si>
  <si>
    <t>田梦琦</t>
  </si>
  <si>
    <t>寿继东</t>
  </si>
  <si>
    <t>黄峰</t>
  </si>
  <si>
    <t>王靖</t>
  </si>
  <si>
    <t>杨慧敏</t>
  </si>
  <si>
    <t>雷智龙</t>
  </si>
  <si>
    <t>武齐齐</t>
  </si>
  <si>
    <t>覃卓海</t>
  </si>
  <si>
    <t>柴志新</t>
  </si>
  <si>
    <t>张彦军</t>
  </si>
  <si>
    <t>王子鑫</t>
  </si>
  <si>
    <t>黄益坚</t>
  </si>
  <si>
    <t>王月锋</t>
  </si>
  <si>
    <t>张迪</t>
  </si>
  <si>
    <t>李恒</t>
  </si>
  <si>
    <t>王洪福</t>
  </si>
  <si>
    <t>朱义文</t>
  </si>
  <si>
    <t>史华健</t>
  </si>
  <si>
    <t>张建安</t>
  </si>
  <si>
    <t>梁义</t>
  </si>
  <si>
    <t>成俊健</t>
  </si>
  <si>
    <t>于忠斌</t>
  </si>
  <si>
    <t>黄煌辉</t>
  </si>
  <si>
    <t>刘苏勇</t>
  </si>
  <si>
    <t>陆沛霏</t>
  </si>
  <si>
    <t>鲁博</t>
  </si>
  <si>
    <t>何生兰</t>
  </si>
  <si>
    <t>刘洋</t>
  </si>
  <si>
    <t>强建飞</t>
  </si>
  <si>
    <t>陈样仁</t>
  </si>
  <si>
    <t>李星</t>
  </si>
  <si>
    <t>颜强</t>
  </si>
  <si>
    <t>王超军</t>
  </si>
  <si>
    <t>刘水兵</t>
  </si>
  <si>
    <t>陈双红</t>
  </si>
  <si>
    <t>金同双</t>
  </si>
  <si>
    <t>吴炳标</t>
  </si>
  <si>
    <t>彭国清</t>
  </si>
  <si>
    <t>柯庆安</t>
  </si>
  <si>
    <t>韩耀</t>
  </si>
  <si>
    <t>汤水珊</t>
  </si>
  <si>
    <t>董家梁</t>
  </si>
  <si>
    <t>刘宁勇</t>
  </si>
  <si>
    <t>何尧森</t>
  </si>
  <si>
    <t>古礼荣</t>
  </si>
  <si>
    <t>刘陶航</t>
  </si>
  <si>
    <t>贾晨阳</t>
  </si>
  <si>
    <t>唐毅</t>
  </si>
  <si>
    <t>蔡志豪</t>
  </si>
  <si>
    <t>相森林</t>
  </si>
  <si>
    <t>杜梦来</t>
  </si>
  <si>
    <t>刘贤波</t>
  </si>
  <si>
    <t>赵锡洋</t>
  </si>
  <si>
    <t>王琪琪</t>
  </si>
  <si>
    <t>邱煌辉</t>
  </si>
  <si>
    <t>马泉</t>
  </si>
  <si>
    <t>鲁宏远</t>
  </si>
  <si>
    <t>刘琴</t>
  </si>
  <si>
    <t>李金文</t>
  </si>
  <si>
    <t>陈书福</t>
  </si>
  <si>
    <t>甄晓伟</t>
  </si>
  <si>
    <t>李维峥</t>
  </si>
  <si>
    <t>崔浩</t>
  </si>
  <si>
    <t>于珊珊</t>
  </si>
  <si>
    <t>李环云</t>
  </si>
  <si>
    <t>马金焯</t>
  </si>
  <si>
    <t>谢涛波</t>
  </si>
  <si>
    <t>聂火珠</t>
  </si>
  <si>
    <t>蒋军辉</t>
  </si>
  <si>
    <t>赵淼</t>
  </si>
  <si>
    <t>张新奇</t>
  </si>
  <si>
    <t>李亭</t>
  </si>
  <si>
    <t>周峰</t>
  </si>
  <si>
    <t>肖金平</t>
  </si>
  <si>
    <t>林冬英</t>
  </si>
  <si>
    <t>陈大孩</t>
  </si>
  <si>
    <t>李文</t>
  </si>
  <si>
    <t>孙彩徽</t>
  </si>
  <si>
    <t>杨富玲</t>
  </si>
  <si>
    <t>谢晋</t>
  </si>
  <si>
    <t>贾洪国</t>
  </si>
  <si>
    <t>林迪</t>
  </si>
  <si>
    <t>沙沙</t>
  </si>
  <si>
    <t>廖红泽</t>
  </si>
  <si>
    <t>成天洪</t>
  </si>
  <si>
    <t>李猛</t>
  </si>
  <si>
    <t>余跃腾</t>
  </si>
  <si>
    <t>丛刚</t>
  </si>
  <si>
    <t>赵亮</t>
  </si>
  <si>
    <t>杜振周</t>
  </si>
  <si>
    <t>石文胜</t>
  </si>
  <si>
    <t>符家明</t>
  </si>
  <si>
    <t>周兵兵</t>
  </si>
  <si>
    <t>秦晓鹏</t>
  </si>
  <si>
    <t>谷文彩</t>
  </si>
  <si>
    <t>陈石凤</t>
  </si>
  <si>
    <t>王永</t>
  </si>
  <si>
    <t>吴育宁</t>
  </si>
  <si>
    <t>封功宝</t>
  </si>
  <si>
    <t>林水财</t>
  </si>
  <si>
    <t>杨乐</t>
  </si>
  <si>
    <t>黄文焕</t>
  </si>
  <si>
    <t>张强</t>
  </si>
  <si>
    <t>刘何民</t>
  </si>
  <si>
    <t>张国凯</t>
  </si>
  <si>
    <t>赵中平</t>
  </si>
  <si>
    <t>周健</t>
  </si>
  <si>
    <t>王雪</t>
  </si>
  <si>
    <t>王朝忠</t>
  </si>
  <si>
    <t>卢合金</t>
  </si>
  <si>
    <t>黄圣斌</t>
  </si>
  <si>
    <t>孙小童</t>
  </si>
  <si>
    <t>黎家事</t>
  </si>
  <si>
    <t>张忠</t>
  </si>
  <si>
    <t>董雪旭</t>
  </si>
  <si>
    <t>张家成</t>
  </si>
  <si>
    <t>尤逢成</t>
  </si>
  <si>
    <t>罗晓</t>
  </si>
  <si>
    <t>魏雅萌</t>
  </si>
  <si>
    <t>向波</t>
  </si>
  <si>
    <t>罗欢欢</t>
  </si>
  <si>
    <t>翁武涛</t>
  </si>
  <si>
    <t>胡凯军</t>
  </si>
  <si>
    <t>董希成</t>
  </si>
  <si>
    <t>罗玉强</t>
  </si>
  <si>
    <t>廖冬丽</t>
  </si>
  <si>
    <t>黄小萍</t>
  </si>
  <si>
    <t>周照</t>
  </si>
  <si>
    <t>王勇杰</t>
  </si>
  <si>
    <t>裴雨薇</t>
  </si>
  <si>
    <t>夏晋</t>
  </si>
  <si>
    <t>郭鹏宇</t>
  </si>
  <si>
    <t>吴权泽</t>
  </si>
  <si>
    <t>雷浩然</t>
  </si>
  <si>
    <t>魏海滨</t>
  </si>
  <si>
    <t>李奕晴</t>
  </si>
  <si>
    <t>黄秀平</t>
  </si>
  <si>
    <t>陈明兴</t>
  </si>
  <si>
    <t>王越</t>
  </si>
  <si>
    <t>王芳</t>
  </si>
  <si>
    <t>李保龙</t>
  </si>
  <si>
    <t>王京京</t>
  </si>
  <si>
    <t>刘哿</t>
  </si>
  <si>
    <t>姚任飞</t>
  </si>
  <si>
    <t>李浩清</t>
  </si>
  <si>
    <t>宁许敏</t>
  </si>
  <si>
    <t>赵兵</t>
  </si>
  <si>
    <t>刘晓奇</t>
  </si>
  <si>
    <t>郑嘉浩</t>
  </si>
  <si>
    <t>梁桂源</t>
  </si>
  <si>
    <t>苏伟柱</t>
  </si>
  <si>
    <t>张松</t>
  </si>
  <si>
    <t>姜仪慧</t>
  </si>
  <si>
    <t>刘长和</t>
  </si>
  <si>
    <t>陈临龙</t>
  </si>
  <si>
    <t>龙奎</t>
  </si>
  <si>
    <t>姜勇</t>
  </si>
  <si>
    <t>陈骁</t>
  </si>
  <si>
    <t>林熠</t>
  </si>
  <si>
    <t>赵斌</t>
  </si>
  <si>
    <t>陈泽恒</t>
  </si>
  <si>
    <t>董莹莹</t>
  </si>
  <si>
    <t>肖忠</t>
  </si>
  <si>
    <t>张雅南</t>
  </si>
  <si>
    <t>廖顺陵</t>
  </si>
  <si>
    <t>田雪梅</t>
  </si>
  <si>
    <t>陈朋朋</t>
  </si>
  <si>
    <t>李志斌</t>
  </si>
  <si>
    <t>景书鱼</t>
  </si>
  <si>
    <t>王宁</t>
  </si>
  <si>
    <t>赵小利</t>
  </si>
  <si>
    <t>张金波</t>
  </si>
  <si>
    <t>徐丽丽</t>
  </si>
  <si>
    <t>陈勇</t>
  </si>
  <si>
    <t>林泉</t>
  </si>
  <si>
    <t>刘岳潮</t>
  </si>
  <si>
    <t>韦唐晋</t>
  </si>
  <si>
    <t>别婷</t>
  </si>
  <si>
    <t>罗鑫</t>
  </si>
  <si>
    <t>张世源</t>
  </si>
  <si>
    <t>方俊敏</t>
  </si>
  <si>
    <t>黄绍锦</t>
  </si>
  <si>
    <t>杨帆</t>
  </si>
  <si>
    <t>陈武艺</t>
  </si>
  <si>
    <t>郭勇科</t>
  </si>
  <si>
    <t>洪玉芬</t>
  </si>
  <si>
    <t>石园园</t>
  </si>
  <si>
    <t>周扬</t>
  </si>
  <si>
    <t>吴允豪</t>
  </si>
  <si>
    <t>吴柳枝</t>
  </si>
  <si>
    <t>张少松</t>
  </si>
  <si>
    <t>黄梅</t>
  </si>
  <si>
    <t>施程根</t>
  </si>
  <si>
    <t>沈彬华</t>
  </si>
  <si>
    <t>黄莉莎</t>
  </si>
  <si>
    <t>刘荆成</t>
  </si>
  <si>
    <t>金磊</t>
  </si>
  <si>
    <t>李玺</t>
  </si>
  <si>
    <t>闫昌松</t>
  </si>
  <si>
    <t>李林军</t>
  </si>
  <si>
    <t>胡永新</t>
  </si>
  <si>
    <t>张乐</t>
  </si>
  <si>
    <t>肖适文</t>
  </si>
  <si>
    <t>钟金林</t>
  </si>
  <si>
    <t>肖红</t>
  </si>
  <si>
    <t>陈艳光</t>
  </si>
  <si>
    <t>黄慧军</t>
  </si>
  <si>
    <t>付楠</t>
  </si>
  <si>
    <t>屈凯航</t>
  </si>
  <si>
    <t>郑红</t>
  </si>
  <si>
    <t>柯明潮</t>
  </si>
  <si>
    <t>彭威威</t>
  </si>
  <si>
    <t>雷宗力</t>
  </si>
  <si>
    <t>程静</t>
  </si>
  <si>
    <t>陈仁</t>
  </si>
  <si>
    <t>何红香</t>
  </si>
  <si>
    <t>王永生</t>
  </si>
  <si>
    <t>苗迪</t>
  </si>
  <si>
    <t>林宏辉</t>
  </si>
  <si>
    <t>姚喜经</t>
  </si>
  <si>
    <t>马瑞</t>
  </si>
  <si>
    <t>肖永胜</t>
  </si>
  <si>
    <t>陈辉</t>
  </si>
  <si>
    <t>黄鹏展</t>
  </si>
  <si>
    <t>廖端</t>
  </si>
  <si>
    <t>文嗣沛</t>
  </si>
  <si>
    <t>欧阳鑫</t>
  </si>
  <si>
    <t>程波</t>
  </si>
  <si>
    <t>陈光成</t>
  </si>
  <si>
    <t>许培辉</t>
  </si>
  <si>
    <t>赵栋</t>
  </si>
  <si>
    <t>刘涛</t>
  </si>
  <si>
    <t>李俊颐</t>
  </si>
  <si>
    <t>焦青柑</t>
  </si>
  <si>
    <t>居来提·依马木</t>
  </si>
  <si>
    <t>李欣钰</t>
  </si>
  <si>
    <t>范江河</t>
  </si>
  <si>
    <t>金建炜</t>
  </si>
  <si>
    <t>杨廷敏</t>
  </si>
  <si>
    <t>梁金才</t>
  </si>
  <si>
    <t>袁欣龙</t>
  </si>
  <si>
    <t>张媛</t>
  </si>
  <si>
    <t>苏坚挺</t>
  </si>
  <si>
    <t>葛景熠</t>
  </si>
  <si>
    <t>刘辉</t>
  </si>
  <si>
    <t>黄国速</t>
  </si>
  <si>
    <t>邓马俊</t>
  </si>
  <si>
    <t>张家儒</t>
  </si>
  <si>
    <t>丘剑和</t>
  </si>
  <si>
    <t>王星</t>
  </si>
  <si>
    <t>冀鸿宇</t>
  </si>
  <si>
    <t>刘红亮</t>
  </si>
  <si>
    <t>杨君平</t>
  </si>
  <si>
    <t>卢春生</t>
  </si>
  <si>
    <t>徐进德</t>
  </si>
  <si>
    <t>邵万星</t>
  </si>
  <si>
    <t>王艺佳</t>
  </si>
  <si>
    <t>谢宇</t>
  </si>
  <si>
    <t>蒋小龙</t>
  </si>
  <si>
    <t>孙婷婷</t>
  </si>
  <si>
    <t>叶幸运</t>
  </si>
  <si>
    <t>梁纵豪</t>
  </si>
  <si>
    <t>张聪辉</t>
  </si>
  <si>
    <t>田力</t>
  </si>
  <si>
    <t>刘浪</t>
  </si>
  <si>
    <t>胡燕军</t>
  </si>
  <si>
    <t>熊英利</t>
  </si>
  <si>
    <t>杨梁</t>
  </si>
  <si>
    <t>韩昊</t>
  </si>
  <si>
    <t>洪尧达</t>
  </si>
  <si>
    <t>王振静</t>
  </si>
  <si>
    <t>林洁青</t>
  </si>
  <si>
    <t>喻文平</t>
  </si>
  <si>
    <t>詹紫文</t>
  </si>
  <si>
    <t>方卉</t>
  </si>
  <si>
    <t>蒙源芳</t>
  </si>
  <si>
    <t>左静</t>
  </si>
  <si>
    <t>张猛</t>
  </si>
  <si>
    <t>程龙</t>
  </si>
  <si>
    <t>丁海亮</t>
  </si>
  <si>
    <t>郑凯</t>
  </si>
  <si>
    <t>刘栋</t>
  </si>
  <si>
    <t>何惠洪</t>
  </si>
  <si>
    <t>刘刚</t>
  </si>
  <si>
    <t>陈佳健</t>
  </si>
  <si>
    <t>孙英林</t>
  </si>
  <si>
    <t>唐冬威</t>
  </si>
  <si>
    <t>孙艳红</t>
  </si>
  <si>
    <t>王刚</t>
  </si>
  <si>
    <t>白丹</t>
  </si>
  <si>
    <t>杨长玲</t>
  </si>
  <si>
    <t>黄浩</t>
  </si>
  <si>
    <t>王清瑞</t>
  </si>
  <si>
    <t>张丽炜</t>
  </si>
  <si>
    <t>王志发</t>
  </si>
  <si>
    <t>孙竹芹</t>
  </si>
  <si>
    <t>骆顺萍</t>
  </si>
  <si>
    <t>吴学东</t>
  </si>
  <si>
    <t>岑迫辉</t>
  </si>
  <si>
    <t>叶昌辉</t>
  </si>
  <si>
    <t>李若雪</t>
  </si>
  <si>
    <t>焦笃佳</t>
  </si>
  <si>
    <t>梁文威</t>
  </si>
  <si>
    <t>杨尚</t>
  </si>
  <si>
    <t>武栋</t>
  </si>
  <si>
    <t>凌庆</t>
  </si>
  <si>
    <t>刘鹏</t>
  </si>
  <si>
    <t>王铖</t>
  </si>
  <si>
    <t>吴绍强</t>
  </si>
  <si>
    <t>朱小兴</t>
  </si>
  <si>
    <t>郭铅</t>
  </si>
  <si>
    <t>于海港</t>
  </si>
  <si>
    <t>李保见</t>
  </si>
  <si>
    <t>白立明</t>
  </si>
  <si>
    <t>王广祎</t>
  </si>
  <si>
    <t>徐玮</t>
  </si>
  <si>
    <t>金杰</t>
  </si>
  <si>
    <t>赵文良</t>
  </si>
  <si>
    <t>刘磊</t>
  </si>
  <si>
    <t>袁子龙</t>
  </si>
  <si>
    <t>观笑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</si>
</sst>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C04A1-78A7-4317-B8BA-3C929304E83A}">
  <dimension ref="A1:B2537"/>
  <sheetViews>
    <sheetView tabSelected="1" workbookViewId="0">
      <selection activeCell="E6" sqref="E6"/>
    </sheetView>
  </sheetViews>
  <sheetFormatPr defaultRowHeight="14.25" x14ac:dyDescent="0.2"/>
  <sheetData>
    <row r="1" spans="1:2" x14ac:dyDescent="0.2">
      <c r="A1" t="s">
        <v>2485</v>
      </c>
      <c r="B1" t="str">
        <f>"13582813908"</f>
        <v>13582813908</v>
      </c>
    </row>
    <row r="2" spans="1:2" x14ac:dyDescent="0.2">
      <c r="A2" t="s">
        <v>2484</v>
      </c>
      <c r="B2" t="str">
        <f>"17520481281"</f>
        <v>17520481281</v>
      </c>
    </row>
    <row r="3" spans="1:2" x14ac:dyDescent="0.2">
      <c r="A3" t="s">
        <v>2483</v>
      </c>
      <c r="B3" t="str">
        <f>"13833385559"</f>
        <v>13833385559</v>
      </c>
    </row>
    <row r="4" spans="1:2" x14ac:dyDescent="0.2">
      <c r="A4" t="s">
        <v>2482</v>
      </c>
      <c r="B4" t="str">
        <f>"13613200316"</f>
        <v>13613200316</v>
      </c>
    </row>
    <row r="5" spans="1:2" x14ac:dyDescent="0.2">
      <c r="A5" t="s">
        <v>2481</v>
      </c>
      <c r="B5" t="str">
        <f>"18256557982"</f>
        <v>18256557982</v>
      </c>
    </row>
    <row r="6" spans="1:2" x14ac:dyDescent="0.2">
      <c r="A6" t="s">
        <v>2480</v>
      </c>
      <c r="B6" t="str">
        <f>"13016766678"</f>
        <v>13016766678</v>
      </c>
    </row>
    <row r="7" spans="1:2" x14ac:dyDescent="0.2">
      <c r="A7" t="s">
        <v>2479</v>
      </c>
      <c r="B7" t="str">
        <f>"15131511719"</f>
        <v>15131511719</v>
      </c>
    </row>
    <row r="8" spans="1:2" x14ac:dyDescent="0.2">
      <c r="A8" t="s">
        <v>2478</v>
      </c>
      <c r="B8" t="str">
        <f>"15143830123"</f>
        <v>15143830123</v>
      </c>
    </row>
    <row r="9" spans="1:2" x14ac:dyDescent="0.2">
      <c r="A9" t="s">
        <v>2477</v>
      </c>
      <c r="B9" t="str">
        <f>"13407619637"</f>
        <v>13407619637</v>
      </c>
    </row>
    <row r="10" spans="1:2" x14ac:dyDescent="0.2">
      <c r="A10" t="s">
        <v>2476</v>
      </c>
      <c r="B10" t="str">
        <f>"18653381770"</f>
        <v>18653381770</v>
      </c>
    </row>
    <row r="11" spans="1:2" x14ac:dyDescent="0.2">
      <c r="A11" t="s">
        <v>295</v>
      </c>
      <c r="B11" t="str">
        <f>"15153735736"</f>
        <v>15153735736</v>
      </c>
    </row>
    <row r="12" spans="1:2" x14ac:dyDescent="0.2">
      <c r="A12" t="s">
        <v>2475</v>
      </c>
      <c r="B12" t="str">
        <f>"15003311839"</f>
        <v>15003311839</v>
      </c>
    </row>
    <row r="13" spans="1:2" x14ac:dyDescent="0.2">
      <c r="A13" t="s">
        <v>2474</v>
      </c>
      <c r="B13" t="str">
        <f>"18262096892"</f>
        <v>18262096892</v>
      </c>
    </row>
    <row r="14" spans="1:2" x14ac:dyDescent="0.2">
      <c r="A14" t="s">
        <v>2473</v>
      </c>
      <c r="B14" t="str">
        <f>"15980595927"</f>
        <v>15980595927</v>
      </c>
    </row>
    <row r="15" spans="1:2" x14ac:dyDescent="0.2">
      <c r="A15" t="s">
        <v>2472</v>
      </c>
      <c r="B15" t="str">
        <f>"15984265281"</f>
        <v>15984265281</v>
      </c>
    </row>
    <row r="16" spans="1:2" x14ac:dyDescent="0.2">
      <c r="A16" t="s">
        <v>2471</v>
      </c>
      <c r="B16" t="str">
        <f>"15730578325"</f>
        <v>15730578325</v>
      </c>
    </row>
    <row r="17" spans="1:2" x14ac:dyDescent="0.2">
      <c r="A17" t="s">
        <v>2470</v>
      </c>
      <c r="B17" t="str">
        <f>"18325838371"</f>
        <v>18325838371</v>
      </c>
    </row>
    <row r="18" spans="1:2" x14ac:dyDescent="0.2">
      <c r="A18" t="s">
        <v>2469</v>
      </c>
      <c r="B18" t="str">
        <f>"15093022008"</f>
        <v>15093022008</v>
      </c>
    </row>
    <row r="19" spans="1:2" x14ac:dyDescent="0.2">
      <c r="A19" t="s">
        <v>2468</v>
      </c>
      <c r="B19" t="str">
        <f>"13587425664"</f>
        <v>13587425664</v>
      </c>
    </row>
    <row r="20" spans="1:2" x14ac:dyDescent="0.2">
      <c r="A20" t="s">
        <v>2467</v>
      </c>
      <c r="B20" t="str">
        <f>"17875531933"</f>
        <v>17875531933</v>
      </c>
    </row>
    <row r="21" spans="1:2" x14ac:dyDescent="0.2">
      <c r="A21" t="s">
        <v>2466</v>
      </c>
      <c r="B21" t="str">
        <f>"18661383816"</f>
        <v>18661383816</v>
      </c>
    </row>
    <row r="22" spans="1:2" x14ac:dyDescent="0.2">
      <c r="A22" t="s">
        <v>2465</v>
      </c>
      <c r="B22" t="str">
        <f>"15213247040"</f>
        <v>15213247040</v>
      </c>
    </row>
    <row r="23" spans="1:2" x14ac:dyDescent="0.2">
      <c r="A23" t="s">
        <v>2464</v>
      </c>
      <c r="B23" t="str">
        <f>"13423322862"</f>
        <v>13423322862</v>
      </c>
    </row>
    <row r="24" spans="1:2" x14ac:dyDescent="0.2">
      <c r="A24" t="s">
        <v>2463</v>
      </c>
      <c r="B24" t="str">
        <f>"13794820135"</f>
        <v>13794820135</v>
      </c>
    </row>
    <row r="25" spans="1:2" x14ac:dyDescent="0.2">
      <c r="A25" t="s">
        <v>2462</v>
      </c>
      <c r="B25" t="str">
        <f>"17634985297"</f>
        <v>17634985297</v>
      </c>
    </row>
    <row r="26" spans="1:2" x14ac:dyDescent="0.2">
      <c r="A26" t="s">
        <v>2461</v>
      </c>
      <c r="B26" t="str">
        <f>"15068857933"</f>
        <v>15068857933</v>
      </c>
    </row>
    <row r="27" spans="1:2" x14ac:dyDescent="0.2">
      <c r="A27" t="s">
        <v>2460</v>
      </c>
      <c r="B27" t="str">
        <f>"13773942645"</f>
        <v>13773942645</v>
      </c>
    </row>
    <row r="28" spans="1:2" x14ac:dyDescent="0.2">
      <c r="A28" t="s">
        <v>2459</v>
      </c>
      <c r="B28" t="str">
        <f>"13233200588"</f>
        <v>13233200588</v>
      </c>
    </row>
    <row r="29" spans="1:2" x14ac:dyDescent="0.2">
      <c r="A29" t="s">
        <v>2458</v>
      </c>
      <c r="B29" t="str">
        <f>"13960987251"</f>
        <v>13960987251</v>
      </c>
    </row>
    <row r="30" spans="1:2" x14ac:dyDescent="0.2">
      <c r="A30" t="s">
        <v>2457</v>
      </c>
      <c r="B30" t="str">
        <f>"13608965939"</f>
        <v>13608965939</v>
      </c>
    </row>
    <row r="31" spans="1:2" x14ac:dyDescent="0.2">
      <c r="A31" t="s">
        <v>2456</v>
      </c>
      <c r="B31" t="str">
        <f>"18687139481"</f>
        <v>18687139481</v>
      </c>
    </row>
    <row r="32" spans="1:2" x14ac:dyDescent="0.2">
      <c r="A32" t="s">
        <v>2455</v>
      </c>
      <c r="B32" t="str">
        <f>"13683436848"</f>
        <v>13683436848</v>
      </c>
    </row>
    <row r="33" spans="1:2" x14ac:dyDescent="0.2">
      <c r="A33" t="s">
        <v>2454</v>
      </c>
      <c r="B33" t="str">
        <f>"13842429355"</f>
        <v>13842429355</v>
      </c>
    </row>
    <row r="34" spans="1:2" x14ac:dyDescent="0.2">
      <c r="A34" t="s">
        <v>2453</v>
      </c>
      <c r="B34" t="str">
        <f>"15035968179"</f>
        <v>15035968179</v>
      </c>
    </row>
    <row r="35" spans="1:2" x14ac:dyDescent="0.2">
      <c r="A35" t="s">
        <v>2452</v>
      </c>
      <c r="B35" t="str">
        <f>"13666715667"</f>
        <v>13666715667</v>
      </c>
    </row>
    <row r="36" spans="1:2" x14ac:dyDescent="0.2">
      <c r="A36" t="s">
        <v>2451</v>
      </c>
      <c r="B36" t="str">
        <f>"15558632093"</f>
        <v>15558632093</v>
      </c>
    </row>
    <row r="37" spans="1:2" x14ac:dyDescent="0.2">
      <c r="A37" t="s">
        <v>2450</v>
      </c>
      <c r="B37" t="str">
        <f>"13464597521"</f>
        <v>13464597521</v>
      </c>
    </row>
    <row r="38" spans="1:2" x14ac:dyDescent="0.2">
      <c r="A38" t="s">
        <v>2449</v>
      </c>
      <c r="B38" t="str">
        <f>"13707514201"</f>
        <v>13707514201</v>
      </c>
    </row>
    <row r="39" spans="1:2" x14ac:dyDescent="0.2">
      <c r="A39" t="s">
        <v>2448</v>
      </c>
      <c r="B39" t="str">
        <f>"15010270012"</f>
        <v>15010270012</v>
      </c>
    </row>
    <row r="40" spans="1:2" x14ac:dyDescent="0.2">
      <c r="A40" t="s">
        <v>2447</v>
      </c>
      <c r="B40" t="str">
        <f>"13794967644"</f>
        <v>13794967644</v>
      </c>
    </row>
    <row r="41" spans="1:2" x14ac:dyDescent="0.2">
      <c r="A41" t="s">
        <v>2446</v>
      </c>
      <c r="B41" t="str">
        <f>"15287505001"</f>
        <v>15287505001</v>
      </c>
    </row>
    <row r="42" spans="1:2" x14ac:dyDescent="0.2">
      <c r="A42" t="s">
        <v>2445</v>
      </c>
      <c r="B42" t="str">
        <f>"13989666003"</f>
        <v>13989666003</v>
      </c>
    </row>
    <row r="43" spans="1:2" x14ac:dyDescent="0.2">
      <c r="A43" t="s">
        <v>2444</v>
      </c>
      <c r="B43" t="str">
        <f>"15628706770"</f>
        <v>15628706770</v>
      </c>
    </row>
    <row r="44" spans="1:2" x14ac:dyDescent="0.2">
      <c r="A44" t="s">
        <v>2443</v>
      </c>
      <c r="B44" t="str">
        <f>"15754445266"</f>
        <v>15754445266</v>
      </c>
    </row>
    <row r="45" spans="1:2" x14ac:dyDescent="0.2">
      <c r="A45" t="s">
        <v>2442</v>
      </c>
      <c r="B45" t="str">
        <f>"15866165131"</f>
        <v>15866165131</v>
      </c>
    </row>
    <row r="46" spans="1:2" x14ac:dyDescent="0.2">
      <c r="A46" t="s">
        <v>2441</v>
      </c>
      <c r="B46" t="str">
        <f>"18852362616"</f>
        <v>18852362616</v>
      </c>
    </row>
    <row r="47" spans="1:2" x14ac:dyDescent="0.2">
      <c r="A47" t="s">
        <v>2440</v>
      </c>
      <c r="B47" t="str">
        <f>"15878287188"</f>
        <v>15878287188</v>
      </c>
    </row>
    <row r="48" spans="1:2" x14ac:dyDescent="0.2">
      <c r="A48" t="s">
        <v>2439</v>
      </c>
      <c r="B48" t="str">
        <f>"15198123237"</f>
        <v>15198123237</v>
      </c>
    </row>
    <row r="49" spans="1:2" x14ac:dyDescent="0.2">
      <c r="A49" t="s">
        <v>2438</v>
      </c>
      <c r="B49" t="str">
        <f>"13165763980"</f>
        <v>13165763980</v>
      </c>
    </row>
    <row r="50" spans="1:2" x14ac:dyDescent="0.2">
      <c r="A50" t="s">
        <v>2437</v>
      </c>
      <c r="B50" t="str">
        <f>"17783050211"</f>
        <v>17783050211</v>
      </c>
    </row>
    <row r="51" spans="1:2" x14ac:dyDescent="0.2">
      <c r="A51" t="s">
        <v>2436</v>
      </c>
      <c r="B51" t="str">
        <f>"17827545131"</f>
        <v>17827545131</v>
      </c>
    </row>
    <row r="52" spans="1:2" x14ac:dyDescent="0.2">
      <c r="A52" t="s">
        <v>2435</v>
      </c>
      <c r="B52" t="str">
        <f>"15944397827"</f>
        <v>15944397827</v>
      </c>
    </row>
    <row r="53" spans="1:2" x14ac:dyDescent="0.2">
      <c r="A53" t="s">
        <v>2434</v>
      </c>
      <c r="B53" t="str">
        <f>"17605090210"</f>
        <v>17605090210</v>
      </c>
    </row>
    <row r="54" spans="1:2" x14ac:dyDescent="0.2">
      <c r="A54" t="s">
        <v>2433</v>
      </c>
      <c r="B54" t="str">
        <f>"18758280655"</f>
        <v>18758280655</v>
      </c>
    </row>
    <row r="55" spans="1:2" x14ac:dyDescent="0.2">
      <c r="A55" t="s">
        <v>2432</v>
      </c>
      <c r="B55" t="str">
        <f>"18696968975"</f>
        <v>18696968975</v>
      </c>
    </row>
    <row r="56" spans="1:2" x14ac:dyDescent="0.2">
      <c r="A56" t="s">
        <v>2431</v>
      </c>
      <c r="B56" t="str">
        <f>"17683784387"</f>
        <v>17683784387</v>
      </c>
    </row>
    <row r="57" spans="1:2" x14ac:dyDescent="0.2">
      <c r="A57" t="s">
        <v>2430</v>
      </c>
      <c r="B57" t="str">
        <f>"18547713062"</f>
        <v>18547713062</v>
      </c>
    </row>
    <row r="58" spans="1:2" x14ac:dyDescent="0.2">
      <c r="A58" t="s">
        <v>2429</v>
      </c>
      <c r="B58" t="str">
        <f>"18275585451"</f>
        <v>18275585451</v>
      </c>
    </row>
    <row r="59" spans="1:2" x14ac:dyDescent="0.2">
      <c r="A59" t="s">
        <v>2428</v>
      </c>
      <c r="B59" t="str">
        <f>"15284648625"</f>
        <v>15284648625</v>
      </c>
    </row>
    <row r="60" spans="1:2" x14ac:dyDescent="0.2">
      <c r="A60" t="s">
        <v>2427</v>
      </c>
      <c r="B60" t="str">
        <f>"15059593753"</f>
        <v>15059593753</v>
      </c>
    </row>
    <row r="61" spans="1:2" x14ac:dyDescent="0.2">
      <c r="A61" t="s">
        <v>2426</v>
      </c>
      <c r="B61" t="str">
        <f>"15182258401"</f>
        <v>15182258401</v>
      </c>
    </row>
    <row r="62" spans="1:2" x14ac:dyDescent="0.2">
      <c r="A62" t="s">
        <v>2425</v>
      </c>
      <c r="B62" t="str">
        <f>"18159770240"</f>
        <v>18159770240</v>
      </c>
    </row>
    <row r="63" spans="1:2" x14ac:dyDescent="0.2">
      <c r="A63" t="s">
        <v>2424</v>
      </c>
      <c r="B63" t="str">
        <f>"15885918969"</f>
        <v>15885918969</v>
      </c>
    </row>
    <row r="64" spans="1:2" x14ac:dyDescent="0.2">
      <c r="A64" t="s">
        <v>2423</v>
      </c>
      <c r="B64" t="str">
        <f>"13952884874"</f>
        <v>13952884874</v>
      </c>
    </row>
    <row r="65" spans="1:2" x14ac:dyDescent="0.2">
      <c r="A65" t="s">
        <v>2422</v>
      </c>
      <c r="B65" t="str">
        <f>"15841626769"</f>
        <v>15841626769</v>
      </c>
    </row>
    <row r="66" spans="1:2" x14ac:dyDescent="0.2">
      <c r="A66" t="s">
        <v>2421</v>
      </c>
      <c r="B66" t="str">
        <f>"15208315663"</f>
        <v>15208315663</v>
      </c>
    </row>
    <row r="67" spans="1:2" x14ac:dyDescent="0.2">
      <c r="A67" t="s">
        <v>2420</v>
      </c>
      <c r="B67" t="str">
        <f>"13927600910"</f>
        <v>13927600910</v>
      </c>
    </row>
    <row r="68" spans="1:2" x14ac:dyDescent="0.2">
      <c r="A68" t="s">
        <v>2419</v>
      </c>
      <c r="B68" t="str">
        <f>"13966903454"</f>
        <v>13966903454</v>
      </c>
    </row>
    <row r="69" spans="1:2" x14ac:dyDescent="0.2">
      <c r="A69" t="s">
        <v>2418</v>
      </c>
      <c r="B69" t="str">
        <f>"18760678095"</f>
        <v>18760678095</v>
      </c>
    </row>
    <row r="70" spans="1:2" x14ac:dyDescent="0.2">
      <c r="A70" t="s">
        <v>2417</v>
      </c>
      <c r="B70" t="str">
        <f>"13875612363"</f>
        <v>13875612363</v>
      </c>
    </row>
    <row r="71" spans="1:2" x14ac:dyDescent="0.2">
      <c r="A71" t="s">
        <v>2416</v>
      </c>
      <c r="B71" t="str">
        <f>"13072588898"</f>
        <v>13072588898</v>
      </c>
    </row>
    <row r="72" spans="1:2" x14ac:dyDescent="0.2">
      <c r="A72" t="s">
        <v>2415</v>
      </c>
      <c r="B72" t="str">
        <f>"13546031275"</f>
        <v>13546031275</v>
      </c>
    </row>
    <row r="73" spans="1:2" x14ac:dyDescent="0.2">
      <c r="A73" t="s">
        <v>2414</v>
      </c>
      <c r="B73" t="str">
        <f>"15895289748"</f>
        <v>15895289748</v>
      </c>
    </row>
    <row r="74" spans="1:2" x14ac:dyDescent="0.2">
      <c r="A74" t="s">
        <v>2413</v>
      </c>
      <c r="B74" t="str">
        <f>"13640031554"</f>
        <v>13640031554</v>
      </c>
    </row>
    <row r="75" spans="1:2" x14ac:dyDescent="0.2">
      <c r="A75" t="s">
        <v>2412</v>
      </c>
      <c r="B75" t="str">
        <f>"18313738685"</f>
        <v>18313738685</v>
      </c>
    </row>
    <row r="76" spans="1:2" x14ac:dyDescent="0.2">
      <c r="A76" t="s">
        <v>2411</v>
      </c>
      <c r="B76" t="str">
        <f>"15766242508"</f>
        <v>15766242508</v>
      </c>
    </row>
    <row r="77" spans="1:2" x14ac:dyDescent="0.2">
      <c r="A77" t="s">
        <v>2410</v>
      </c>
      <c r="B77" t="str">
        <f>"18675965507"</f>
        <v>18675965507</v>
      </c>
    </row>
    <row r="78" spans="1:2" x14ac:dyDescent="0.2">
      <c r="A78" t="s">
        <v>2409</v>
      </c>
      <c r="B78" t="str">
        <f>"13709098152"</f>
        <v>13709098152</v>
      </c>
    </row>
    <row r="79" spans="1:2" x14ac:dyDescent="0.2">
      <c r="A79" t="s">
        <v>2408</v>
      </c>
      <c r="B79" t="str">
        <f>"13102820713"</f>
        <v>13102820713</v>
      </c>
    </row>
    <row r="80" spans="1:2" x14ac:dyDescent="0.2">
      <c r="A80" t="s">
        <v>2407</v>
      </c>
      <c r="B80" t="str">
        <f>"15625964904"</f>
        <v>15625964904</v>
      </c>
    </row>
    <row r="81" spans="1:2" x14ac:dyDescent="0.2">
      <c r="A81" t="s">
        <v>2406</v>
      </c>
      <c r="B81" t="str">
        <f>"13279078268"</f>
        <v>13279078268</v>
      </c>
    </row>
    <row r="82" spans="1:2" x14ac:dyDescent="0.2">
      <c r="A82" t="s">
        <v>2405</v>
      </c>
      <c r="B82" t="str">
        <f>"17690833084"</f>
        <v>17690833084</v>
      </c>
    </row>
    <row r="83" spans="1:2" x14ac:dyDescent="0.2">
      <c r="A83" t="s">
        <v>2404</v>
      </c>
      <c r="B83" t="str">
        <f>"18278017107"</f>
        <v>18278017107</v>
      </c>
    </row>
    <row r="84" spans="1:2" x14ac:dyDescent="0.2">
      <c r="A84" t="s">
        <v>2403</v>
      </c>
      <c r="B84" t="str">
        <f>"17585275518"</f>
        <v>17585275518</v>
      </c>
    </row>
    <row r="85" spans="1:2" x14ac:dyDescent="0.2">
      <c r="A85" t="s">
        <v>2402</v>
      </c>
      <c r="B85" t="str">
        <f>"13819180912"</f>
        <v>13819180912</v>
      </c>
    </row>
    <row r="86" spans="1:2" x14ac:dyDescent="0.2">
      <c r="A86" t="s">
        <v>2401</v>
      </c>
      <c r="B86" t="str">
        <f>"15535382184"</f>
        <v>15535382184</v>
      </c>
    </row>
    <row r="87" spans="1:2" x14ac:dyDescent="0.2">
      <c r="A87" t="s">
        <v>2400</v>
      </c>
      <c r="B87" t="str">
        <f>"15951992711"</f>
        <v>15951992711</v>
      </c>
    </row>
    <row r="88" spans="1:2" x14ac:dyDescent="0.2">
      <c r="A88" t="s">
        <v>2399</v>
      </c>
      <c r="B88" t="str">
        <f>"15099414153"</f>
        <v>15099414153</v>
      </c>
    </row>
    <row r="89" spans="1:2" x14ac:dyDescent="0.2">
      <c r="A89" t="s">
        <v>2398</v>
      </c>
      <c r="B89" t="str">
        <f>"15157780880"</f>
        <v>15157780880</v>
      </c>
    </row>
    <row r="90" spans="1:2" x14ac:dyDescent="0.2">
      <c r="A90" t="s">
        <v>2397</v>
      </c>
      <c r="B90" t="str">
        <f>"15908476681"</f>
        <v>15908476681</v>
      </c>
    </row>
    <row r="91" spans="1:2" x14ac:dyDescent="0.2">
      <c r="A91" t="s">
        <v>2396</v>
      </c>
      <c r="B91" t="str">
        <f>"18388848159"</f>
        <v>18388848159</v>
      </c>
    </row>
    <row r="92" spans="1:2" x14ac:dyDescent="0.2">
      <c r="A92" t="s">
        <v>2395</v>
      </c>
      <c r="B92" t="str">
        <f>"18209367640"</f>
        <v>18209367640</v>
      </c>
    </row>
    <row r="93" spans="1:2" x14ac:dyDescent="0.2">
      <c r="A93" t="s">
        <v>2394</v>
      </c>
      <c r="B93" t="str">
        <f>"15880930650"</f>
        <v>15880930650</v>
      </c>
    </row>
    <row r="94" spans="1:2" x14ac:dyDescent="0.2">
      <c r="A94" t="s">
        <v>2393</v>
      </c>
      <c r="B94" t="str">
        <f>"18178430198"</f>
        <v>18178430198</v>
      </c>
    </row>
    <row r="95" spans="1:2" x14ac:dyDescent="0.2">
      <c r="A95" t="s">
        <v>2392</v>
      </c>
      <c r="B95" t="str">
        <f>"15935904389"</f>
        <v>15935904389</v>
      </c>
    </row>
    <row r="96" spans="1:2" x14ac:dyDescent="0.2">
      <c r="A96" t="s">
        <v>2391</v>
      </c>
      <c r="B96" t="str">
        <f>"18679035051"</f>
        <v>18679035051</v>
      </c>
    </row>
    <row r="97" spans="1:2" x14ac:dyDescent="0.2">
      <c r="A97" t="s">
        <v>2390</v>
      </c>
      <c r="B97" t="str">
        <f>"18269288217"</f>
        <v>18269288217</v>
      </c>
    </row>
    <row r="98" spans="1:2" x14ac:dyDescent="0.2">
      <c r="A98" t="s">
        <v>2389</v>
      </c>
      <c r="B98" t="str">
        <f>"15986364076"</f>
        <v>15986364076</v>
      </c>
    </row>
    <row r="99" spans="1:2" x14ac:dyDescent="0.2">
      <c r="A99" t="s">
        <v>2388</v>
      </c>
      <c r="B99" t="str">
        <f>"18826497803"</f>
        <v>18826497803</v>
      </c>
    </row>
    <row r="100" spans="1:2" x14ac:dyDescent="0.2">
      <c r="A100" t="s">
        <v>2387</v>
      </c>
      <c r="B100" t="str">
        <f>"18270573172"</f>
        <v>18270573172</v>
      </c>
    </row>
    <row r="101" spans="1:2" x14ac:dyDescent="0.2">
      <c r="A101" t="s">
        <v>2386</v>
      </c>
      <c r="B101" t="str">
        <f>"18382127005"</f>
        <v>18382127005</v>
      </c>
    </row>
    <row r="102" spans="1:2" x14ac:dyDescent="0.2">
      <c r="A102" t="s">
        <v>2385</v>
      </c>
      <c r="B102" t="str">
        <f>"13879199156"</f>
        <v>13879199156</v>
      </c>
    </row>
    <row r="103" spans="1:2" x14ac:dyDescent="0.2">
      <c r="A103" t="s">
        <v>2384</v>
      </c>
      <c r="B103" t="str">
        <f>"17653547076"</f>
        <v>17653547076</v>
      </c>
    </row>
    <row r="104" spans="1:2" x14ac:dyDescent="0.2">
      <c r="A104" t="s">
        <v>2383</v>
      </c>
      <c r="B104" t="str">
        <f>"15880806905"</f>
        <v>15880806905</v>
      </c>
    </row>
    <row r="105" spans="1:2" x14ac:dyDescent="0.2">
      <c r="A105" t="s">
        <v>2382</v>
      </c>
      <c r="B105" t="str">
        <f>"17745571515"</f>
        <v>17745571515</v>
      </c>
    </row>
    <row r="106" spans="1:2" x14ac:dyDescent="0.2">
      <c r="A106" t="s">
        <v>2381</v>
      </c>
      <c r="B106" t="str">
        <f>"18368435057"</f>
        <v>18368435057</v>
      </c>
    </row>
    <row r="107" spans="1:2" x14ac:dyDescent="0.2">
      <c r="A107" t="s">
        <v>2380</v>
      </c>
      <c r="B107" t="str">
        <f>"18373524668"</f>
        <v>18373524668</v>
      </c>
    </row>
    <row r="108" spans="1:2" x14ac:dyDescent="0.2">
      <c r="A108" t="s">
        <v>2379</v>
      </c>
      <c r="B108" t="str">
        <f>"18650368579"</f>
        <v>18650368579</v>
      </c>
    </row>
    <row r="109" spans="1:2" x14ac:dyDescent="0.2">
      <c r="A109" t="s">
        <v>2378</v>
      </c>
      <c r="B109" t="str">
        <f>"17355618881"</f>
        <v>17355618881</v>
      </c>
    </row>
    <row r="110" spans="1:2" x14ac:dyDescent="0.2">
      <c r="A110" t="s">
        <v>2377</v>
      </c>
      <c r="B110" t="str">
        <f>"15681359132"</f>
        <v>15681359132</v>
      </c>
    </row>
    <row r="111" spans="1:2" x14ac:dyDescent="0.2">
      <c r="A111" t="s">
        <v>2376</v>
      </c>
      <c r="B111" t="str">
        <f>"18506101949"</f>
        <v>18506101949</v>
      </c>
    </row>
    <row r="112" spans="1:2" x14ac:dyDescent="0.2">
      <c r="A112" t="s">
        <v>2375</v>
      </c>
      <c r="B112" t="str">
        <f>"13590040309"</f>
        <v>13590040309</v>
      </c>
    </row>
    <row r="113" spans="1:2" x14ac:dyDescent="0.2">
      <c r="A113" t="s">
        <v>2374</v>
      </c>
      <c r="B113" t="str">
        <f>"13886786019"</f>
        <v>13886786019</v>
      </c>
    </row>
    <row r="114" spans="1:2" x14ac:dyDescent="0.2">
      <c r="A114" t="s">
        <v>2373</v>
      </c>
      <c r="B114" t="str">
        <f>"18506177474"</f>
        <v>18506177474</v>
      </c>
    </row>
    <row r="115" spans="1:2" x14ac:dyDescent="0.2">
      <c r="A115" t="s">
        <v>2372</v>
      </c>
      <c r="B115" t="str">
        <f>"13301161122"</f>
        <v>13301161122</v>
      </c>
    </row>
    <row r="116" spans="1:2" x14ac:dyDescent="0.2">
      <c r="A116" t="s">
        <v>2371</v>
      </c>
      <c r="B116" t="str">
        <f>"13968434709"</f>
        <v>13968434709</v>
      </c>
    </row>
    <row r="117" spans="1:2" x14ac:dyDescent="0.2">
      <c r="A117" t="s">
        <v>2370</v>
      </c>
      <c r="B117" t="str">
        <f>"13558786299"</f>
        <v>13558786299</v>
      </c>
    </row>
    <row r="118" spans="1:2" x14ac:dyDescent="0.2">
      <c r="A118" t="s">
        <v>2369</v>
      </c>
      <c r="B118" t="str">
        <f>"18122962389"</f>
        <v>18122962389</v>
      </c>
    </row>
    <row r="119" spans="1:2" x14ac:dyDescent="0.2">
      <c r="A119" t="s">
        <v>2368</v>
      </c>
      <c r="B119" t="str">
        <f>"18870731172"</f>
        <v>18870731172</v>
      </c>
    </row>
    <row r="120" spans="1:2" x14ac:dyDescent="0.2">
      <c r="A120" t="s">
        <v>2338</v>
      </c>
      <c r="B120" t="str">
        <f>"13607869668"</f>
        <v>13607869668</v>
      </c>
    </row>
    <row r="121" spans="1:2" x14ac:dyDescent="0.2">
      <c r="A121" t="s">
        <v>2367</v>
      </c>
      <c r="B121" t="str">
        <f>"13411030077"</f>
        <v>13411030077</v>
      </c>
    </row>
    <row r="122" spans="1:2" x14ac:dyDescent="0.2">
      <c r="A122" t="s">
        <v>2366</v>
      </c>
      <c r="B122" t="str">
        <f>"13870777449"</f>
        <v>13870777449</v>
      </c>
    </row>
    <row r="123" spans="1:2" x14ac:dyDescent="0.2">
      <c r="A123" t="s">
        <v>2365</v>
      </c>
      <c r="B123" t="str">
        <f>"13720210306"</f>
        <v>13720210306</v>
      </c>
    </row>
    <row r="124" spans="1:2" x14ac:dyDescent="0.2">
      <c r="A124" t="s">
        <v>2364</v>
      </c>
      <c r="B124" t="str">
        <f>"17729482220"</f>
        <v>17729482220</v>
      </c>
    </row>
    <row r="125" spans="1:2" x14ac:dyDescent="0.2">
      <c r="A125" t="s">
        <v>2363</v>
      </c>
      <c r="B125" t="str">
        <f>"18745179148"</f>
        <v>18745179148</v>
      </c>
    </row>
    <row r="126" spans="1:2" x14ac:dyDescent="0.2">
      <c r="A126" t="s">
        <v>2362</v>
      </c>
      <c r="B126" t="str">
        <f>"17361610777"</f>
        <v>17361610777</v>
      </c>
    </row>
    <row r="127" spans="1:2" x14ac:dyDescent="0.2">
      <c r="A127" t="s">
        <v>2361</v>
      </c>
      <c r="B127" t="str">
        <f>"15052883108"</f>
        <v>15052883108</v>
      </c>
    </row>
    <row r="128" spans="1:2" x14ac:dyDescent="0.2">
      <c r="A128" t="s">
        <v>2360</v>
      </c>
      <c r="B128" t="str">
        <f>"13097223608"</f>
        <v>13097223608</v>
      </c>
    </row>
    <row r="129" spans="1:2" x14ac:dyDescent="0.2">
      <c r="A129" t="s">
        <v>2359</v>
      </c>
      <c r="B129" t="str">
        <f>"13421809591"</f>
        <v>13421809591</v>
      </c>
    </row>
    <row r="130" spans="1:2" x14ac:dyDescent="0.2">
      <c r="A130" t="s">
        <v>2358</v>
      </c>
      <c r="B130" t="str">
        <f>"15060524320"</f>
        <v>15060524320</v>
      </c>
    </row>
    <row r="131" spans="1:2" x14ac:dyDescent="0.2">
      <c r="A131" t="s">
        <v>2357</v>
      </c>
      <c r="B131" t="str">
        <f>"13905292603"</f>
        <v>13905292603</v>
      </c>
    </row>
    <row r="132" spans="1:2" x14ac:dyDescent="0.2">
      <c r="A132" t="s">
        <v>2356</v>
      </c>
      <c r="B132" t="str">
        <f>"13578070933"</f>
        <v>13578070933</v>
      </c>
    </row>
    <row r="133" spans="1:2" x14ac:dyDescent="0.2">
      <c r="A133" t="s">
        <v>2355</v>
      </c>
      <c r="B133" t="str">
        <f>"17742470216"</f>
        <v>17742470216</v>
      </c>
    </row>
    <row r="134" spans="1:2" x14ac:dyDescent="0.2">
      <c r="A134" t="s">
        <v>2354</v>
      </c>
      <c r="B134" t="str">
        <f>"15899696931"</f>
        <v>15899696931</v>
      </c>
    </row>
    <row r="135" spans="1:2" x14ac:dyDescent="0.2">
      <c r="A135" t="s">
        <v>2353</v>
      </c>
      <c r="B135" t="str">
        <f>"15308352363"</f>
        <v>15308352363</v>
      </c>
    </row>
    <row r="136" spans="1:2" x14ac:dyDescent="0.2">
      <c r="A136" t="s">
        <v>2352</v>
      </c>
      <c r="B136" t="str">
        <f>"13945086403"</f>
        <v>13945086403</v>
      </c>
    </row>
    <row r="137" spans="1:2" x14ac:dyDescent="0.2">
      <c r="A137" t="s">
        <v>2351</v>
      </c>
      <c r="B137" t="str">
        <f>"13488443022"</f>
        <v>13488443022</v>
      </c>
    </row>
    <row r="138" spans="1:2" x14ac:dyDescent="0.2">
      <c r="A138" t="s">
        <v>2350</v>
      </c>
      <c r="B138" t="str">
        <f>"15980336101"</f>
        <v>15980336101</v>
      </c>
    </row>
    <row r="139" spans="1:2" x14ac:dyDescent="0.2">
      <c r="A139" t="s">
        <v>1684</v>
      </c>
      <c r="B139" t="str">
        <f>"15642105071"</f>
        <v>15642105071</v>
      </c>
    </row>
    <row r="140" spans="1:2" x14ac:dyDescent="0.2">
      <c r="A140" t="s">
        <v>2349</v>
      </c>
      <c r="B140" t="str">
        <f>"18273660280"</f>
        <v>18273660280</v>
      </c>
    </row>
    <row r="141" spans="1:2" x14ac:dyDescent="0.2">
      <c r="A141" t="s">
        <v>2348</v>
      </c>
      <c r="B141" t="str">
        <f>"15160506233"</f>
        <v>15160506233</v>
      </c>
    </row>
    <row r="142" spans="1:2" x14ac:dyDescent="0.2">
      <c r="A142" t="s">
        <v>2347</v>
      </c>
      <c r="B142" t="str">
        <f>"18310890251"</f>
        <v>18310890251</v>
      </c>
    </row>
    <row r="143" spans="1:2" x14ac:dyDescent="0.2">
      <c r="A143" t="s">
        <v>2346</v>
      </c>
      <c r="B143" t="str">
        <f>"13978857405"</f>
        <v>13978857405</v>
      </c>
    </row>
    <row r="144" spans="1:2" x14ac:dyDescent="0.2">
      <c r="A144" t="s">
        <v>2345</v>
      </c>
      <c r="B144" t="str">
        <f>"18815727632"</f>
        <v>18815727632</v>
      </c>
    </row>
    <row r="145" spans="1:2" x14ac:dyDescent="0.2">
      <c r="A145" t="s">
        <v>2344</v>
      </c>
      <c r="B145" t="str">
        <f>"15259284468"</f>
        <v>15259284468</v>
      </c>
    </row>
    <row r="146" spans="1:2" x14ac:dyDescent="0.2">
      <c r="A146" t="s">
        <v>2343</v>
      </c>
      <c r="B146" t="str">
        <f>"15946933014"</f>
        <v>15946933014</v>
      </c>
    </row>
    <row r="147" spans="1:2" x14ac:dyDescent="0.2">
      <c r="A147" t="s">
        <v>2342</v>
      </c>
      <c r="B147" t="str">
        <f>"15586287321"</f>
        <v>15586287321</v>
      </c>
    </row>
    <row r="148" spans="1:2" x14ac:dyDescent="0.2">
      <c r="A148" t="s">
        <v>2341</v>
      </c>
      <c r="B148" t="str">
        <f>"15678727953"</f>
        <v>15678727953</v>
      </c>
    </row>
    <row r="149" spans="1:2" x14ac:dyDescent="0.2">
      <c r="A149" t="s">
        <v>2340</v>
      </c>
      <c r="B149" t="str">
        <f>"13572024601"</f>
        <v>13572024601</v>
      </c>
    </row>
    <row r="150" spans="1:2" x14ac:dyDescent="0.2">
      <c r="A150" t="s">
        <v>2339</v>
      </c>
      <c r="B150" t="str">
        <f>"13515010085"</f>
        <v>13515010085</v>
      </c>
    </row>
    <row r="151" spans="1:2" x14ac:dyDescent="0.2">
      <c r="A151" t="s">
        <v>2338</v>
      </c>
      <c r="B151" t="str">
        <f>"13164417733"</f>
        <v>13164417733</v>
      </c>
    </row>
    <row r="152" spans="1:2" x14ac:dyDescent="0.2">
      <c r="A152" t="s">
        <v>2337</v>
      </c>
      <c r="B152" t="str">
        <f>"13702610651"</f>
        <v>13702610651</v>
      </c>
    </row>
    <row r="153" spans="1:2" x14ac:dyDescent="0.2">
      <c r="A153" t="s">
        <v>2336</v>
      </c>
      <c r="B153" t="str">
        <f>"18508526466"</f>
        <v>18508526466</v>
      </c>
    </row>
    <row r="154" spans="1:2" x14ac:dyDescent="0.2">
      <c r="A154" t="s">
        <v>2335</v>
      </c>
      <c r="B154" t="str">
        <f>"13903204484"</f>
        <v>13903204484</v>
      </c>
    </row>
    <row r="155" spans="1:2" x14ac:dyDescent="0.2">
      <c r="A155" t="s">
        <v>2334</v>
      </c>
      <c r="B155" t="str">
        <f>"18500368203"</f>
        <v>18500368203</v>
      </c>
    </row>
    <row r="156" spans="1:2" x14ac:dyDescent="0.2">
      <c r="A156" t="s">
        <v>2333</v>
      </c>
      <c r="B156" t="str">
        <f>"17608510136"</f>
        <v>17608510136</v>
      </c>
    </row>
    <row r="157" spans="1:2" x14ac:dyDescent="0.2">
      <c r="A157" t="s">
        <v>2332</v>
      </c>
      <c r="B157" t="str">
        <f>"15198370664"</f>
        <v>15198370664</v>
      </c>
    </row>
    <row r="158" spans="1:2" x14ac:dyDescent="0.2">
      <c r="A158" t="s">
        <v>2331</v>
      </c>
      <c r="B158" t="str">
        <f>"13839396833"</f>
        <v>13839396833</v>
      </c>
    </row>
    <row r="159" spans="1:2" x14ac:dyDescent="0.2">
      <c r="A159" t="s">
        <v>2330</v>
      </c>
      <c r="B159" t="str">
        <f>"13477405787"</f>
        <v>13477405787</v>
      </c>
    </row>
    <row r="160" spans="1:2" x14ac:dyDescent="0.2">
      <c r="A160" t="s">
        <v>2329</v>
      </c>
      <c r="B160" t="str">
        <f>"13728334452"</f>
        <v>13728334452</v>
      </c>
    </row>
    <row r="161" spans="1:2" x14ac:dyDescent="0.2">
      <c r="A161" t="s">
        <v>2328</v>
      </c>
      <c r="B161" t="str">
        <f>"18539229323"</f>
        <v>18539229323</v>
      </c>
    </row>
    <row r="162" spans="1:2" x14ac:dyDescent="0.2">
      <c r="A162" t="s">
        <v>2327</v>
      </c>
      <c r="B162" t="str">
        <f>"17708857345"</f>
        <v>17708857345</v>
      </c>
    </row>
    <row r="163" spans="1:2" x14ac:dyDescent="0.2">
      <c r="A163" t="s">
        <v>2326</v>
      </c>
      <c r="B163" t="str">
        <f>"13137201705"</f>
        <v>13137201705</v>
      </c>
    </row>
    <row r="164" spans="1:2" x14ac:dyDescent="0.2">
      <c r="A164" t="s">
        <v>2325</v>
      </c>
      <c r="B164" t="str">
        <f>"18566778100"</f>
        <v>18566778100</v>
      </c>
    </row>
    <row r="165" spans="1:2" x14ac:dyDescent="0.2">
      <c r="A165" t="s">
        <v>2324</v>
      </c>
      <c r="B165" t="str">
        <f>"15710176238"</f>
        <v>15710176238</v>
      </c>
    </row>
    <row r="166" spans="1:2" x14ac:dyDescent="0.2">
      <c r="A166" t="s">
        <v>2323</v>
      </c>
      <c r="B166" t="str">
        <f>"18367033352"</f>
        <v>18367033352</v>
      </c>
    </row>
    <row r="167" spans="1:2" x14ac:dyDescent="0.2">
      <c r="A167" t="s">
        <v>2322</v>
      </c>
      <c r="B167" t="str">
        <f>"13615271078"</f>
        <v>13615271078</v>
      </c>
    </row>
    <row r="168" spans="1:2" x14ac:dyDescent="0.2">
      <c r="A168" t="s">
        <v>2321</v>
      </c>
      <c r="B168" t="str">
        <f>"14704098899"</f>
        <v>14704098899</v>
      </c>
    </row>
    <row r="169" spans="1:2" x14ac:dyDescent="0.2">
      <c r="A169" t="s">
        <v>2320</v>
      </c>
      <c r="B169" t="str">
        <f>"18183299321"</f>
        <v>18183299321</v>
      </c>
    </row>
    <row r="170" spans="1:2" x14ac:dyDescent="0.2">
      <c r="A170" t="s">
        <v>2319</v>
      </c>
      <c r="B170" t="str">
        <f>"13717431933"</f>
        <v>13717431933</v>
      </c>
    </row>
    <row r="171" spans="1:2" x14ac:dyDescent="0.2">
      <c r="A171" t="s">
        <v>2318</v>
      </c>
      <c r="B171" t="str">
        <f>"18072454783"</f>
        <v>18072454783</v>
      </c>
    </row>
    <row r="172" spans="1:2" x14ac:dyDescent="0.2">
      <c r="A172" t="s">
        <v>2317</v>
      </c>
      <c r="B172" t="str">
        <f>"15863812487"</f>
        <v>15863812487</v>
      </c>
    </row>
    <row r="173" spans="1:2" x14ac:dyDescent="0.2">
      <c r="A173" t="s">
        <v>2316</v>
      </c>
      <c r="B173" t="str">
        <f>"17760653590"</f>
        <v>17760653590</v>
      </c>
    </row>
    <row r="174" spans="1:2" x14ac:dyDescent="0.2">
      <c r="A174" t="s">
        <v>2315</v>
      </c>
      <c r="B174" t="str">
        <f>"15919565764"</f>
        <v>15919565764</v>
      </c>
    </row>
    <row r="175" spans="1:2" x14ac:dyDescent="0.2">
      <c r="A175" t="s">
        <v>15</v>
      </c>
      <c r="B175" t="str">
        <f>"13268777378"</f>
        <v>13268777378</v>
      </c>
    </row>
    <row r="176" spans="1:2" x14ac:dyDescent="0.2">
      <c r="A176" t="s">
        <v>2314</v>
      </c>
      <c r="B176" t="str">
        <f>"18778546370"</f>
        <v>18778546370</v>
      </c>
    </row>
    <row r="177" spans="1:2" x14ac:dyDescent="0.2">
      <c r="A177" t="s">
        <v>2313</v>
      </c>
      <c r="B177" t="str">
        <f>"15014437818"</f>
        <v>15014437818</v>
      </c>
    </row>
    <row r="178" spans="1:2" x14ac:dyDescent="0.2">
      <c r="A178" t="s">
        <v>2312</v>
      </c>
      <c r="B178" t="str">
        <f>"13734015431"</f>
        <v>13734015431</v>
      </c>
    </row>
    <row r="179" spans="1:2" x14ac:dyDescent="0.2">
      <c r="A179" t="s">
        <v>2311</v>
      </c>
      <c r="B179" t="str">
        <f>"17683933069"</f>
        <v>17683933069</v>
      </c>
    </row>
    <row r="180" spans="1:2" x14ac:dyDescent="0.2">
      <c r="A180" t="s">
        <v>2310</v>
      </c>
      <c r="B180" t="str">
        <f>"15135053144"</f>
        <v>15135053144</v>
      </c>
    </row>
    <row r="181" spans="1:2" x14ac:dyDescent="0.2">
      <c r="A181" t="s">
        <v>2309</v>
      </c>
      <c r="B181" t="str">
        <f>"13432815322"</f>
        <v>13432815322</v>
      </c>
    </row>
    <row r="182" spans="1:2" x14ac:dyDescent="0.2">
      <c r="A182" t="s">
        <v>2308</v>
      </c>
      <c r="B182" t="str">
        <f>"13797042663"</f>
        <v>13797042663</v>
      </c>
    </row>
    <row r="183" spans="1:2" x14ac:dyDescent="0.2">
      <c r="A183" t="s">
        <v>2307</v>
      </c>
      <c r="B183" t="str">
        <f>"15872377280"</f>
        <v>15872377280</v>
      </c>
    </row>
    <row r="184" spans="1:2" x14ac:dyDescent="0.2">
      <c r="A184" t="s">
        <v>2306</v>
      </c>
      <c r="B184" t="str">
        <f>"13569186955"</f>
        <v>13569186955</v>
      </c>
    </row>
    <row r="185" spans="1:2" x14ac:dyDescent="0.2">
      <c r="A185" t="s">
        <v>2305</v>
      </c>
      <c r="B185" t="str">
        <f>"18295967973"</f>
        <v>18295967973</v>
      </c>
    </row>
    <row r="186" spans="1:2" x14ac:dyDescent="0.2">
      <c r="A186" t="s">
        <v>2304</v>
      </c>
      <c r="B186" t="str">
        <f>"15735254936"</f>
        <v>15735254936</v>
      </c>
    </row>
    <row r="187" spans="1:2" x14ac:dyDescent="0.2">
      <c r="A187" t="s">
        <v>2303</v>
      </c>
      <c r="B187" t="str">
        <f>"18195001551"</f>
        <v>18195001551</v>
      </c>
    </row>
    <row r="188" spans="1:2" x14ac:dyDescent="0.2">
      <c r="A188" t="s">
        <v>2302</v>
      </c>
      <c r="B188" t="str">
        <f>"18876784071"</f>
        <v>18876784071</v>
      </c>
    </row>
    <row r="189" spans="1:2" x14ac:dyDescent="0.2">
      <c r="A189" t="s">
        <v>2301</v>
      </c>
      <c r="B189" t="str">
        <f>"17817993921"</f>
        <v>17817993921</v>
      </c>
    </row>
    <row r="190" spans="1:2" x14ac:dyDescent="0.2">
      <c r="A190" t="s">
        <v>2300</v>
      </c>
      <c r="B190" t="str">
        <f>"15136205397"</f>
        <v>15136205397</v>
      </c>
    </row>
    <row r="191" spans="1:2" x14ac:dyDescent="0.2">
      <c r="A191" t="s">
        <v>2299</v>
      </c>
      <c r="B191" t="str">
        <f>"18353176093"</f>
        <v>18353176093</v>
      </c>
    </row>
    <row r="192" spans="1:2" x14ac:dyDescent="0.2">
      <c r="A192" t="s">
        <v>2298</v>
      </c>
      <c r="B192" t="str">
        <f>"17366933312"</f>
        <v>17366933312</v>
      </c>
    </row>
    <row r="193" spans="1:2" x14ac:dyDescent="0.2">
      <c r="A193" t="s">
        <v>2297</v>
      </c>
      <c r="B193" t="str">
        <f>"15277084714"</f>
        <v>15277084714</v>
      </c>
    </row>
    <row r="194" spans="1:2" x14ac:dyDescent="0.2">
      <c r="A194" t="s">
        <v>2296</v>
      </c>
      <c r="B194" t="str">
        <f>"17604848551"</f>
        <v>17604848551</v>
      </c>
    </row>
    <row r="195" spans="1:2" x14ac:dyDescent="0.2">
      <c r="A195" t="s">
        <v>2295</v>
      </c>
      <c r="B195" t="str">
        <f>"15084059667"</f>
        <v>15084059667</v>
      </c>
    </row>
    <row r="196" spans="1:2" x14ac:dyDescent="0.2">
      <c r="A196" t="s">
        <v>2294</v>
      </c>
      <c r="B196" t="str">
        <f>"18771984686"</f>
        <v>18771984686</v>
      </c>
    </row>
    <row r="197" spans="1:2" x14ac:dyDescent="0.2">
      <c r="A197" t="s">
        <v>2293</v>
      </c>
      <c r="B197" t="str">
        <f>"18739335556"</f>
        <v>18739335556</v>
      </c>
    </row>
    <row r="198" spans="1:2" x14ac:dyDescent="0.2">
      <c r="A198" t="s">
        <v>2292</v>
      </c>
      <c r="B198" t="str">
        <f>"15211184308"</f>
        <v>15211184308</v>
      </c>
    </row>
    <row r="199" spans="1:2" x14ac:dyDescent="0.2">
      <c r="A199" t="s">
        <v>2291</v>
      </c>
      <c r="B199" t="str">
        <f>"13696922476"</f>
        <v>13696922476</v>
      </c>
    </row>
    <row r="200" spans="1:2" x14ac:dyDescent="0.2">
      <c r="A200" t="s">
        <v>2290</v>
      </c>
      <c r="B200" t="str">
        <f>"15678349344"</f>
        <v>15678349344</v>
      </c>
    </row>
    <row r="201" spans="1:2" x14ac:dyDescent="0.2">
      <c r="A201" t="s">
        <v>2289</v>
      </c>
      <c r="B201" t="str">
        <f>"18876095689"</f>
        <v>18876095689</v>
      </c>
    </row>
    <row r="202" spans="1:2" x14ac:dyDescent="0.2">
      <c r="A202" t="s">
        <v>2288</v>
      </c>
      <c r="B202" t="str">
        <f>"15841486499"</f>
        <v>15841486499</v>
      </c>
    </row>
    <row r="203" spans="1:2" x14ac:dyDescent="0.2">
      <c r="A203" t="s">
        <v>879</v>
      </c>
      <c r="B203" t="str">
        <f>"18456791222"</f>
        <v>18456791222</v>
      </c>
    </row>
    <row r="204" spans="1:2" x14ac:dyDescent="0.2">
      <c r="A204" t="s">
        <v>2287</v>
      </c>
      <c r="B204" t="str">
        <f>"13656546996"</f>
        <v>13656546996</v>
      </c>
    </row>
    <row r="205" spans="1:2" x14ac:dyDescent="0.2">
      <c r="A205" t="s">
        <v>2286</v>
      </c>
      <c r="B205" t="str">
        <f>"13600134158"</f>
        <v>13600134158</v>
      </c>
    </row>
    <row r="206" spans="1:2" x14ac:dyDescent="0.2">
      <c r="A206" t="s">
        <v>2285</v>
      </c>
      <c r="B206" t="str">
        <f>"13208520599"</f>
        <v>13208520599</v>
      </c>
    </row>
    <row r="207" spans="1:2" x14ac:dyDescent="0.2">
      <c r="A207" t="s">
        <v>2284</v>
      </c>
      <c r="B207" t="str">
        <f>"15200777799"</f>
        <v>15200777799</v>
      </c>
    </row>
    <row r="208" spans="1:2" x14ac:dyDescent="0.2">
      <c r="A208" t="s">
        <v>2283</v>
      </c>
      <c r="B208" t="str">
        <f>"15872418163"</f>
        <v>15872418163</v>
      </c>
    </row>
    <row r="209" spans="1:2" x14ac:dyDescent="0.2">
      <c r="A209" t="s">
        <v>1554</v>
      </c>
      <c r="B209" t="str">
        <f>"13197266967"</f>
        <v>13197266967</v>
      </c>
    </row>
    <row r="210" spans="1:2" x14ac:dyDescent="0.2">
      <c r="A210" t="s">
        <v>360</v>
      </c>
      <c r="B210" t="str">
        <f>"18084005198"</f>
        <v>18084005198</v>
      </c>
    </row>
    <row r="211" spans="1:2" x14ac:dyDescent="0.2">
      <c r="A211" t="s">
        <v>2282</v>
      </c>
      <c r="B211" t="str">
        <f>"18987212476"</f>
        <v>18987212476</v>
      </c>
    </row>
    <row r="212" spans="1:2" x14ac:dyDescent="0.2">
      <c r="A212" t="s">
        <v>2281</v>
      </c>
      <c r="B212" t="str">
        <f>"15720813869"</f>
        <v>15720813869</v>
      </c>
    </row>
    <row r="213" spans="1:2" x14ac:dyDescent="0.2">
      <c r="A213" t="s">
        <v>2280</v>
      </c>
      <c r="B213" t="str">
        <f>"13580411248"</f>
        <v>13580411248</v>
      </c>
    </row>
    <row r="214" spans="1:2" x14ac:dyDescent="0.2">
      <c r="A214" t="s">
        <v>2279</v>
      </c>
      <c r="B214" t="str">
        <f>"15134307976"</f>
        <v>15134307976</v>
      </c>
    </row>
    <row r="215" spans="1:2" x14ac:dyDescent="0.2">
      <c r="A215" t="s">
        <v>2278</v>
      </c>
      <c r="B215" t="str">
        <f>"15105808666"</f>
        <v>15105808666</v>
      </c>
    </row>
    <row r="216" spans="1:2" x14ac:dyDescent="0.2">
      <c r="A216" t="s">
        <v>2277</v>
      </c>
      <c r="B216" t="str">
        <f>"13699846262"</f>
        <v>13699846262</v>
      </c>
    </row>
    <row r="217" spans="1:2" x14ac:dyDescent="0.2">
      <c r="A217" t="s">
        <v>2276</v>
      </c>
      <c r="B217" t="str">
        <f>"13364798271"</f>
        <v>13364798271</v>
      </c>
    </row>
    <row r="218" spans="1:2" x14ac:dyDescent="0.2">
      <c r="A218" t="s">
        <v>2275</v>
      </c>
      <c r="B218" t="str">
        <f>"13559887619"</f>
        <v>13559887619</v>
      </c>
    </row>
    <row r="219" spans="1:2" x14ac:dyDescent="0.2">
      <c r="A219" t="s">
        <v>2274</v>
      </c>
      <c r="B219" t="str">
        <f>"15117774041"</f>
        <v>15117774041</v>
      </c>
    </row>
    <row r="220" spans="1:2" x14ac:dyDescent="0.2">
      <c r="A220" t="s">
        <v>2273</v>
      </c>
      <c r="B220" t="str">
        <f>"13986037958"</f>
        <v>13986037958</v>
      </c>
    </row>
    <row r="221" spans="1:2" x14ac:dyDescent="0.2">
      <c r="A221" t="s">
        <v>2272</v>
      </c>
      <c r="B221" t="str">
        <f>"13294543984"</f>
        <v>13294543984</v>
      </c>
    </row>
    <row r="222" spans="1:2" x14ac:dyDescent="0.2">
      <c r="A222" t="s">
        <v>2271</v>
      </c>
      <c r="B222" t="str">
        <f>"15049827465"</f>
        <v>15049827465</v>
      </c>
    </row>
    <row r="223" spans="1:2" x14ac:dyDescent="0.2">
      <c r="A223" t="s">
        <v>2270</v>
      </c>
      <c r="B223" t="str">
        <f>"13217713528"</f>
        <v>13217713528</v>
      </c>
    </row>
    <row r="224" spans="1:2" x14ac:dyDescent="0.2">
      <c r="A224" t="s">
        <v>2269</v>
      </c>
      <c r="B224" t="str">
        <f>"18384249277"</f>
        <v>18384249277</v>
      </c>
    </row>
    <row r="225" spans="1:2" x14ac:dyDescent="0.2">
      <c r="A225" t="s">
        <v>2268</v>
      </c>
      <c r="B225" t="str">
        <f>"13738323681"</f>
        <v>13738323681</v>
      </c>
    </row>
    <row r="226" spans="1:2" x14ac:dyDescent="0.2">
      <c r="A226" t="s">
        <v>2267</v>
      </c>
      <c r="B226" t="str">
        <f>"18382998945"</f>
        <v>18382998945</v>
      </c>
    </row>
    <row r="227" spans="1:2" x14ac:dyDescent="0.2">
      <c r="A227" t="s">
        <v>2266</v>
      </c>
      <c r="B227" t="str">
        <f>"18676051539"</f>
        <v>18676051539</v>
      </c>
    </row>
    <row r="228" spans="1:2" x14ac:dyDescent="0.2">
      <c r="A228" t="s">
        <v>2265</v>
      </c>
      <c r="B228" t="str">
        <f>"15591700818"</f>
        <v>15591700818</v>
      </c>
    </row>
    <row r="229" spans="1:2" x14ac:dyDescent="0.2">
      <c r="A229" t="s">
        <v>2264</v>
      </c>
      <c r="B229" t="str">
        <f>"18520972530"</f>
        <v>18520972530</v>
      </c>
    </row>
    <row r="230" spans="1:2" x14ac:dyDescent="0.2">
      <c r="A230" t="s">
        <v>667</v>
      </c>
      <c r="B230" t="str">
        <f>"13586226956"</f>
        <v>13586226956</v>
      </c>
    </row>
    <row r="231" spans="1:2" x14ac:dyDescent="0.2">
      <c r="A231" t="s">
        <v>2263</v>
      </c>
      <c r="B231" t="str">
        <f>"18861857780"</f>
        <v>18861857780</v>
      </c>
    </row>
    <row r="232" spans="1:2" x14ac:dyDescent="0.2">
      <c r="A232" t="s">
        <v>2262</v>
      </c>
      <c r="B232" t="str">
        <f>"13876371719"</f>
        <v>13876371719</v>
      </c>
    </row>
    <row r="233" spans="1:2" x14ac:dyDescent="0.2">
      <c r="A233" t="s">
        <v>2261</v>
      </c>
      <c r="B233" t="str">
        <f>"17310196112"</f>
        <v>17310196112</v>
      </c>
    </row>
    <row r="234" spans="1:2" x14ac:dyDescent="0.2">
      <c r="A234" t="s">
        <v>2260</v>
      </c>
      <c r="B234" t="str">
        <f>"17748669905"</f>
        <v>17748669905</v>
      </c>
    </row>
    <row r="235" spans="1:2" x14ac:dyDescent="0.2">
      <c r="A235" t="s">
        <v>2259</v>
      </c>
      <c r="B235" t="str">
        <f>"18849900392"</f>
        <v>18849900392</v>
      </c>
    </row>
    <row r="236" spans="1:2" x14ac:dyDescent="0.2">
      <c r="A236" t="s">
        <v>2258</v>
      </c>
      <c r="B236" t="str">
        <f>"15676383434"</f>
        <v>15676383434</v>
      </c>
    </row>
    <row r="237" spans="1:2" x14ac:dyDescent="0.2">
      <c r="A237" t="s">
        <v>2257</v>
      </c>
      <c r="B237" t="str">
        <f>"18555881503"</f>
        <v>18555881503</v>
      </c>
    </row>
    <row r="238" spans="1:2" x14ac:dyDescent="0.2">
      <c r="A238" t="s">
        <v>2256</v>
      </c>
      <c r="B238" t="str">
        <f>"13413862730"</f>
        <v>13413862730</v>
      </c>
    </row>
    <row r="239" spans="1:2" x14ac:dyDescent="0.2">
      <c r="A239" t="s">
        <v>2255</v>
      </c>
      <c r="B239" t="str">
        <f>"18712773277"</f>
        <v>18712773277</v>
      </c>
    </row>
    <row r="240" spans="1:2" x14ac:dyDescent="0.2">
      <c r="A240" t="s">
        <v>2254</v>
      </c>
      <c r="B240" t="str">
        <f>"15106011586"</f>
        <v>15106011586</v>
      </c>
    </row>
    <row r="241" spans="1:2" x14ac:dyDescent="0.2">
      <c r="A241" t="s">
        <v>2253</v>
      </c>
      <c r="B241" t="str">
        <f>"18736875701"</f>
        <v>18736875701</v>
      </c>
    </row>
    <row r="242" spans="1:2" x14ac:dyDescent="0.2">
      <c r="A242" t="s">
        <v>2252</v>
      </c>
      <c r="B242" t="str">
        <f>"15841438556"</f>
        <v>15841438556</v>
      </c>
    </row>
    <row r="243" spans="1:2" x14ac:dyDescent="0.2">
      <c r="A243" t="s">
        <v>2251</v>
      </c>
      <c r="B243" t="str">
        <f>"18906528310"</f>
        <v>18906528310</v>
      </c>
    </row>
    <row r="244" spans="1:2" x14ac:dyDescent="0.2">
      <c r="A244" t="s">
        <v>2250</v>
      </c>
      <c r="B244" t="str">
        <f>"13696533836"</f>
        <v>13696533836</v>
      </c>
    </row>
    <row r="245" spans="1:2" x14ac:dyDescent="0.2">
      <c r="A245" t="s">
        <v>2249</v>
      </c>
      <c r="B245" t="str">
        <f>"18723389004"</f>
        <v>18723389004</v>
      </c>
    </row>
    <row r="246" spans="1:2" x14ac:dyDescent="0.2">
      <c r="A246" t="s">
        <v>2248</v>
      </c>
      <c r="B246" t="str">
        <f>"13076955960"</f>
        <v>13076955960</v>
      </c>
    </row>
    <row r="247" spans="1:2" x14ac:dyDescent="0.2">
      <c r="A247" t="s">
        <v>2247</v>
      </c>
      <c r="B247" t="str">
        <f>"13936616154"</f>
        <v>13936616154</v>
      </c>
    </row>
    <row r="248" spans="1:2" x14ac:dyDescent="0.2">
      <c r="A248" t="s">
        <v>2246</v>
      </c>
      <c r="B248" t="str">
        <f>"15018050076"</f>
        <v>15018050076</v>
      </c>
    </row>
    <row r="249" spans="1:2" x14ac:dyDescent="0.2">
      <c r="A249" t="s">
        <v>2245</v>
      </c>
      <c r="B249" t="str">
        <f>"15237595816"</f>
        <v>15237595816</v>
      </c>
    </row>
    <row r="250" spans="1:2" x14ac:dyDescent="0.2">
      <c r="A250" t="s">
        <v>2244</v>
      </c>
      <c r="B250" t="str">
        <f>"17797555214"</f>
        <v>17797555214</v>
      </c>
    </row>
    <row r="251" spans="1:2" x14ac:dyDescent="0.2">
      <c r="A251" t="s">
        <v>2243</v>
      </c>
      <c r="B251" t="str">
        <f>"18337837619"</f>
        <v>18337837619</v>
      </c>
    </row>
    <row r="252" spans="1:2" x14ac:dyDescent="0.2">
      <c r="A252" t="s">
        <v>2242</v>
      </c>
      <c r="B252" t="str">
        <f>"13308714167"</f>
        <v>13308714167</v>
      </c>
    </row>
    <row r="253" spans="1:2" x14ac:dyDescent="0.2">
      <c r="A253" t="s">
        <v>2241</v>
      </c>
      <c r="B253" t="str">
        <f>"13726908320"</f>
        <v>13726908320</v>
      </c>
    </row>
    <row r="254" spans="1:2" x14ac:dyDescent="0.2">
      <c r="A254" t="s">
        <v>2240</v>
      </c>
      <c r="B254" t="str">
        <f>"13935299791"</f>
        <v>13935299791</v>
      </c>
    </row>
    <row r="255" spans="1:2" x14ac:dyDescent="0.2">
      <c r="A255" t="s">
        <v>2239</v>
      </c>
      <c r="B255" t="str">
        <f>"15779089037"</f>
        <v>15779089037</v>
      </c>
    </row>
    <row r="256" spans="1:2" x14ac:dyDescent="0.2">
      <c r="A256" t="s">
        <v>2238</v>
      </c>
      <c r="B256" t="str">
        <f>"13078132516"</f>
        <v>13078132516</v>
      </c>
    </row>
    <row r="257" spans="1:2" x14ac:dyDescent="0.2">
      <c r="A257" t="s">
        <v>2237</v>
      </c>
      <c r="B257" t="str">
        <f>"13750719353"</f>
        <v>13750719353</v>
      </c>
    </row>
    <row r="258" spans="1:2" x14ac:dyDescent="0.2">
      <c r="A258" t="s">
        <v>2236</v>
      </c>
      <c r="B258" t="str">
        <f>"18860519496"</f>
        <v>18860519496</v>
      </c>
    </row>
    <row r="259" spans="1:2" x14ac:dyDescent="0.2">
      <c r="A259" t="s">
        <v>2235</v>
      </c>
      <c r="B259" t="str">
        <f>"15206888187"</f>
        <v>15206888187</v>
      </c>
    </row>
    <row r="260" spans="1:2" x14ac:dyDescent="0.2">
      <c r="A260" t="s">
        <v>2234</v>
      </c>
      <c r="B260" t="str">
        <f>"18860433989"</f>
        <v>18860433989</v>
      </c>
    </row>
    <row r="261" spans="1:2" x14ac:dyDescent="0.2">
      <c r="A261" t="s">
        <v>2233</v>
      </c>
      <c r="B261" t="str">
        <f>"15015281119"</f>
        <v>15015281119</v>
      </c>
    </row>
    <row r="262" spans="1:2" x14ac:dyDescent="0.2">
      <c r="A262" t="s">
        <v>2232</v>
      </c>
      <c r="B262" t="str">
        <f>"13712450358"</f>
        <v>13712450358</v>
      </c>
    </row>
    <row r="263" spans="1:2" x14ac:dyDescent="0.2">
      <c r="A263" t="s">
        <v>2231</v>
      </c>
      <c r="B263" t="str">
        <f>"15555540340"</f>
        <v>15555540340</v>
      </c>
    </row>
    <row r="264" spans="1:2" x14ac:dyDescent="0.2">
      <c r="A264" t="s">
        <v>2230</v>
      </c>
      <c r="B264" t="str">
        <f>"15087097448"</f>
        <v>15087097448</v>
      </c>
    </row>
    <row r="265" spans="1:2" x14ac:dyDescent="0.2">
      <c r="A265" t="s">
        <v>2229</v>
      </c>
      <c r="B265" t="str">
        <f>"15896968158"</f>
        <v>15896968158</v>
      </c>
    </row>
    <row r="266" spans="1:2" x14ac:dyDescent="0.2">
      <c r="A266" t="s">
        <v>2228</v>
      </c>
      <c r="B266" t="str">
        <f>"18816186919"</f>
        <v>18816186919</v>
      </c>
    </row>
    <row r="267" spans="1:2" x14ac:dyDescent="0.2">
      <c r="A267" t="s">
        <v>2227</v>
      </c>
      <c r="B267" t="str">
        <f>"18722662391"</f>
        <v>18722662391</v>
      </c>
    </row>
    <row r="268" spans="1:2" x14ac:dyDescent="0.2">
      <c r="A268" t="s">
        <v>2226</v>
      </c>
      <c r="B268" t="str">
        <f>"13205464520"</f>
        <v>13205464520</v>
      </c>
    </row>
    <row r="269" spans="1:2" x14ac:dyDescent="0.2">
      <c r="A269" t="s">
        <v>2225</v>
      </c>
      <c r="B269" t="str">
        <f>"15034174823"</f>
        <v>15034174823</v>
      </c>
    </row>
    <row r="270" spans="1:2" x14ac:dyDescent="0.2">
      <c r="A270" t="s">
        <v>2224</v>
      </c>
      <c r="B270" t="str">
        <f>"15058795617"</f>
        <v>15058795617</v>
      </c>
    </row>
    <row r="271" spans="1:2" x14ac:dyDescent="0.2">
      <c r="A271" t="s">
        <v>2223</v>
      </c>
      <c r="B271" t="str">
        <f>"13732448595"</f>
        <v>13732448595</v>
      </c>
    </row>
    <row r="272" spans="1:2" x14ac:dyDescent="0.2">
      <c r="A272" t="s">
        <v>2222</v>
      </c>
      <c r="B272" t="str">
        <f>"13425583265"</f>
        <v>13425583265</v>
      </c>
    </row>
    <row r="273" spans="1:2" x14ac:dyDescent="0.2">
      <c r="A273" t="s">
        <v>2221</v>
      </c>
      <c r="B273" t="str">
        <f>"18352555531"</f>
        <v>18352555531</v>
      </c>
    </row>
    <row r="274" spans="1:2" x14ac:dyDescent="0.2">
      <c r="A274" t="s">
        <v>2220</v>
      </c>
      <c r="B274" t="str">
        <f>"18697133305"</f>
        <v>18697133305</v>
      </c>
    </row>
    <row r="275" spans="1:2" x14ac:dyDescent="0.2">
      <c r="A275" t="s">
        <v>2219</v>
      </c>
      <c r="B275" t="str">
        <f>"13696983499"</f>
        <v>13696983499</v>
      </c>
    </row>
    <row r="276" spans="1:2" x14ac:dyDescent="0.2">
      <c r="A276" t="s">
        <v>2218</v>
      </c>
      <c r="B276" t="str">
        <f>"17623324886"</f>
        <v>17623324886</v>
      </c>
    </row>
    <row r="277" spans="1:2" x14ac:dyDescent="0.2">
      <c r="A277" t="s">
        <v>1131</v>
      </c>
      <c r="B277" t="str">
        <f>"13093725999"</f>
        <v>13093725999</v>
      </c>
    </row>
    <row r="278" spans="1:2" x14ac:dyDescent="0.2">
      <c r="A278" t="s">
        <v>2217</v>
      </c>
      <c r="B278" t="str">
        <f>"18643912086"</f>
        <v>18643912086</v>
      </c>
    </row>
    <row r="279" spans="1:2" x14ac:dyDescent="0.2">
      <c r="A279" t="s">
        <v>2216</v>
      </c>
      <c r="B279" t="str">
        <f>"13694815569"</f>
        <v>13694815569</v>
      </c>
    </row>
    <row r="280" spans="1:2" x14ac:dyDescent="0.2">
      <c r="A280" t="s">
        <v>2215</v>
      </c>
      <c r="B280" t="str">
        <f>"13639892061"</f>
        <v>13639892061</v>
      </c>
    </row>
    <row r="281" spans="1:2" x14ac:dyDescent="0.2">
      <c r="A281" t="s">
        <v>2214</v>
      </c>
      <c r="B281" t="str">
        <f>"13856143295"</f>
        <v>13856143295</v>
      </c>
    </row>
    <row r="282" spans="1:2" x14ac:dyDescent="0.2">
      <c r="A282" t="s">
        <v>2213</v>
      </c>
      <c r="B282" t="str">
        <f>"13229934599"</f>
        <v>13229934599</v>
      </c>
    </row>
    <row r="283" spans="1:2" x14ac:dyDescent="0.2">
      <c r="A283" t="s">
        <v>2212</v>
      </c>
      <c r="B283" t="str">
        <f>"13422368722"</f>
        <v>13422368722</v>
      </c>
    </row>
    <row r="284" spans="1:2" x14ac:dyDescent="0.2">
      <c r="A284" t="s">
        <v>2211</v>
      </c>
      <c r="B284" t="str">
        <f>"13259775673"</f>
        <v>13259775673</v>
      </c>
    </row>
    <row r="285" spans="1:2" x14ac:dyDescent="0.2">
      <c r="A285" t="s">
        <v>2210</v>
      </c>
      <c r="B285" t="str">
        <f>"15215274388"</f>
        <v>15215274388</v>
      </c>
    </row>
    <row r="286" spans="1:2" x14ac:dyDescent="0.2">
      <c r="A286" t="s">
        <v>2209</v>
      </c>
      <c r="B286" t="str">
        <f>"17870091786"</f>
        <v>17870091786</v>
      </c>
    </row>
    <row r="287" spans="1:2" x14ac:dyDescent="0.2">
      <c r="A287" t="s">
        <v>2208</v>
      </c>
      <c r="B287" t="str">
        <f>"13799792502"</f>
        <v>13799792502</v>
      </c>
    </row>
    <row r="288" spans="1:2" x14ac:dyDescent="0.2">
      <c r="A288" t="s">
        <v>2207</v>
      </c>
      <c r="B288" t="str">
        <f>"18675182434"</f>
        <v>18675182434</v>
      </c>
    </row>
    <row r="289" spans="1:2" x14ac:dyDescent="0.2">
      <c r="A289" t="s">
        <v>2206</v>
      </c>
      <c r="B289" t="str">
        <f>"18595028116"</f>
        <v>18595028116</v>
      </c>
    </row>
    <row r="290" spans="1:2" x14ac:dyDescent="0.2">
      <c r="A290" t="s">
        <v>2205</v>
      </c>
      <c r="B290" t="str">
        <f>"13802534986"</f>
        <v>13802534986</v>
      </c>
    </row>
    <row r="291" spans="1:2" x14ac:dyDescent="0.2">
      <c r="A291" t="s">
        <v>2204</v>
      </c>
      <c r="B291" t="str">
        <f>"18507704310"</f>
        <v>18507704310</v>
      </c>
    </row>
    <row r="292" spans="1:2" x14ac:dyDescent="0.2">
      <c r="A292" t="s">
        <v>2203</v>
      </c>
      <c r="B292" t="str">
        <f>"15880865660"</f>
        <v>15880865660</v>
      </c>
    </row>
    <row r="293" spans="1:2" x14ac:dyDescent="0.2">
      <c r="A293" t="s">
        <v>2202</v>
      </c>
      <c r="B293" t="str">
        <f>"15819339020"</f>
        <v>15819339020</v>
      </c>
    </row>
    <row r="294" spans="1:2" x14ac:dyDescent="0.2">
      <c r="A294" t="s">
        <v>2122</v>
      </c>
      <c r="B294" t="str">
        <f>"15566731615"</f>
        <v>15566731615</v>
      </c>
    </row>
    <row r="295" spans="1:2" x14ac:dyDescent="0.2">
      <c r="A295" t="s">
        <v>2201</v>
      </c>
      <c r="B295" t="str">
        <f>"18775471850"</f>
        <v>18775471850</v>
      </c>
    </row>
    <row r="296" spans="1:2" x14ac:dyDescent="0.2">
      <c r="A296" t="s">
        <v>2200</v>
      </c>
      <c r="B296" t="str">
        <f>"15193864717"</f>
        <v>15193864717</v>
      </c>
    </row>
    <row r="297" spans="1:2" x14ac:dyDescent="0.2">
      <c r="A297" t="s">
        <v>2199</v>
      </c>
      <c r="B297" t="str">
        <f>"13030444290"</f>
        <v>13030444290</v>
      </c>
    </row>
    <row r="298" spans="1:2" x14ac:dyDescent="0.2">
      <c r="A298" t="s">
        <v>2198</v>
      </c>
      <c r="B298" t="str">
        <f>"15888829202"</f>
        <v>15888829202</v>
      </c>
    </row>
    <row r="299" spans="1:2" x14ac:dyDescent="0.2">
      <c r="A299" t="s">
        <v>2197</v>
      </c>
      <c r="B299" t="str">
        <f>"17680398088"</f>
        <v>17680398088</v>
      </c>
    </row>
    <row r="300" spans="1:2" x14ac:dyDescent="0.2">
      <c r="A300" t="s">
        <v>871</v>
      </c>
      <c r="B300" t="str">
        <f>"17752305310"</f>
        <v>17752305310</v>
      </c>
    </row>
    <row r="301" spans="1:2" x14ac:dyDescent="0.2">
      <c r="A301" t="s">
        <v>2196</v>
      </c>
      <c r="B301" t="str">
        <f>"13457792574"</f>
        <v>13457792574</v>
      </c>
    </row>
    <row r="302" spans="1:2" x14ac:dyDescent="0.2">
      <c r="A302" t="s">
        <v>2195</v>
      </c>
      <c r="B302" t="str">
        <f>"15996507564"</f>
        <v>15996507564</v>
      </c>
    </row>
    <row r="303" spans="1:2" x14ac:dyDescent="0.2">
      <c r="A303" t="s">
        <v>2194</v>
      </c>
      <c r="B303" t="str">
        <f>"15070117968"</f>
        <v>15070117968</v>
      </c>
    </row>
    <row r="304" spans="1:2" x14ac:dyDescent="0.2">
      <c r="A304" t="s">
        <v>2193</v>
      </c>
      <c r="B304" t="str">
        <f>"18168710020"</f>
        <v>18168710020</v>
      </c>
    </row>
    <row r="305" spans="1:2" x14ac:dyDescent="0.2">
      <c r="A305" t="s">
        <v>2192</v>
      </c>
      <c r="B305" t="str">
        <f>"15213329248"</f>
        <v>15213329248</v>
      </c>
    </row>
    <row r="306" spans="1:2" x14ac:dyDescent="0.2">
      <c r="A306" t="s">
        <v>2191</v>
      </c>
      <c r="B306" t="str">
        <f>"13259670020"</f>
        <v>13259670020</v>
      </c>
    </row>
    <row r="307" spans="1:2" x14ac:dyDescent="0.2">
      <c r="A307" t="s">
        <v>2190</v>
      </c>
      <c r="B307" t="str">
        <f>"15506356287"</f>
        <v>15506356287</v>
      </c>
    </row>
    <row r="308" spans="1:2" x14ac:dyDescent="0.2">
      <c r="A308" t="s">
        <v>2189</v>
      </c>
      <c r="B308" t="str">
        <f>"13347281965"</f>
        <v>13347281965</v>
      </c>
    </row>
    <row r="309" spans="1:2" x14ac:dyDescent="0.2">
      <c r="A309" t="s">
        <v>2188</v>
      </c>
      <c r="B309" t="str">
        <f>"18361623271"</f>
        <v>18361623271</v>
      </c>
    </row>
    <row r="310" spans="1:2" x14ac:dyDescent="0.2">
      <c r="A310" t="s">
        <v>2187</v>
      </c>
      <c r="B310" t="str">
        <f>"18705059171"</f>
        <v>18705059171</v>
      </c>
    </row>
    <row r="311" spans="1:2" x14ac:dyDescent="0.2">
      <c r="A311" t="s">
        <v>2186</v>
      </c>
      <c r="B311" t="str">
        <f>"13845691973"</f>
        <v>13845691973</v>
      </c>
    </row>
    <row r="312" spans="1:2" x14ac:dyDescent="0.2">
      <c r="A312" t="s">
        <v>2185</v>
      </c>
      <c r="B312" t="str">
        <f>"13265369180"</f>
        <v>13265369180</v>
      </c>
    </row>
    <row r="313" spans="1:2" x14ac:dyDescent="0.2">
      <c r="A313" t="s">
        <v>2184</v>
      </c>
      <c r="B313" t="str">
        <f>"18125782201"</f>
        <v>18125782201</v>
      </c>
    </row>
    <row r="314" spans="1:2" x14ac:dyDescent="0.2">
      <c r="A314" t="s">
        <v>2183</v>
      </c>
      <c r="B314" t="str">
        <f>"17859909057"</f>
        <v>17859909057</v>
      </c>
    </row>
    <row r="315" spans="1:2" x14ac:dyDescent="0.2">
      <c r="A315" t="s">
        <v>2182</v>
      </c>
      <c r="B315" t="str">
        <f>"17512517237"</f>
        <v>17512517237</v>
      </c>
    </row>
    <row r="316" spans="1:2" x14ac:dyDescent="0.2">
      <c r="A316" t="s">
        <v>2181</v>
      </c>
      <c r="B316" t="str">
        <f>"17346780065"</f>
        <v>17346780065</v>
      </c>
    </row>
    <row r="317" spans="1:2" x14ac:dyDescent="0.2">
      <c r="A317" t="s">
        <v>2180</v>
      </c>
      <c r="B317" t="str">
        <f>"18844106842"</f>
        <v>18844106842</v>
      </c>
    </row>
    <row r="318" spans="1:2" x14ac:dyDescent="0.2">
      <c r="A318" t="s">
        <v>2179</v>
      </c>
      <c r="B318" t="str">
        <f>"13464573013"</f>
        <v>13464573013</v>
      </c>
    </row>
    <row r="319" spans="1:2" x14ac:dyDescent="0.2">
      <c r="A319" t="s">
        <v>2178</v>
      </c>
      <c r="B319" t="str">
        <f>"18538739461"</f>
        <v>18538739461</v>
      </c>
    </row>
    <row r="320" spans="1:2" x14ac:dyDescent="0.2">
      <c r="A320" t="s">
        <v>2177</v>
      </c>
      <c r="B320" t="str">
        <f>"18257508703"</f>
        <v>18257508703</v>
      </c>
    </row>
    <row r="321" spans="1:2" x14ac:dyDescent="0.2">
      <c r="A321" t="s">
        <v>2176</v>
      </c>
      <c r="B321" t="str">
        <f>"13713344026"</f>
        <v>13713344026</v>
      </c>
    </row>
    <row r="322" spans="1:2" x14ac:dyDescent="0.2">
      <c r="A322" t="s">
        <v>2175</v>
      </c>
      <c r="B322" t="str">
        <f>"15176444844"</f>
        <v>15176444844</v>
      </c>
    </row>
    <row r="323" spans="1:2" x14ac:dyDescent="0.2">
      <c r="A323" t="s">
        <v>2174</v>
      </c>
      <c r="B323" t="str">
        <f>"18676550391"</f>
        <v>18676550391</v>
      </c>
    </row>
    <row r="324" spans="1:2" x14ac:dyDescent="0.2">
      <c r="A324" t="s">
        <v>2173</v>
      </c>
      <c r="B324" t="str">
        <f>"15036783030"</f>
        <v>15036783030</v>
      </c>
    </row>
    <row r="325" spans="1:2" x14ac:dyDescent="0.2">
      <c r="A325" t="s">
        <v>2172</v>
      </c>
      <c r="B325" t="str">
        <f>"13630075845"</f>
        <v>13630075845</v>
      </c>
    </row>
    <row r="326" spans="1:2" x14ac:dyDescent="0.2">
      <c r="A326" t="s">
        <v>1298</v>
      </c>
      <c r="B326" t="str">
        <f>"13650320550"</f>
        <v>13650320550</v>
      </c>
    </row>
    <row r="327" spans="1:2" x14ac:dyDescent="0.2">
      <c r="A327" t="s">
        <v>2171</v>
      </c>
      <c r="B327" t="str">
        <f>"13782712950"</f>
        <v>13782712950</v>
      </c>
    </row>
    <row r="328" spans="1:2" x14ac:dyDescent="0.2">
      <c r="A328" t="s">
        <v>2170</v>
      </c>
      <c r="B328" t="str">
        <f>"17625756939"</f>
        <v>17625756939</v>
      </c>
    </row>
    <row r="329" spans="1:2" x14ac:dyDescent="0.2">
      <c r="A329" t="s">
        <v>2169</v>
      </c>
      <c r="B329" t="str">
        <f>"15062462038"</f>
        <v>15062462038</v>
      </c>
    </row>
    <row r="330" spans="1:2" x14ac:dyDescent="0.2">
      <c r="A330" t="s">
        <v>1995</v>
      </c>
      <c r="B330" t="str">
        <f>"15164220223"</f>
        <v>15164220223</v>
      </c>
    </row>
    <row r="331" spans="1:2" x14ac:dyDescent="0.2">
      <c r="A331" t="s">
        <v>2168</v>
      </c>
      <c r="B331" t="str">
        <f>"18102162296"</f>
        <v>18102162296</v>
      </c>
    </row>
    <row r="332" spans="1:2" x14ac:dyDescent="0.2">
      <c r="A332" t="s">
        <v>2167</v>
      </c>
      <c r="B332" t="str">
        <f>"15000189848"</f>
        <v>15000189848</v>
      </c>
    </row>
    <row r="333" spans="1:2" x14ac:dyDescent="0.2">
      <c r="A333" t="s">
        <v>2166</v>
      </c>
      <c r="B333" t="str">
        <f>"15039232673"</f>
        <v>15039232673</v>
      </c>
    </row>
    <row r="334" spans="1:2" x14ac:dyDescent="0.2">
      <c r="A334" t="s">
        <v>2165</v>
      </c>
      <c r="B334" t="str">
        <f>"15871257312"</f>
        <v>15871257312</v>
      </c>
    </row>
    <row r="335" spans="1:2" x14ac:dyDescent="0.2">
      <c r="A335" t="s">
        <v>2164</v>
      </c>
      <c r="B335" t="str">
        <f>"15291500905"</f>
        <v>15291500905</v>
      </c>
    </row>
    <row r="336" spans="1:2" x14ac:dyDescent="0.2">
      <c r="A336" t="s">
        <v>2163</v>
      </c>
      <c r="B336" t="str">
        <f>"15752781204"</f>
        <v>15752781204</v>
      </c>
    </row>
    <row r="337" spans="1:2" x14ac:dyDescent="0.2">
      <c r="A337" t="s">
        <v>243</v>
      </c>
      <c r="B337" t="str">
        <f>"15047515257"</f>
        <v>15047515257</v>
      </c>
    </row>
    <row r="338" spans="1:2" x14ac:dyDescent="0.2">
      <c r="A338" t="s">
        <v>2162</v>
      </c>
      <c r="B338" t="str">
        <f>"13416636986"</f>
        <v>13416636986</v>
      </c>
    </row>
    <row r="339" spans="1:2" x14ac:dyDescent="0.2">
      <c r="A339" t="s">
        <v>2161</v>
      </c>
      <c r="B339" t="str">
        <f>"13729381803"</f>
        <v>13729381803</v>
      </c>
    </row>
    <row r="340" spans="1:2" x14ac:dyDescent="0.2">
      <c r="A340" t="s">
        <v>2160</v>
      </c>
      <c r="B340" t="str">
        <f>"18213010509"</f>
        <v>18213010509</v>
      </c>
    </row>
    <row r="341" spans="1:2" x14ac:dyDescent="0.2">
      <c r="A341" t="s">
        <v>2159</v>
      </c>
      <c r="B341" t="str">
        <f>"18645277867"</f>
        <v>18645277867</v>
      </c>
    </row>
    <row r="342" spans="1:2" x14ac:dyDescent="0.2">
      <c r="A342" t="s">
        <v>2158</v>
      </c>
      <c r="B342" t="str">
        <f>"15764944672"</f>
        <v>15764944672</v>
      </c>
    </row>
    <row r="343" spans="1:2" x14ac:dyDescent="0.2">
      <c r="A343" t="s">
        <v>2157</v>
      </c>
      <c r="B343" t="str">
        <f>"13590074600"</f>
        <v>13590074600</v>
      </c>
    </row>
    <row r="344" spans="1:2" x14ac:dyDescent="0.2">
      <c r="A344" t="s">
        <v>2156</v>
      </c>
      <c r="B344" t="str">
        <f>"18047493257"</f>
        <v>18047493257</v>
      </c>
    </row>
    <row r="345" spans="1:2" x14ac:dyDescent="0.2">
      <c r="A345" t="s">
        <v>2155</v>
      </c>
      <c r="B345" t="str">
        <f>"15218132263"</f>
        <v>15218132263</v>
      </c>
    </row>
    <row r="346" spans="1:2" x14ac:dyDescent="0.2">
      <c r="A346" t="s">
        <v>7</v>
      </c>
      <c r="B346" t="str">
        <f>"15082159206"</f>
        <v>15082159206</v>
      </c>
    </row>
    <row r="347" spans="1:2" x14ac:dyDescent="0.2">
      <c r="A347" t="s">
        <v>2154</v>
      </c>
      <c r="B347" t="str">
        <f>"18290630382"</f>
        <v>18290630382</v>
      </c>
    </row>
    <row r="348" spans="1:2" x14ac:dyDescent="0.2">
      <c r="A348" t="s">
        <v>2153</v>
      </c>
      <c r="B348" t="str">
        <f>"15133605220"</f>
        <v>15133605220</v>
      </c>
    </row>
    <row r="349" spans="1:2" x14ac:dyDescent="0.2">
      <c r="A349" t="s">
        <v>1795</v>
      </c>
      <c r="B349" t="str">
        <f>"18454399284"</f>
        <v>18454399284</v>
      </c>
    </row>
    <row r="350" spans="1:2" x14ac:dyDescent="0.2">
      <c r="A350" t="s">
        <v>2152</v>
      </c>
      <c r="B350" t="str">
        <f>"17685014317"</f>
        <v>17685014317</v>
      </c>
    </row>
    <row r="351" spans="1:2" x14ac:dyDescent="0.2">
      <c r="A351" t="s">
        <v>2151</v>
      </c>
      <c r="B351" t="str">
        <f>"15906356230"</f>
        <v>15906356230</v>
      </c>
    </row>
    <row r="352" spans="1:2" x14ac:dyDescent="0.2">
      <c r="A352" t="s">
        <v>2150</v>
      </c>
      <c r="B352" t="str">
        <f>"15329096178"</f>
        <v>15329096178</v>
      </c>
    </row>
    <row r="353" spans="1:2" x14ac:dyDescent="0.2">
      <c r="A353" t="s">
        <v>2149</v>
      </c>
      <c r="B353" t="str">
        <f>"13855011746"</f>
        <v>13855011746</v>
      </c>
    </row>
    <row r="354" spans="1:2" x14ac:dyDescent="0.2">
      <c r="A354" t="s">
        <v>2148</v>
      </c>
      <c r="B354" t="str">
        <f>"15915989518"</f>
        <v>15915989518</v>
      </c>
    </row>
    <row r="355" spans="1:2" x14ac:dyDescent="0.2">
      <c r="A355" t="s">
        <v>2147</v>
      </c>
      <c r="B355" t="str">
        <f>"18583092144"</f>
        <v>18583092144</v>
      </c>
    </row>
    <row r="356" spans="1:2" x14ac:dyDescent="0.2">
      <c r="A356" t="s">
        <v>2146</v>
      </c>
      <c r="B356" t="str">
        <f>"13530773457"</f>
        <v>13530773457</v>
      </c>
    </row>
    <row r="357" spans="1:2" x14ac:dyDescent="0.2">
      <c r="A357" t="s">
        <v>2145</v>
      </c>
      <c r="B357" t="str">
        <f>"15207284443"</f>
        <v>15207284443</v>
      </c>
    </row>
    <row r="358" spans="1:2" x14ac:dyDescent="0.2">
      <c r="A358" t="s">
        <v>2144</v>
      </c>
      <c r="B358" t="str">
        <f>"17606229201"</f>
        <v>17606229201</v>
      </c>
    </row>
    <row r="359" spans="1:2" x14ac:dyDescent="0.2">
      <c r="A359" t="s">
        <v>2143</v>
      </c>
      <c r="B359" t="str">
        <f>"13842836313"</f>
        <v>13842836313</v>
      </c>
    </row>
    <row r="360" spans="1:2" x14ac:dyDescent="0.2">
      <c r="A360" t="s">
        <v>2142</v>
      </c>
      <c r="B360" t="str">
        <f>"13690370774"</f>
        <v>13690370774</v>
      </c>
    </row>
    <row r="361" spans="1:2" x14ac:dyDescent="0.2">
      <c r="A361" t="s">
        <v>2141</v>
      </c>
      <c r="B361" t="str">
        <f>"15007528521"</f>
        <v>15007528521</v>
      </c>
    </row>
    <row r="362" spans="1:2" x14ac:dyDescent="0.2">
      <c r="A362" t="s">
        <v>2140</v>
      </c>
      <c r="B362" t="str">
        <f>"15855036282"</f>
        <v>15855036282</v>
      </c>
    </row>
    <row r="363" spans="1:2" x14ac:dyDescent="0.2">
      <c r="A363" t="s">
        <v>2139</v>
      </c>
      <c r="B363" t="str">
        <f>"15952810606"</f>
        <v>15952810606</v>
      </c>
    </row>
    <row r="364" spans="1:2" x14ac:dyDescent="0.2">
      <c r="A364" t="s">
        <v>2138</v>
      </c>
      <c r="B364" t="str">
        <f>"17878220823"</f>
        <v>17878220823</v>
      </c>
    </row>
    <row r="365" spans="1:2" x14ac:dyDescent="0.2">
      <c r="A365" t="s">
        <v>2137</v>
      </c>
      <c r="B365" t="str">
        <f>"18618166765"</f>
        <v>18618166765</v>
      </c>
    </row>
    <row r="366" spans="1:2" x14ac:dyDescent="0.2">
      <c r="A366" t="s">
        <v>2136</v>
      </c>
      <c r="B366" t="str">
        <f>"13553493014"</f>
        <v>13553493014</v>
      </c>
    </row>
    <row r="367" spans="1:2" x14ac:dyDescent="0.2">
      <c r="A367" t="s">
        <v>2135</v>
      </c>
      <c r="B367" t="str">
        <f>"18278776226"</f>
        <v>18278776226</v>
      </c>
    </row>
    <row r="368" spans="1:2" x14ac:dyDescent="0.2">
      <c r="A368" t="s">
        <v>2134</v>
      </c>
      <c r="B368" t="str">
        <f>"17614369565"</f>
        <v>17614369565</v>
      </c>
    </row>
    <row r="369" spans="1:2" x14ac:dyDescent="0.2">
      <c r="A369" t="s">
        <v>2133</v>
      </c>
      <c r="B369" t="str">
        <f>"17709900440"</f>
        <v>17709900440</v>
      </c>
    </row>
    <row r="370" spans="1:2" x14ac:dyDescent="0.2">
      <c r="A370" t="s">
        <v>2132</v>
      </c>
      <c r="B370" t="str">
        <f>"18673079129"</f>
        <v>18673079129</v>
      </c>
    </row>
    <row r="371" spans="1:2" x14ac:dyDescent="0.2">
      <c r="A371" t="s">
        <v>2131</v>
      </c>
      <c r="B371" t="str">
        <f>"18768536060"</f>
        <v>18768536060</v>
      </c>
    </row>
    <row r="372" spans="1:2" x14ac:dyDescent="0.2">
      <c r="A372" t="s">
        <v>2130</v>
      </c>
      <c r="B372" t="str">
        <f>"18003621844"</f>
        <v>18003621844</v>
      </c>
    </row>
    <row r="373" spans="1:2" x14ac:dyDescent="0.2">
      <c r="A373" t="s">
        <v>2129</v>
      </c>
      <c r="B373" t="str">
        <f>"15139980238"</f>
        <v>15139980238</v>
      </c>
    </row>
    <row r="374" spans="1:2" x14ac:dyDescent="0.2">
      <c r="A374" t="s">
        <v>2128</v>
      </c>
      <c r="B374" t="str">
        <f>"15812092601"</f>
        <v>15812092601</v>
      </c>
    </row>
    <row r="375" spans="1:2" x14ac:dyDescent="0.2">
      <c r="A375" t="s">
        <v>461</v>
      </c>
      <c r="B375" t="str">
        <f>"18683999446"</f>
        <v>18683999446</v>
      </c>
    </row>
    <row r="376" spans="1:2" x14ac:dyDescent="0.2">
      <c r="A376" t="s">
        <v>2127</v>
      </c>
      <c r="B376" t="str">
        <f>"13835494834"</f>
        <v>13835494834</v>
      </c>
    </row>
    <row r="377" spans="1:2" x14ac:dyDescent="0.2">
      <c r="A377" t="s">
        <v>2126</v>
      </c>
      <c r="B377" t="str">
        <f>"15673510995"</f>
        <v>15673510995</v>
      </c>
    </row>
    <row r="378" spans="1:2" x14ac:dyDescent="0.2">
      <c r="A378" t="s">
        <v>2125</v>
      </c>
      <c r="B378" t="str">
        <f>"15608488377"</f>
        <v>15608488377</v>
      </c>
    </row>
    <row r="379" spans="1:2" x14ac:dyDescent="0.2">
      <c r="A379" t="s">
        <v>2124</v>
      </c>
      <c r="B379" t="str">
        <f>"15215618818"</f>
        <v>15215618818</v>
      </c>
    </row>
    <row r="380" spans="1:2" x14ac:dyDescent="0.2">
      <c r="A380" t="s">
        <v>2123</v>
      </c>
      <c r="B380" t="str">
        <f>"18240285406"</f>
        <v>18240285406</v>
      </c>
    </row>
    <row r="381" spans="1:2" x14ac:dyDescent="0.2">
      <c r="A381" t="s">
        <v>2122</v>
      </c>
      <c r="B381" t="str">
        <f>"15259250312"</f>
        <v>15259250312</v>
      </c>
    </row>
    <row r="382" spans="1:2" x14ac:dyDescent="0.2">
      <c r="A382" t="s">
        <v>2121</v>
      </c>
      <c r="B382" t="str">
        <f>"13963369065"</f>
        <v>13963369065</v>
      </c>
    </row>
    <row r="383" spans="1:2" x14ac:dyDescent="0.2">
      <c r="A383" t="s">
        <v>2120</v>
      </c>
      <c r="B383" t="str">
        <f>"15340859697"</f>
        <v>15340859697</v>
      </c>
    </row>
    <row r="384" spans="1:2" x14ac:dyDescent="0.2">
      <c r="A384" t="s">
        <v>2119</v>
      </c>
      <c r="B384" t="str">
        <f>"15059879315"</f>
        <v>15059879315</v>
      </c>
    </row>
    <row r="385" spans="1:2" x14ac:dyDescent="0.2">
      <c r="A385" t="s">
        <v>2118</v>
      </c>
      <c r="B385" t="str">
        <f>"13844091962"</f>
        <v>13844091962</v>
      </c>
    </row>
    <row r="386" spans="1:2" x14ac:dyDescent="0.2">
      <c r="A386" t="s">
        <v>2117</v>
      </c>
      <c r="B386" t="str">
        <f>"18218085860"</f>
        <v>18218085860</v>
      </c>
    </row>
    <row r="387" spans="1:2" x14ac:dyDescent="0.2">
      <c r="A387" t="s">
        <v>2116</v>
      </c>
      <c r="B387" t="str">
        <f>"18287657028"</f>
        <v>18287657028</v>
      </c>
    </row>
    <row r="388" spans="1:2" x14ac:dyDescent="0.2">
      <c r="A388" t="s">
        <v>2115</v>
      </c>
      <c r="B388" t="str">
        <f>"15928734552"</f>
        <v>15928734552</v>
      </c>
    </row>
    <row r="389" spans="1:2" x14ac:dyDescent="0.2">
      <c r="A389" t="s">
        <v>2114</v>
      </c>
      <c r="B389" t="str">
        <f>"17645623227"</f>
        <v>17645623227</v>
      </c>
    </row>
    <row r="390" spans="1:2" x14ac:dyDescent="0.2">
      <c r="A390" t="s">
        <v>2113</v>
      </c>
      <c r="B390" t="str">
        <f>"18987730483"</f>
        <v>18987730483</v>
      </c>
    </row>
    <row r="391" spans="1:2" x14ac:dyDescent="0.2">
      <c r="A391" t="s">
        <v>2112</v>
      </c>
      <c r="B391" t="str">
        <f>"13943046701"</f>
        <v>13943046701</v>
      </c>
    </row>
    <row r="392" spans="1:2" x14ac:dyDescent="0.2">
      <c r="A392" t="s">
        <v>2111</v>
      </c>
      <c r="B392" t="str">
        <f>"13038858899"</f>
        <v>13038858899</v>
      </c>
    </row>
    <row r="393" spans="1:2" x14ac:dyDescent="0.2">
      <c r="A393" t="s">
        <v>2110</v>
      </c>
      <c r="B393" t="str">
        <f>"17817787310"</f>
        <v>17817787310</v>
      </c>
    </row>
    <row r="394" spans="1:2" x14ac:dyDescent="0.2">
      <c r="A394" t="s">
        <v>2109</v>
      </c>
      <c r="B394" t="str">
        <f>"18975763585"</f>
        <v>18975763585</v>
      </c>
    </row>
    <row r="395" spans="1:2" x14ac:dyDescent="0.2">
      <c r="A395" t="s">
        <v>2108</v>
      </c>
      <c r="B395" t="str">
        <f>"18729447167"</f>
        <v>18729447167</v>
      </c>
    </row>
    <row r="396" spans="1:2" x14ac:dyDescent="0.2">
      <c r="A396" t="s">
        <v>2107</v>
      </c>
      <c r="B396" t="str">
        <f>"18555071087"</f>
        <v>18555071087</v>
      </c>
    </row>
    <row r="397" spans="1:2" x14ac:dyDescent="0.2">
      <c r="A397" t="s">
        <v>2106</v>
      </c>
      <c r="B397" t="str">
        <f>"13714929224"</f>
        <v>13714929224</v>
      </c>
    </row>
    <row r="398" spans="1:2" x14ac:dyDescent="0.2">
      <c r="A398" t="s">
        <v>2105</v>
      </c>
      <c r="B398" t="str">
        <f>"18761713918"</f>
        <v>18761713918</v>
      </c>
    </row>
    <row r="399" spans="1:2" x14ac:dyDescent="0.2">
      <c r="A399" t="s">
        <v>2104</v>
      </c>
      <c r="B399" t="str">
        <f>"13923169642"</f>
        <v>13923169642</v>
      </c>
    </row>
    <row r="400" spans="1:2" x14ac:dyDescent="0.2">
      <c r="A400" t="s">
        <v>2103</v>
      </c>
      <c r="B400" t="str">
        <f>"13576502258"</f>
        <v>13576502258</v>
      </c>
    </row>
    <row r="401" spans="1:2" x14ac:dyDescent="0.2">
      <c r="A401" t="s">
        <v>2102</v>
      </c>
      <c r="B401" t="str">
        <f>"14715425146"</f>
        <v>14715425146</v>
      </c>
    </row>
    <row r="402" spans="1:2" x14ac:dyDescent="0.2">
      <c r="A402" t="s">
        <v>2101</v>
      </c>
      <c r="B402" t="str">
        <f>"15242615917"</f>
        <v>15242615917</v>
      </c>
    </row>
    <row r="403" spans="1:2" x14ac:dyDescent="0.2">
      <c r="A403" t="s">
        <v>2100</v>
      </c>
      <c r="B403" t="str">
        <f>"18351406755"</f>
        <v>18351406755</v>
      </c>
    </row>
    <row r="404" spans="1:2" x14ac:dyDescent="0.2">
      <c r="A404" t="s">
        <v>2099</v>
      </c>
      <c r="B404" t="str">
        <f>"13927385814"</f>
        <v>13927385814</v>
      </c>
    </row>
    <row r="405" spans="1:2" x14ac:dyDescent="0.2">
      <c r="A405" t="s">
        <v>2098</v>
      </c>
      <c r="B405" t="str">
        <f>"18757438281"</f>
        <v>18757438281</v>
      </c>
    </row>
    <row r="406" spans="1:2" x14ac:dyDescent="0.2">
      <c r="A406" t="s">
        <v>2097</v>
      </c>
      <c r="B406" t="str">
        <f>"18794926008"</f>
        <v>18794926008</v>
      </c>
    </row>
    <row r="407" spans="1:2" x14ac:dyDescent="0.2">
      <c r="A407" t="s">
        <v>2096</v>
      </c>
      <c r="B407" t="str">
        <f>"13983825515"</f>
        <v>13983825515</v>
      </c>
    </row>
    <row r="408" spans="1:2" x14ac:dyDescent="0.2">
      <c r="A408" t="s">
        <v>2095</v>
      </c>
      <c r="B408" t="str">
        <f>"13966775163"</f>
        <v>13966775163</v>
      </c>
    </row>
    <row r="409" spans="1:2" x14ac:dyDescent="0.2">
      <c r="A409" t="s">
        <v>2094</v>
      </c>
      <c r="B409" t="str">
        <f>"18723866673"</f>
        <v>18723866673</v>
      </c>
    </row>
    <row r="410" spans="1:2" x14ac:dyDescent="0.2">
      <c r="A410" t="s">
        <v>2093</v>
      </c>
      <c r="B410" t="str">
        <f>"15119855661"</f>
        <v>15119855661</v>
      </c>
    </row>
    <row r="411" spans="1:2" x14ac:dyDescent="0.2">
      <c r="A411" t="s">
        <v>2092</v>
      </c>
      <c r="B411" t="str">
        <f>"18305097399"</f>
        <v>18305097399</v>
      </c>
    </row>
    <row r="412" spans="1:2" x14ac:dyDescent="0.2">
      <c r="A412" t="s">
        <v>2091</v>
      </c>
      <c r="B412" t="str">
        <f>"13832068695"</f>
        <v>13832068695</v>
      </c>
    </row>
    <row r="413" spans="1:2" x14ac:dyDescent="0.2">
      <c r="A413" t="s">
        <v>2090</v>
      </c>
      <c r="B413" t="str">
        <f>"15816977384"</f>
        <v>15816977384</v>
      </c>
    </row>
    <row r="414" spans="1:2" x14ac:dyDescent="0.2">
      <c r="A414" t="s">
        <v>2089</v>
      </c>
      <c r="B414" t="str">
        <f>"18213383881"</f>
        <v>18213383881</v>
      </c>
    </row>
    <row r="415" spans="1:2" x14ac:dyDescent="0.2">
      <c r="A415" t="s">
        <v>2088</v>
      </c>
      <c r="B415" t="str">
        <f>"15940559963"</f>
        <v>15940559963</v>
      </c>
    </row>
    <row r="416" spans="1:2" x14ac:dyDescent="0.2">
      <c r="A416" t="s">
        <v>2087</v>
      </c>
      <c r="B416" t="str">
        <f>"18323052598"</f>
        <v>18323052598</v>
      </c>
    </row>
    <row r="417" spans="1:2" x14ac:dyDescent="0.2">
      <c r="A417" t="s">
        <v>2086</v>
      </c>
      <c r="B417" t="str">
        <f>"13878499738"</f>
        <v>13878499738</v>
      </c>
    </row>
    <row r="418" spans="1:2" x14ac:dyDescent="0.2">
      <c r="A418" t="s">
        <v>2085</v>
      </c>
      <c r="B418" t="str">
        <f>"18848762235"</f>
        <v>18848762235</v>
      </c>
    </row>
    <row r="419" spans="1:2" x14ac:dyDescent="0.2">
      <c r="A419" t="s">
        <v>2084</v>
      </c>
      <c r="B419" t="str">
        <f>"13959559290"</f>
        <v>13959559290</v>
      </c>
    </row>
    <row r="420" spans="1:2" x14ac:dyDescent="0.2">
      <c r="A420" t="s">
        <v>2083</v>
      </c>
      <c r="B420" t="str">
        <f>"13475172812"</f>
        <v>13475172812</v>
      </c>
    </row>
    <row r="421" spans="1:2" x14ac:dyDescent="0.2">
      <c r="A421" t="s">
        <v>2082</v>
      </c>
      <c r="B421" t="str">
        <f>"13457954421"</f>
        <v>13457954421</v>
      </c>
    </row>
    <row r="422" spans="1:2" x14ac:dyDescent="0.2">
      <c r="A422" t="s">
        <v>2081</v>
      </c>
      <c r="B422" t="str">
        <f>"13436455074"</f>
        <v>13436455074</v>
      </c>
    </row>
    <row r="423" spans="1:2" x14ac:dyDescent="0.2">
      <c r="A423" t="s">
        <v>2080</v>
      </c>
      <c r="B423" t="str">
        <f>"18079634464"</f>
        <v>18079634464</v>
      </c>
    </row>
    <row r="424" spans="1:2" x14ac:dyDescent="0.2">
      <c r="A424" t="s">
        <v>1456</v>
      </c>
      <c r="B424" t="str">
        <f>"18243928000"</f>
        <v>18243928000</v>
      </c>
    </row>
    <row r="425" spans="1:2" x14ac:dyDescent="0.2">
      <c r="A425" t="s">
        <v>2079</v>
      </c>
      <c r="B425" t="str">
        <f>"13960004051"</f>
        <v>13960004051</v>
      </c>
    </row>
    <row r="426" spans="1:2" x14ac:dyDescent="0.2">
      <c r="A426" t="s">
        <v>2078</v>
      </c>
      <c r="B426" t="str">
        <f>"15831320900"</f>
        <v>15831320900</v>
      </c>
    </row>
    <row r="427" spans="1:2" x14ac:dyDescent="0.2">
      <c r="A427" t="s">
        <v>2077</v>
      </c>
      <c r="B427" t="str">
        <f>"15027242275"</f>
        <v>15027242275</v>
      </c>
    </row>
    <row r="428" spans="1:2" x14ac:dyDescent="0.2">
      <c r="A428" t="s">
        <v>2076</v>
      </c>
      <c r="B428" t="str">
        <f>"18689950020"</f>
        <v>18689950020</v>
      </c>
    </row>
    <row r="429" spans="1:2" x14ac:dyDescent="0.2">
      <c r="A429" t="s">
        <v>2075</v>
      </c>
      <c r="B429" t="str">
        <f>"18065086306"</f>
        <v>18065086306</v>
      </c>
    </row>
    <row r="430" spans="1:2" x14ac:dyDescent="0.2">
      <c r="A430" t="s">
        <v>2074</v>
      </c>
      <c r="B430" t="str">
        <f>"13888934631"</f>
        <v>13888934631</v>
      </c>
    </row>
    <row r="431" spans="1:2" x14ac:dyDescent="0.2">
      <c r="A431" t="s">
        <v>2073</v>
      </c>
      <c r="B431" t="str">
        <f>"13120768682"</f>
        <v>13120768682</v>
      </c>
    </row>
    <row r="432" spans="1:2" x14ac:dyDescent="0.2">
      <c r="A432" t="s">
        <v>2072</v>
      </c>
      <c r="B432" t="str">
        <f>"18306411304"</f>
        <v>18306411304</v>
      </c>
    </row>
    <row r="433" spans="1:2" x14ac:dyDescent="0.2">
      <c r="A433" t="s">
        <v>2071</v>
      </c>
      <c r="B433" t="str">
        <f>"13860872595"</f>
        <v>13860872595</v>
      </c>
    </row>
    <row r="434" spans="1:2" x14ac:dyDescent="0.2">
      <c r="A434" t="s">
        <v>2070</v>
      </c>
      <c r="B434" t="str">
        <f>"17724621831"</f>
        <v>17724621831</v>
      </c>
    </row>
    <row r="435" spans="1:2" x14ac:dyDescent="0.2">
      <c r="A435" t="s">
        <v>2069</v>
      </c>
      <c r="B435" t="str">
        <f>"18792144146"</f>
        <v>18792144146</v>
      </c>
    </row>
    <row r="436" spans="1:2" x14ac:dyDescent="0.2">
      <c r="A436" t="s">
        <v>2068</v>
      </c>
      <c r="B436" t="str">
        <f>"13963899450"</f>
        <v>13963899450</v>
      </c>
    </row>
    <row r="437" spans="1:2" x14ac:dyDescent="0.2">
      <c r="A437" t="s">
        <v>2067</v>
      </c>
      <c r="B437" t="str">
        <f>"18641845711"</f>
        <v>18641845711</v>
      </c>
    </row>
    <row r="438" spans="1:2" x14ac:dyDescent="0.2">
      <c r="A438" t="s">
        <v>2066</v>
      </c>
      <c r="B438" t="str">
        <f>"15068322937"</f>
        <v>15068322937</v>
      </c>
    </row>
    <row r="439" spans="1:2" x14ac:dyDescent="0.2">
      <c r="A439" t="s">
        <v>2065</v>
      </c>
      <c r="B439" t="str">
        <f>"15294930320"</f>
        <v>15294930320</v>
      </c>
    </row>
    <row r="440" spans="1:2" x14ac:dyDescent="0.2">
      <c r="A440" t="s">
        <v>2064</v>
      </c>
      <c r="B440" t="str">
        <f>"13843515323"</f>
        <v>13843515323</v>
      </c>
    </row>
    <row r="441" spans="1:2" x14ac:dyDescent="0.2">
      <c r="A441" t="s">
        <v>2063</v>
      </c>
      <c r="B441" t="str">
        <f>"18409399776"</f>
        <v>18409399776</v>
      </c>
    </row>
    <row r="442" spans="1:2" x14ac:dyDescent="0.2">
      <c r="A442" t="s">
        <v>2062</v>
      </c>
      <c r="B442" t="str">
        <f>"13923101997"</f>
        <v>13923101997</v>
      </c>
    </row>
    <row r="443" spans="1:2" x14ac:dyDescent="0.2">
      <c r="A443" t="s">
        <v>2061</v>
      </c>
      <c r="B443" t="str">
        <f>"18811173822"</f>
        <v>18811173822</v>
      </c>
    </row>
    <row r="444" spans="1:2" x14ac:dyDescent="0.2">
      <c r="A444" t="s">
        <v>2060</v>
      </c>
      <c r="B444" t="str">
        <f>"13560469779"</f>
        <v>13560469779</v>
      </c>
    </row>
    <row r="445" spans="1:2" x14ac:dyDescent="0.2">
      <c r="A445" t="s">
        <v>2059</v>
      </c>
      <c r="B445" t="str">
        <f>"15972730288"</f>
        <v>15972730288</v>
      </c>
    </row>
    <row r="446" spans="1:2" x14ac:dyDescent="0.2">
      <c r="A446" t="s">
        <v>2058</v>
      </c>
      <c r="B446" t="str">
        <f>"17359510871"</f>
        <v>17359510871</v>
      </c>
    </row>
    <row r="447" spans="1:2" x14ac:dyDescent="0.2">
      <c r="A447" t="s">
        <v>2057</v>
      </c>
      <c r="B447" t="str">
        <f>"17378718768"</f>
        <v>17378718768</v>
      </c>
    </row>
    <row r="448" spans="1:2" x14ac:dyDescent="0.2">
      <c r="A448" t="s">
        <v>2056</v>
      </c>
      <c r="B448" t="str">
        <f>"13538576082"</f>
        <v>13538576082</v>
      </c>
    </row>
    <row r="449" spans="1:2" x14ac:dyDescent="0.2">
      <c r="A449" t="s">
        <v>2055</v>
      </c>
      <c r="B449" t="str">
        <f>"17629114786"</f>
        <v>17629114786</v>
      </c>
    </row>
    <row r="450" spans="1:2" x14ac:dyDescent="0.2">
      <c r="A450" t="s">
        <v>2054</v>
      </c>
      <c r="B450" t="str">
        <f>"18065348800"</f>
        <v>18065348800</v>
      </c>
    </row>
    <row r="451" spans="1:2" x14ac:dyDescent="0.2">
      <c r="A451" t="s">
        <v>2053</v>
      </c>
      <c r="B451" t="str">
        <f>"15335385686"</f>
        <v>15335385686</v>
      </c>
    </row>
    <row r="452" spans="1:2" x14ac:dyDescent="0.2">
      <c r="A452" t="s">
        <v>2052</v>
      </c>
      <c r="B452" t="str">
        <f>"18008061053"</f>
        <v>18008061053</v>
      </c>
    </row>
    <row r="453" spans="1:2" x14ac:dyDescent="0.2">
      <c r="A453" t="s">
        <v>2051</v>
      </c>
      <c r="B453" t="str">
        <f>"13952739955"</f>
        <v>13952739955</v>
      </c>
    </row>
    <row r="454" spans="1:2" x14ac:dyDescent="0.2">
      <c r="A454" t="s">
        <v>2050</v>
      </c>
      <c r="B454" t="str">
        <f>"17519486776"</f>
        <v>17519486776</v>
      </c>
    </row>
    <row r="455" spans="1:2" x14ac:dyDescent="0.2">
      <c r="A455" t="s">
        <v>2049</v>
      </c>
      <c r="B455" t="str">
        <f>"18552550739"</f>
        <v>18552550739</v>
      </c>
    </row>
    <row r="456" spans="1:2" x14ac:dyDescent="0.2">
      <c r="A456" t="s">
        <v>2048</v>
      </c>
      <c r="B456" t="str">
        <f>"17857109603"</f>
        <v>17857109603</v>
      </c>
    </row>
    <row r="457" spans="1:2" x14ac:dyDescent="0.2">
      <c r="A457" t="s">
        <v>2047</v>
      </c>
      <c r="B457" t="str">
        <f>"18610509056"</f>
        <v>18610509056</v>
      </c>
    </row>
    <row r="458" spans="1:2" x14ac:dyDescent="0.2">
      <c r="A458" t="s">
        <v>2046</v>
      </c>
      <c r="B458" t="str">
        <f>"13514294356"</f>
        <v>13514294356</v>
      </c>
    </row>
    <row r="459" spans="1:2" x14ac:dyDescent="0.2">
      <c r="A459" t="s">
        <v>2045</v>
      </c>
      <c r="B459" t="str">
        <f>"18132000225"</f>
        <v>18132000225</v>
      </c>
    </row>
    <row r="460" spans="1:2" x14ac:dyDescent="0.2">
      <c r="A460" t="s">
        <v>2044</v>
      </c>
      <c r="B460" t="str">
        <f>"18607485201"</f>
        <v>18607485201</v>
      </c>
    </row>
    <row r="461" spans="1:2" x14ac:dyDescent="0.2">
      <c r="A461" t="s">
        <v>2043</v>
      </c>
      <c r="B461" t="str">
        <f>"18316391978"</f>
        <v>18316391978</v>
      </c>
    </row>
    <row r="462" spans="1:2" x14ac:dyDescent="0.2">
      <c r="A462" t="s">
        <v>2042</v>
      </c>
      <c r="B462" t="str">
        <f>"13647749876"</f>
        <v>13647749876</v>
      </c>
    </row>
    <row r="463" spans="1:2" x14ac:dyDescent="0.2">
      <c r="A463" t="s">
        <v>2041</v>
      </c>
      <c r="B463" t="str">
        <f>"18967410209"</f>
        <v>18967410209</v>
      </c>
    </row>
    <row r="464" spans="1:2" x14ac:dyDescent="0.2">
      <c r="A464" t="s">
        <v>2040</v>
      </c>
      <c r="B464" t="str">
        <f>"13539178257"</f>
        <v>13539178257</v>
      </c>
    </row>
    <row r="465" spans="1:2" x14ac:dyDescent="0.2">
      <c r="A465" t="s">
        <v>2039</v>
      </c>
      <c r="B465" t="str">
        <f>"13909878544"</f>
        <v>13909878544</v>
      </c>
    </row>
    <row r="466" spans="1:2" x14ac:dyDescent="0.2">
      <c r="A466" t="s">
        <v>2038</v>
      </c>
      <c r="B466" t="str">
        <f>"13320503898"</f>
        <v>13320503898</v>
      </c>
    </row>
    <row r="467" spans="1:2" x14ac:dyDescent="0.2">
      <c r="A467" t="s">
        <v>2037</v>
      </c>
      <c r="B467" t="str">
        <f>"15840542225"</f>
        <v>15840542225</v>
      </c>
    </row>
    <row r="468" spans="1:2" x14ac:dyDescent="0.2">
      <c r="A468" t="s">
        <v>2036</v>
      </c>
      <c r="B468" t="str">
        <f>"15112487352"</f>
        <v>15112487352</v>
      </c>
    </row>
    <row r="469" spans="1:2" x14ac:dyDescent="0.2">
      <c r="A469" t="s">
        <v>2035</v>
      </c>
      <c r="B469" t="str">
        <f>"13272271586"</f>
        <v>13272271586</v>
      </c>
    </row>
    <row r="470" spans="1:2" x14ac:dyDescent="0.2">
      <c r="A470" t="s">
        <v>2034</v>
      </c>
      <c r="B470" t="str">
        <f>"15077163613"</f>
        <v>15077163613</v>
      </c>
    </row>
    <row r="471" spans="1:2" x14ac:dyDescent="0.2">
      <c r="A471" t="s">
        <v>2033</v>
      </c>
      <c r="B471" t="str">
        <f>"13408968161"</f>
        <v>13408968161</v>
      </c>
    </row>
    <row r="472" spans="1:2" x14ac:dyDescent="0.2">
      <c r="A472" t="s">
        <v>2032</v>
      </c>
      <c r="B472" t="str">
        <f>"15859700379"</f>
        <v>15859700379</v>
      </c>
    </row>
    <row r="473" spans="1:2" x14ac:dyDescent="0.2">
      <c r="A473" t="s">
        <v>2031</v>
      </c>
      <c r="B473" t="str">
        <f>"13556396256"</f>
        <v>13556396256</v>
      </c>
    </row>
    <row r="474" spans="1:2" x14ac:dyDescent="0.2">
      <c r="A474" t="s">
        <v>2030</v>
      </c>
      <c r="B474" t="str">
        <f>"18278806140"</f>
        <v>18278806140</v>
      </c>
    </row>
    <row r="475" spans="1:2" x14ac:dyDescent="0.2">
      <c r="A475" t="s">
        <v>2029</v>
      </c>
      <c r="B475" t="str">
        <f>"13139468765"</f>
        <v>13139468765</v>
      </c>
    </row>
    <row r="476" spans="1:2" x14ac:dyDescent="0.2">
      <c r="A476" t="s">
        <v>2028</v>
      </c>
      <c r="B476" t="str">
        <f>"13666094858"</f>
        <v>13666094858</v>
      </c>
    </row>
    <row r="477" spans="1:2" x14ac:dyDescent="0.2">
      <c r="A477" t="s">
        <v>2027</v>
      </c>
      <c r="B477" t="str">
        <f>"13788697456"</f>
        <v>13788697456</v>
      </c>
    </row>
    <row r="478" spans="1:2" x14ac:dyDescent="0.2">
      <c r="A478" t="s">
        <v>2026</v>
      </c>
      <c r="B478" t="str">
        <f>"17716247784"</f>
        <v>17716247784</v>
      </c>
    </row>
    <row r="479" spans="1:2" x14ac:dyDescent="0.2">
      <c r="A479" t="s">
        <v>2025</v>
      </c>
      <c r="B479" t="str">
        <f>"15825542460"</f>
        <v>15825542460</v>
      </c>
    </row>
    <row r="480" spans="1:2" x14ac:dyDescent="0.2">
      <c r="A480" t="s">
        <v>2024</v>
      </c>
      <c r="B480" t="str">
        <f>"15855927305"</f>
        <v>15855927305</v>
      </c>
    </row>
    <row r="481" spans="1:2" x14ac:dyDescent="0.2">
      <c r="A481" t="s">
        <v>2023</v>
      </c>
      <c r="B481" t="str">
        <f>"13780927142"</f>
        <v>13780927142</v>
      </c>
    </row>
    <row r="482" spans="1:2" x14ac:dyDescent="0.2">
      <c r="A482" t="s">
        <v>2022</v>
      </c>
      <c r="B482" t="str">
        <f>"18217769643"</f>
        <v>18217769643</v>
      </c>
    </row>
    <row r="483" spans="1:2" x14ac:dyDescent="0.2">
      <c r="A483" t="s">
        <v>2021</v>
      </c>
      <c r="B483" t="str">
        <f>"18095098502"</f>
        <v>18095098502</v>
      </c>
    </row>
    <row r="484" spans="1:2" x14ac:dyDescent="0.2">
      <c r="A484" t="s">
        <v>2020</v>
      </c>
      <c r="B484" t="str">
        <f>"13074472891"</f>
        <v>13074472891</v>
      </c>
    </row>
    <row r="485" spans="1:2" x14ac:dyDescent="0.2">
      <c r="A485" t="s">
        <v>2019</v>
      </c>
      <c r="B485" t="str">
        <f>"15992342169"</f>
        <v>15992342169</v>
      </c>
    </row>
    <row r="486" spans="1:2" x14ac:dyDescent="0.2">
      <c r="A486" t="s">
        <v>2018</v>
      </c>
      <c r="B486" t="str">
        <f>"13424288850"</f>
        <v>13424288850</v>
      </c>
    </row>
    <row r="487" spans="1:2" x14ac:dyDescent="0.2">
      <c r="A487" t="s">
        <v>2017</v>
      </c>
      <c r="B487" t="str">
        <f>"18534104700"</f>
        <v>18534104700</v>
      </c>
    </row>
    <row r="488" spans="1:2" x14ac:dyDescent="0.2">
      <c r="A488" t="s">
        <v>2016</v>
      </c>
      <c r="B488" t="str">
        <f>"15193993038"</f>
        <v>15193993038</v>
      </c>
    </row>
    <row r="489" spans="1:2" x14ac:dyDescent="0.2">
      <c r="A489" t="s">
        <v>2015</v>
      </c>
      <c r="B489" t="str">
        <f>"15235287128"</f>
        <v>15235287128</v>
      </c>
    </row>
    <row r="490" spans="1:2" x14ac:dyDescent="0.2">
      <c r="A490" t="s">
        <v>2014</v>
      </c>
      <c r="B490" t="str">
        <f>"13670390411"</f>
        <v>13670390411</v>
      </c>
    </row>
    <row r="491" spans="1:2" x14ac:dyDescent="0.2">
      <c r="A491" t="s">
        <v>2013</v>
      </c>
      <c r="B491" t="str">
        <f>"15892071965"</f>
        <v>15892071965</v>
      </c>
    </row>
    <row r="492" spans="1:2" x14ac:dyDescent="0.2">
      <c r="A492" t="s">
        <v>2012</v>
      </c>
      <c r="B492" t="str">
        <f>"15135255173"</f>
        <v>15135255173</v>
      </c>
    </row>
    <row r="493" spans="1:2" x14ac:dyDescent="0.2">
      <c r="A493" t="s">
        <v>2011</v>
      </c>
      <c r="B493" t="str">
        <f>"18246384728"</f>
        <v>18246384728</v>
      </c>
    </row>
    <row r="494" spans="1:2" x14ac:dyDescent="0.2">
      <c r="A494" t="s">
        <v>2010</v>
      </c>
      <c r="B494" t="str">
        <f>"15736695434"</f>
        <v>15736695434</v>
      </c>
    </row>
    <row r="495" spans="1:2" x14ac:dyDescent="0.2">
      <c r="A495" t="s">
        <v>2009</v>
      </c>
      <c r="B495" t="str">
        <f>"15778635697"</f>
        <v>15778635697</v>
      </c>
    </row>
    <row r="496" spans="1:2" x14ac:dyDescent="0.2">
      <c r="A496" t="s">
        <v>2008</v>
      </c>
      <c r="B496" t="str">
        <f>"18505885278"</f>
        <v>18505885278</v>
      </c>
    </row>
    <row r="497" spans="1:2" x14ac:dyDescent="0.2">
      <c r="A497" t="s">
        <v>2007</v>
      </c>
      <c r="B497" t="str">
        <f>"15902412763"</f>
        <v>15902412763</v>
      </c>
    </row>
    <row r="498" spans="1:2" x14ac:dyDescent="0.2">
      <c r="A498" t="s">
        <v>2006</v>
      </c>
      <c r="B498" t="str">
        <f>"15040538456"</f>
        <v>15040538456</v>
      </c>
    </row>
    <row r="499" spans="1:2" x14ac:dyDescent="0.2">
      <c r="A499" t="s">
        <v>2005</v>
      </c>
      <c r="B499" t="str">
        <f>"18207223861"</f>
        <v>18207223861</v>
      </c>
    </row>
    <row r="500" spans="1:2" x14ac:dyDescent="0.2">
      <c r="A500" t="s">
        <v>2004</v>
      </c>
      <c r="B500" t="str">
        <f>"15149131368"</f>
        <v>15149131368</v>
      </c>
    </row>
    <row r="501" spans="1:2" x14ac:dyDescent="0.2">
      <c r="A501" t="s">
        <v>2003</v>
      </c>
      <c r="B501" t="str">
        <f>"18840244545"</f>
        <v>18840244545</v>
      </c>
    </row>
    <row r="502" spans="1:2" x14ac:dyDescent="0.2">
      <c r="A502" t="s">
        <v>2002</v>
      </c>
      <c r="B502" t="str">
        <f>"15003236707"</f>
        <v>15003236707</v>
      </c>
    </row>
    <row r="503" spans="1:2" x14ac:dyDescent="0.2">
      <c r="A503" t="s">
        <v>2001</v>
      </c>
      <c r="B503" t="str">
        <f>"13224246701"</f>
        <v>13224246701</v>
      </c>
    </row>
    <row r="504" spans="1:2" x14ac:dyDescent="0.2">
      <c r="A504" t="s">
        <v>2000</v>
      </c>
      <c r="B504" t="str">
        <f>"17666146178"</f>
        <v>17666146178</v>
      </c>
    </row>
    <row r="505" spans="1:2" x14ac:dyDescent="0.2">
      <c r="A505" t="s">
        <v>1999</v>
      </c>
      <c r="B505" t="str">
        <f>"15939833087"</f>
        <v>15939833087</v>
      </c>
    </row>
    <row r="506" spans="1:2" x14ac:dyDescent="0.2">
      <c r="A506" t="s">
        <v>1998</v>
      </c>
      <c r="B506" t="str">
        <f>"18270142155"</f>
        <v>18270142155</v>
      </c>
    </row>
    <row r="507" spans="1:2" x14ac:dyDescent="0.2">
      <c r="A507" t="s">
        <v>1997</v>
      </c>
      <c r="B507" t="str">
        <f>"17612117183"</f>
        <v>17612117183</v>
      </c>
    </row>
    <row r="508" spans="1:2" x14ac:dyDescent="0.2">
      <c r="A508" t="s">
        <v>1996</v>
      </c>
      <c r="B508" t="str">
        <f>"13105731853"</f>
        <v>13105731853</v>
      </c>
    </row>
    <row r="509" spans="1:2" x14ac:dyDescent="0.2">
      <c r="A509" t="s">
        <v>1995</v>
      </c>
      <c r="B509" t="str">
        <f>"13129958427"</f>
        <v>13129958427</v>
      </c>
    </row>
    <row r="510" spans="1:2" x14ac:dyDescent="0.2">
      <c r="A510" t="s">
        <v>1994</v>
      </c>
      <c r="B510" t="str">
        <f>"17615112558"</f>
        <v>17615112558</v>
      </c>
    </row>
    <row r="511" spans="1:2" x14ac:dyDescent="0.2">
      <c r="A511" t="s">
        <v>1993</v>
      </c>
      <c r="B511" t="str">
        <f>"13916711759"</f>
        <v>13916711759</v>
      </c>
    </row>
    <row r="512" spans="1:2" x14ac:dyDescent="0.2">
      <c r="A512" t="s">
        <v>1992</v>
      </c>
      <c r="B512" t="str">
        <f>"13973871527"</f>
        <v>13973871527</v>
      </c>
    </row>
    <row r="513" spans="1:2" x14ac:dyDescent="0.2">
      <c r="A513" t="s">
        <v>1991</v>
      </c>
      <c r="B513" t="str">
        <f>"15916956828"</f>
        <v>15916956828</v>
      </c>
    </row>
    <row r="514" spans="1:2" x14ac:dyDescent="0.2">
      <c r="A514" t="s">
        <v>1990</v>
      </c>
      <c r="B514" t="str">
        <f>"17695740400"</f>
        <v>17695740400</v>
      </c>
    </row>
    <row r="515" spans="1:2" x14ac:dyDescent="0.2">
      <c r="A515" t="s">
        <v>1989</v>
      </c>
      <c r="B515" t="str">
        <f>"13536329401"</f>
        <v>13536329401</v>
      </c>
    </row>
    <row r="516" spans="1:2" x14ac:dyDescent="0.2">
      <c r="A516" t="s">
        <v>1261</v>
      </c>
      <c r="B516" t="str">
        <f>"18333752035"</f>
        <v>18333752035</v>
      </c>
    </row>
    <row r="517" spans="1:2" x14ac:dyDescent="0.2">
      <c r="A517" t="s">
        <v>1988</v>
      </c>
      <c r="B517" t="str">
        <f>"18286380737"</f>
        <v>18286380737</v>
      </c>
    </row>
    <row r="518" spans="1:2" x14ac:dyDescent="0.2">
      <c r="A518" t="s">
        <v>1987</v>
      </c>
      <c r="B518" t="str">
        <f>"15757929587"</f>
        <v>15757929587</v>
      </c>
    </row>
    <row r="519" spans="1:2" x14ac:dyDescent="0.2">
      <c r="A519" t="s">
        <v>1986</v>
      </c>
      <c r="B519" t="str">
        <f>"18294565465"</f>
        <v>18294565465</v>
      </c>
    </row>
    <row r="520" spans="1:2" x14ac:dyDescent="0.2">
      <c r="A520" t="s">
        <v>1985</v>
      </c>
      <c r="B520" t="str">
        <f>"15937753383"</f>
        <v>15937753383</v>
      </c>
    </row>
    <row r="521" spans="1:2" x14ac:dyDescent="0.2">
      <c r="A521" t="s">
        <v>1984</v>
      </c>
      <c r="B521" t="str">
        <f>"18076664489"</f>
        <v>18076664489</v>
      </c>
    </row>
    <row r="522" spans="1:2" x14ac:dyDescent="0.2">
      <c r="A522" t="s">
        <v>1983</v>
      </c>
      <c r="B522" t="str">
        <f>"18236348603"</f>
        <v>18236348603</v>
      </c>
    </row>
    <row r="523" spans="1:2" x14ac:dyDescent="0.2">
      <c r="A523" t="s">
        <v>1982</v>
      </c>
      <c r="B523" t="str">
        <f>"13855968126"</f>
        <v>13855968126</v>
      </c>
    </row>
    <row r="524" spans="1:2" x14ac:dyDescent="0.2">
      <c r="A524" t="s">
        <v>1981</v>
      </c>
      <c r="B524" t="str">
        <f>"18808307717"</f>
        <v>18808307717</v>
      </c>
    </row>
    <row r="525" spans="1:2" x14ac:dyDescent="0.2">
      <c r="A525" t="s">
        <v>1980</v>
      </c>
      <c r="B525" t="str">
        <f>"15994653162"</f>
        <v>15994653162</v>
      </c>
    </row>
    <row r="526" spans="1:2" x14ac:dyDescent="0.2">
      <c r="A526" t="s">
        <v>1979</v>
      </c>
      <c r="B526" t="str">
        <f>"18022152986"</f>
        <v>18022152986</v>
      </c>
    </row>
    <row r="527" spans="1:2" x14ac:dyDescent="0.2">
      <c r="A527" t="s">
        <v>1978</v>
      </c>
      <c r="B527" t="str">
        <f>"15174971070"</f>
        <v>15174971070</v>
      </c>
    </row>
    <row r="528" spans="1:2" x14ac:dyDescent="0.2">
      <c r="A528" t="s">
        <v>1977</v>
      </c>
      <c r="B528" t="str">
        <f>"18889911956"</f>
        <v>18889911956</v>
      </c>
    </row>
    <row r="529" spans="1:2" x14ac:dyDescent="0.2">
      <c r="A529" t="s">
        <v>1976</v>
      </c>
      <c r="B529" t="str">
        <f>"18030530196"</f>
        <v>18030530196</v>
      </c>
    </row>
    <row r="530" spans="1:2" x14ac:dyDescent="0.2">
      <c r="A530" t="s">
        <v>1975</v>
      </c>
      <c r="B530" t="str">
        <f>"15954694317"</f>
        <v>15954694317</v>
      </c>
    </row>
    <row r="531" spans="1:2" x14ac:dyDescent="0.2">
      <c r="A531" t="s">
        <v>1974</v>
      </c>
      <c r="B531" t="str">
        <f>"14762125523"</f>
        <v>14762125523</v>
      </c>
    </row>
    <row r="532" spans="1:2" x14ac:dyDescent="0.2">
      <c r="A532" t="s">
        <v>1973</v>
      </c>
      <c r="B532" t="str">
        <f>"18785535085"</f>
        <v>18785535085</v>
      </c>
    </row>
    <row r="533" spans="1:2" x14ac:dyDescent="0.2">
      <c r="A533" t="s">
        <v>1972</v>
      </c>
      <c r="B533" t="str">
        <f>"17771254901"</f>
        <v>17771254901</v>
      </c>
    </row>
    <row r="534" spans="1:2" x14ac:dyDescent="0.2">
      <c r="A534" t="s">
        <v>1971</v>
      </c>
      <c r="B534" t="str">
        <f>"18611512012"</f>
        <v>18611512012</v>
      </c>
    </row>
    <row r="535" spans="1:2" x14ac:dyDescent="0.2">
      <c r="A535" t="s">
        <v>1970</v>
      </c>
      <c r="B535" t="str">
        <f>"13321301350"</f>
        <v>13321301350</v>
      </c>
    </row>
    <row r="536" spans="1:2" x14ac:dyDescent="0.2">
      <c r="A536" t="s">
        <v>1969</v>
      </c>
      <c r="B536" t="str">
        <f>"18667603101"</f>
        <v>18667603101</v>
      </c>
    </row>
    <row r="537" spans="1:2" x14ac:dyDescent="0.2">
      <c r="A537" t="s">
        <v>1968</v>
      </c>
      <c r="B537" t="str">
        <f>"18172934119"</f>
        <v>18172934119</v>
      </c>
    </row>
    <row r="538" spans="1:2" x14ac:dyDescent="0.2">
      <c r="A538" t="s">
        <v>1967</v>
      </c>
      <c r="B538" t="str">
        <f>"15500550054"</f>
        <v>15500550054</v>
      </c>
    </row>
    <row r="539" spans="1:2" x14ac:dyDescent="0.2">
      <c r="A539" t="s">
        <v>1966</v>
      </c>
      <c r="B539" t="str">
        <f>"15569688111"</f>
        <v>15569688111</v>
      </c>
    </row>
    <row r="540" spans="1:2" x14ac:dyDescent="0.2">
      <c r="A540" t="s">
        <v>1965</v>
      </c>
      <c r="B540" t="str">
        <f>"13598707177"</f>
        <v>13598707177</v>
      </c>
    </row>
    <row r="541" spans="1:2" x14ac:dyDescent="0.2">
      <c r="A541" t="s">
        <v>1964</v>
      </c>
      <c r="B541" t="str">
        <f>"18394019079"</f>
        <v>18394019079</v>
      </c>
    </row>
    <row r="542" spans="1:2" x14ac:dyDescent="0.2">
      <c r="A542" t="s">
        <v>1876</v>
      </c>
      <c r="B542" t="str">
        <f>"15093721208"</f>
        <v>15093721208</v>
      </c>
    </row>
    <row r="543" spans="1:2" x14ac:dyDescent="0.2">
      <c r="A543" t="s">
        <v>1963</v>
      </c>
      <c r="B543" t="str">
        <f>"18565739166"</f>
        <v>18565739166</v>
      </c>
    </row>
    <row r="544" spans="1:2" x14ac:dyDescent="0.2">
      <c r="A544" t="s">
        <v>1962</v>
      </c>
      <c r="B544" t="str">
        <f>"13669888412"</f>
        <v>13669888412</v>
      </c>
    </row>
    <row r="545" spans="1:2" x14ac:dyDescent="0.2">
      <c r="A545" t="s">
        <v>1961</v>
      </c>
      <c r="B545" t="str">
        <f>"13985499263"</f>
        <v>13985499263</v>
      </c>
    </row>
    <row r="546" spans="1:2" x14ac:dyDescent="0.2">
      <c r="A546" t="s">
        <v>1960</v>
      </c>
      <c r="B546" t="str">
        <f>"18756673069"</f>
        <v>18756673069</v>
      </c>
    </row>
    <row r="547" spans="1:2" x14ac:dyDescent="0.2">
      <c r="A547" t="s">
        <v>775</v>
      </c>
      <c r="B547" t="str">
        <f>"18782667763"</f>
        <v>18782667763</v>
      </c>
    </row>
    <row r="548" spans="1:2" x14ac:dyDescent="0.2">
      <c r="A548" t="s">
        <v>1959</v>
      </c>
      <c r="B548" t="str">
        <f>"13918449310"</f>
        <v>13918449310</v>
      </c>
    </row>
    <row r="549" spans="1:2" x14ac:dyDescent="0.2">
      <c r="A549" t="s">
        <v>1958</v>
      </c>
      <c r="B549" t="str">
        <f>"18392194232"</f>
        <v>18392194232</v>
      </c>
    </row>
    <row r="550" spans="1:2" x14ac:dyDescent="0.2">
      <c r="A550" t="s">
        <v>1957</v>
      </c>
      <c r="B550" t="str">
        <f>"15908105908"</f>
        <v>15908105908</v>
      </c>
    </row>
    <row r="551" spans="1:2" x14ac:dyDescent="0.2">
      <c r="A551" t="s">
        <v>1956</v>
      </c>
      <c r="B551" t="str">
        <f>"18728725072"</f>
        <v>18728725072</v>
      </c>
    </row>
    <row r="552" spans="1:2" x14ac:dyDescent="0.2">
      <c r="A552" t="s">
        <v>1955</v>
      </c>
      <c r="B552" t="str">
        <f>"15635909432"</f>
        <v>15635909432</v>
      </c>
    </row>
    <row r="553" spans="1:2" x14ac:dyDescent="0.2">
      <c r="A553" t="s">
        <v>1590</v>
      </c>
      <c r="B553" t="str">
        <f>"18660619006"</f>
        <v>18660619006</v>
      </c>
    </row>
    <row r="554" spans="1:2" x14ac:dyDescent="0.2">
      <c r="A554" t="s">
        <v>1954</v>
      </c>
      <c r="B554" t="str">
        <f>"18200711285"</f>
        <v>18200711285</v>
      </c>
    </row>
    <row r="555" spans="1:2" x14ac:dyDescent="0.2">
      <c r="A555" t="s">
        <v>1953</v>
      </c>
      <c r="B555" t="str">
        <f>"15835287835"</f>
        <v>15835287835</v>
      </c>
    </row>
    <row r="556" spans="1:2" x14ac:dyDescent="0.2">
      <c r="A556" t="s">
        <v>1952</v>
      </c>
      <c r="B556" t="str">
        <f>"18595820718"</f>
        <v>18595820718</v>
      </c>
    </row>
    <row r="557" spans="1:2" x14ac:dyDescent="0.2">
      <c r="A557" t="s">
        <v>1951</v>
      </c>
      <c r="B557" t="str">
        <f>"15135615944"</f>
        <v>15135615944</v>
      </c>
    </row>
    <row r="558" spans="1:2" x14ac:dyDescent="0.2">
      <c r="A558" t="s">
        <v>1950</v>
      </c>
      <c r="B558" t="str">
        <f>"18153774223"</f>
        <v>18153774223</v>
      </c>
    </row>
    <row r="559" spans="1:2" x14ac:dyDescent="0.2">
      <c r="A559" t="s">
        <v>1949</v>
      </c>
      <c r="B559" t="str">
        <f>"15140961463"</f>
        <v>15140961463</v>
      </c>
    </row>
    <row r="560" spans="1:2" x14ac:dyDescent="0.2">
      <c r="A560" t="s">
        <v>1948</v>
      </c>
      <c r="B560" t="str">
        <f>"18185803346"</f>
        <v>18185803346</v>
      </c>
    </row>
    <row r="561" spans="1:2" x14ac:dyDescent="0.2">
      <c r="A561" t="s">
        <v>1947</v>
      </c>
      <c r="B561" t="str">
        <f>"13788817895"</f>
        <v>13788817895</v>
      </c>
    </row>
    <row r="562" spans="1:2" x14ac:dyDescent="0.2">
      <c r="A562" t="s">
        <v>1946</v>
      </c>
      <c r="B562" t="str">
        <f>"15947014200"</f>
        <v>15947014200</v>
      </c>
    </row>
    <row r="563" spans="1:2" x14ac:dyDescent="0.2">
      <c r="A563" t="s">
        <v>1945</v>
      </c>
      <c r="B563" t="str">
        <f>"15120860877"</f>
        <v>15120860877</v>
      </c>
    </row>
    <row r="564" spans="1:2" x14ac:dyDescent="0.2">
      <c r="A564" t="s">
        <v>1944</v>
      </c>
      <c r="B564" t="str">
        <f>"15058159985"</f>
        <v>15058159985</v>
      </c>
    </row>
    <row r="565" spans="1:2" x14ac:dyDescent="0.2">
      <c r="A565" t="s">
        <v>1943</v>
      </c>
      <c r="B565" t="str">
        <f>"18744675927"</f>
        <v>18744675927</v>
      </c>
    </row>
    <row r="566" spans="1:2" x14ac:dyDescent="0.2">
      <c r="A566" t="s">
        <v>1942</v>
      </c>
      <c r="B566" t="str">
        <f>"18718304914"</f>
        <v>18718304914</v>
      </c>
    </row>
    <row r="567" spans="1:2" x14ac:dyDescent="0.2">
      <c r="A567" t="s">
        <v>1941</v>
      </c>
      <c r="B567" t="str">
        <f>"18809749844"</f>
        <v>18809749844</v>
      </c>
    </row>
    <row r="568" spans="1:2" x14ac:dyDescent="0.2">
      <c r="A568" t="s">
        <v>1940</v>
      </c>
      <c r="B568" t="str">
        <f>"15237026146"</f>
        <v>15237026146</v>
      </c>
    </row>
    <row r="569" spans="1:2" x14ac:dyDescent="0.2">
      <c r="A569" t="s">
        <v>1939</v>
      </c>
      <c r="B569" t="str">
        <f>"15872305221"</f>
        <v>15872305221</v>
      </c>
    </row>
    <row r="570" spans="1:2" x14ac:dyDescent="0.2">
      <c r="A570" t="s">
        <v>1938</v>
      </c>
      <c r="B570" t="str">
        <f>"15728818715"</f>
        <v>15728818715</v>
      </c>
    </row>
    <row r="571" spans="1:2" x14ac:dyDescent="0.2">
      <c r="A571" t="s">
        <v>1937</v>
      </c>
      <c r="B571" t="str">
        <f>"18508822106"</f>
        <v>18508822106</v>
      </c>
    </row>
    <row r="572" spans="1:2" x14ac:dyDescent="0.2">
      <c r="A572" t="s">
        <v>1936</v>
      </c>
      <c r="B572" t="str">
        <f>"15955664277"</f>
        <v>15955664277</v>
      </c>
    </row>
    <row r="573" spans="1:2" x14ac:dyDescent="0.2">
      <c r="A573" t="s">
        <v>1935</v>
      </c>
      <c r="B573" t="str">
        <f>"15083753895"</f>
        <v>15083753895</v>
      </c>
    </row>
    <row r="574" spans="1:2" x14ac:dyDescent="0.2">
      <c r="A574" t="s">
        <v>1934</v>
      </c>
      <c r="B574" t="str">
        <f>"17796623605"</f>
        <v>17796623605</v>
      </c>
    </row>
    <row r="575" spans="1:2" x14ac:dyDescent="0.2">
      <c r="A575" t="s">
        <v>1933</v>
      </c>
      <c r="B575" t="str">
        <f>"15891384487"</f>
        <v>15891384487</v>
      </c>
    </row>
    <row r="576" spans="1:2" x14ac:dyDescent="0.2">
      <c r="A576" t="s">
        <v>590</v>
      </c>
      <c r="B576" t="str">
        <f>"18994538488"</f>
        <v>18994538488</v>
      </c>
    </row>
    <row r="577" spans="1:2" x14ac:dyDescent="0.2">
      <c r="A577" t="s">
        <v>1932</v>
      </c>
      <c r="B577" t="str">
        <f>"13229283198"</f>
        <v>13229283198</v>
      </c>
    </row>
    <row r="578" spans="1:2" x14ac:dyDescent="0.2">
      <c r="A578" t="s">
        <v>1931</v>
      </c>
      <c r="B578" t="str">
        <f>"18827213922"</f>
        <v>18827213922</v>
      </c>
    </row>
    <row r="579" spans="1:2" x14ac:dyDescent="0.2">
      <c r="A579" t="s">
        <v>1930</v>
      </c>
      <c r="B579" t="str">
        <f>"13130634988"</f>
        <v>13130634988</v>
      </c>
    </row>
    <row r="580" spans="1:2" x14ac:dyDescent="0.2">
      <c r="A580" t="s">
        <v>1929</v>
      </c>
      <c r="B580" t="str">
        <f>"15107886332"</f>
        <v>15107886332</v>
      </c>
    </row>
    <row r="581" spans="1:2" x14ac:dyDescent="0.2">
      <c r="A581" t="s">
        <v>1928</v>
      </c>
      <c r="B581" t="str">
        <f>"15904051987"</f>
        <v>15904051987</v>
      </c>
    </row>
    <row r="582" spans="1:2" x14ac:dyDescent="0.2">
      <c r="A582" t="s">
        <v>1927</v>
      </c>
      <c r="B582" t="str">
        <f>"15552696870"</f>
        <v>15552696870</v>
      </c>
    </row>
    <row r="583" spans="1:2" x14ac:dyDescent="0.2">
      <c r="A583" t="s">
        <v>1926</v>
      </c>
      <c r="B583" t="str">
        <f>"15046533894"</f>
        <v>15046533894</v>
      </c>
    </row>
    <row r="584" spans="1:2" x14ac:dyDescent="0.2">
      <c r="A584" t="s">
        <v>1925</v>
      </c>
      <c r="B584" t="str">
        <f>"13773101654"</f>
        <v>13773101654</v>
      </c>
    </row>
    <row r="585" spans="1:2" x14ac:dyDescent="0.2">
      <c r="A585" t="s">
        <v>1924</v>
      </c>
      <c r="B585" t="str">
        <f>"17357700079"</f>
        <v>17357700079</v>
      </c>
    </row>
    <row r="586" spans="1:2" x14ac:dyDescent="0.2">
      <c r="A586" t="s">
        <v>1923</v>
      </c>
      <c r="B586" t="str">
        <f>"13416199669"</f>
        <v>13416199669</v>
      </c>
    </row>
    <row r="587" spans="1:2" x14ac:dyDescent="0.2">
      <c r="A587" t="s">
        <v>1922</v>
      </c>
      <c r="B587" t="str">
        <f>"15906256221"</f>
        <v>15906256221</v>
      </c>
    </row>
    <row r="588" spans="1:2" x14ac:dyDescent="0.2">
      <c r="A588" t="s">
        <v>1921</v>
      </c>
      <c r="B588" t="str">
        <f>"13236943400"</f>
        <v>13236943400</v>
      </c>
    </row>
    <row r="589" spans="1:2" x14ac:dyDescent="0.2">
      <c r="A589" t="s">
        <v>1920</v>
      </c>
      <c r="B589" t="str">
        <f>"18805956783"</f>
        <v>18805956783</v>
      </c>
    </row>
    <row r="590" spans="1:2" x14ac:dyDescent="0.2">
      <c r="A590" t="s">
        <v>1919</v>
      </c>
      <c r="B590" t="str">
        <f>"15984760577"</f>
        <v>15984760577</v>
      </c>
    </row>
    <row r="591" spans="1:2" x14ac:dyDescent="0.2">
      <c r="A591" t="s">
        <v>1918</v>
      </c>
      <c r="B591" t="str">
        <f>"13417520166"</f>
        <v>13417520166</v>
      </c>
    </row>
    <row r="592" spans="1:2" x14ac:dyDescent="0.2">
      <c r="A592" t="s">
        <v>1917</v>
      </c>
      <c r="B592" t="str">
        <f>"18048967703"</f>
        <v>18048967703</v>
      </c>
    </row>
    <row r="593" spans="1:2" x14ac:dyDescent="0.2">
      <c r="A593" t="s">
        <v>1916</v>
      </c>
      <c r="B593" t="str">
        <f>"18815865910"</f>
        <v>18815865910</v>
      </c>
    </row>
    <row r="594" spans="1:2" x14ac:dyDescent="0.2">
      <c r="A594" t="s">
        <v>1915</v>
      </c>
      <c r="B594" t="str">
        <f>"13464410113"</f>
        <v>13464410113</v>
      </c>
    </row>
    <row r="595" spans="1:2" x14ac:dyDescent="0.2">
      <c r="A595" t="s">
        <v>1914</v>
      </c>
      <c r="B595" t="str">
        <f>"15111981774"</f>
        <v>15111981774</v>
      </c>
    </row>
    <row r="596" spans="1:2" x14ac:dyDescent="0.2">
      <c r="A596" t="s">
        <v>1913</v>
      </c>
      <c r="B596" t="str">
        <f>"18988240451"</f>
        <v>18988240451</v>
      </c>
    </row>
    <row r="597" spans="1:2" x14ac:dyDescent="0.2">
      <c r="A597" t="s">
        <v>1912</v>
      </c>
      <c r="B597" t="str">
        <f>"18781670919"</f>
        <v>18781670919</v>
      </c>
    </row>
    <row r="598" spans="1:2" x14ac:dyDescent="0.2">
      <c r="A598" t="s">
        <v>1911</v>
      </c>
      <c r="B598" t="str">
        <f>"13633216101"</f>
        <v>13633216101</v>
      </c>
    </row>
    <row r="599" spans="1:2" x14ac:dyDescent="0.2">
      <c r="A599" t="s">
        <v>1910</v>
      </c>
      <c r="B599" t="str">
        <f>"18728769812"</f>
        <v>18728769812</v>
      </c>
    </row>
    <row r="600" spans="1:2" x14ac:dyDescent="0.2">
      <c r="A600" t="s">
        <v>1909</v>
      </c>
      <c r="B600" t="str">
        <f>"15113705548"</f>
        <v>15113705548</v>
      </c>
    </row>
    <row r="601" spans="1:2" x14ac:dyDescent="0.2">
      <c r="A601" t="s">
        <v>1908</v>
      </c>
      <c r="B601" t="str">
        <f>"13664222442"</f>
        <v>13664222442</v>
      </c>
    </row>
    <row r="602" spans="1:2" x14ac:dyDescent="0.2">
      <c r="A602" t="s">
        <v>1907</v>
      </c>
      <c r="B602" t="str">
        <f>"18209926663"</f>
        <v>18209926663</v>
      </c>
    </row>
    <row r="603" spans="1:2" x14ac:dyDescent="0.2">
      <c r="A603" t="s">
        <v>1906</v>
      </c>
      <c r="B603" t="str">
        <f>"13278782002"</f>
        <v>13278782002</v>
      </c>
    </row>
    <row r="604" spans="1:2" x14ac:dyDescent="0.2">
      <c r="A604" t="s">
        <v>1905</v>
      </c>
      <c r="B604" t="str">
        <f>"18871319691"</f>
        <v>18871319691</v>
      </c>
    </row>
    <row r="605" spans="1:2" x14ac:dyDescent="0.2">
      <c r="A605" t="s">
        <v>1904</v>
      </c>
      <c r="B605" t="str">
        <f>"18934234802"</f>
        <v>18934234802</v>
      </c>
    </row>
    <row r="606" spans="1:2" x14ac:dyDescent="0.2">
      <c r="A606" t="s">
        <v>1903</v>
      </c>
      <c r="B606" t="str">
        <f>"18090180108"</f>
        <v>18090180108</v>
      </c>
    </row>
    <row r="607" spans="1:2" x14ac:dyDescent="0.2">
      <c r="A607" t="s">
        <v>1902</v>
      </c>
      <c r="B607" t="str">
        <f>"15017949728"</f>
        <v>15017949728</v>
      </c>
    </row>
    <row r="608" spans="1:2" x14ac:dyDescent="0.2">
      <c r="A608" t="s">
        <v>1901</v>
      </c>
      <c r="B608" t="str">
        <f>"17346262331"</f>
        <v>17346262331</v>
      </c>
    </row>
    <row r="609" spans="1:2" x14ac:dyDescent="0.2">
      <c r="A609" t="s">
        <v>1900</v>
      </c>
      <c r="B609" t="str">
        <f>"13158028882"</f>
        <v>13158028882</v>
      </c>
    </row>
    <row r="610" spans="1:2" x14ac:dyDescent="0.2">
      <c r="A610" t="s">
        <v>1899</v>
      </c>
      <c r="B610" t="str">
        <f>"18551054897"</f>
        <v>18551054897</v>
      </c>
    </row>
    <row r="611" spans="1:2" x14ac:dyDescent="0.2">
      <c r="A611" t="s">
        <v>1898</v>
      </c>
      <c r="B611" t="str">
        <f>"13883258148"</f>
        <v>13883258148</v>
      </c>
    </row>
    <row r="612" spans="1:2" x14ac:dyDescent="0.2">
      <c r="A612" t="s">
        <v>1897</v>
      </c>
      <c r="B612" t="str">
        <f>"18575722895"</f>
        <v>18575722895</v>
      </c>
    </row>
    <row r="613" spans="1:2" x14ac:dyDescent="0.2">
      <c r="A613" t="s">
        <v>1896</v>
      </c>
      <c r="B613" t="str">
        <f>"18753519556"</f>
        <v>18753519556</v>
      </c>
    </row>
    <row r="614" spans="1:2" x14ac:dyDescent="0.2">
      <c r="A614" t="s">
        <v>1895</v>
      </c>
      <c r="B614" t="str">
        <f>"13523137005"</f>
        <v>13523137005</v>
      </c>
    </row>
    <row r="615" spans="1:2" x14ac:dyDescent="0.2">
      <c r="A615" t="s">
        <v>1894</v>
      </c>
      <c r="B615" t="str">
        <f>"13670126127"</f>
        <v>13670126127</v>
      </c>
    </row>
    <row r="616" spans="1:2" x14ac:dyDescent="0.2">
      <c r="A616" t="s">
        <v>1893</v>
      </c>
      <c r="B616" t="str">
        <f>"13872808868"</f>
        <v>13872808868</v>
      </c>
    </row>
    <row r="617" spans="1:2" x14ac:dyDescent="0.2">
      <c r="A617" t="s">
        <v>1892</v>
      </c>
      <c r="B617" t="str">
        <f>"15705864366"</f>
        <v>15705864366</v>
      </c>
    </row>
    <row r="618" spans="1:2" x14ac:dyDescent="0.2">
      <c r="A618" t="s">
        <v>1891</v>
      </c>
      <c r="B618" t="str">
        <f>"15242021564"</f>
        <v>15242021564</v>
      </c>
    </row>
    <row r="619" spans="1:2" x14ac:dyDescent="0.2">
      <c r="A619" t="s">
        <v>1890</v>
      </c>
      <c r="B619" t="str">
        <f>"15938657183"</f>
        <v>15938657183</v>
      </c>
    </row>
    <row r="620" spans="1:2" x14ac:dyDescent="0.2">
      <c r="A620" t="s">
        <v>1889</v>
      </c>
      <c r="B620" t="str">
        <f>"18810308142"</f>
        <v>18810308142</v>
      </c>
    </row>
    <row r="621" spans="1:2" x14ac:dyDescent="0.2">
      <c r="A621" t="s">
        <v>1888</v>
      </c>
      <c r="B621" t="str">
        <f>"15283947956"</f>
        <v>15283947956</v>
      </c>
    </row>
    <row r="622" spans="1:2" x14ac:dyDescent="0.2">
      <c r="A622" t="s">
        <v>1887</v>
      </c>
      <c r="B622" t="str">
        <f>"13323862217"</f>
        <v>13323862217</v>
      </c>
    </row>
    <row r="623" spans="1:2" x14ac:dyDescent="0.2">
      <c r="A623" t="s">
        <v>1886</v>
      </c>
      <c r="B623" t="str">
        <f>"18016575716"</f>
        <v>18016575716</v>
      </c>
    </row>
    <row r="624" spans="1:2" x14ac:dyDescent="0.2">
      <c r="A624" t="s">
        <v>1153</v>
      </c>
      <c r="B624" t="str">
        <f>"18609501743"</f>
        <v>18609501743</v>
      </c>
    </row>
    <row r="625" spans="1:2" x14ac:dyDescent="0.2">
      <c r="A625" t="s">
        <v>1885</v>
      </c>
      <c r="B625" t="str">
        <f>"15909930636"</f>
        <v>15909930636</v>
      </c>
    </row>
    <row r="626" spans="1:2" x14ac:dyDescent="0.2">
      <c r="A626" t="s">
        <v>1884</v>
      </c>
      <c r="B626" t="str">
        <f>"13751405353"</f>
        <v>13751405353</v>
      </c>
    </row>
    <row r="627" spans="1:2" x14ac:dyDescent="0.2">
      <c r="A627" t="s">
        <v>1883</v>
      </c>
      <c r="B627" t="str">
        <f>"15731001444"</f>
        <v>15731001444</v>
      </c>
    </row>
    <row r="628" spans="1:2" x14ac:dyDescent="0.2">
      <c r="A628" t="s">
        <v>1882</v>
      </c>
      <c r="B628" t="str">
        <f>"17826014428"</f>
        <v>17826014428</v>
      </c>
    </row>
    <row r="629" spans="1:2" x14ac:dyDescent="0.2">
      <c r="A629" t="s">
        <v>1881</v>
      </c>
      <c r="B629" t="str">
        <f>"18263153789"</f>
        <v>18263153789</v>
      </c>
    </row>
    <row r="630" spans="1:2" x14ac:dyDescent="0.2">
      <c r="A630" t="s">
        <v>1880</v>
      </c>
      <c r="B630" t="str">
        <f>"18604859492"</f>
        <v>18604859492</v>
      </c>
    </row>
    <row r="631" spans="1:2" x14ac:dyDescent="0.2">
      <c r="A631" t="s">
        <v>1879</v>
      </c>
      <c r="B631" t="str">
        <f>"17853770022"</f>
        <v>17853770022</v>
      </c>
    </row>
    <row r="632" spans="1:2" x14ac:dyDescent="0.2">
      <c r="A632" t="s">
        <v>1878</v>
      </c>
      <c r="B632" t="str">
        <f>"18855566992"</f>
        <v>18855566992</v>
      </c>
    </row>
    <row r="633" spans="1:2" x14ac:dyDescent="0.2">
      <c r="A633" t="s">
        <v>1877</v>
      </c>
      <c r="B633" t="str">
        <f>"13296527618"</f>
        <v>13296527618</v>
      </c>
    </row>
    <row r="634" spans="1:2" x14ac:dyDescent="0.2">
      <c r="A634" t="s">
        <v>1876</v>
      </c>
      <c r="B634" t="str">
        <f>"13962266391"</f>
        <v>13962266391</v>
      </c>
    </row>
    <row r="635" spans="1:2" x14ac:dyDescent="0.2">
      <c r="A635" t="s">
        <v>1875</v>
      </c>
      <c r="B635" t="str">
        <f>"15589233863"</f>
        <v>15589233863</v>
      </c>
    </row>
    <row r="636" spans="1:2" x14ac:dyDescent="0.2">
      <c r="A636" t="s">
        <v>1874</v>
      </c>
      <c r="B636" t="str">
        <f>"17792910284"</f>
        <v>17792910284</v>
      </c>
    </row>
    <row r="637" spans="1:2" x14ac:dyDescent="0.2">
      <c r="A637" t="s">
        <v>1873</v>
      </c>
      <c r="B637" t="str">
        <f>"18135371519"</f>
        <v>18135371519</v>
      </c>
    </row>
    <row r="638" spans="1:2" x14ac:dyDescent="0.2">
      <c r="A638" t="s">
        <v>1872</v>
      </c>
      <c r="B638" t="str">
        <f>"18350285587"</f>
        <v>18350285587</v>
      </c>
    </row>
    <row r="639" spans="1:2" x14ac:dyDescent="0.2">
      <c r="A639" t="s">
        <v>1871</v>
      </c>
      <c r="B639" t="str">
        <f>"17605290612"</f>
        <v>17605290612</v>
      </c>
    </row>
    <row r="640" spans="1:2" x14ac:dyDescent="0.2">
      <c r="A640" t="s">
        <v>273</v>
      </c>
      <c r="B640" t="str">
        <f>"18210692653"</f>
        <v>18210692653</v>
      </c>
    </row>
    <row r="641" spans="1:2" x14ac:dyDescent="0.2">
      <c r="A641" t="s">
        <v>1870</v>
      </c>
      <c r="B641" t="str">
        <f>"15914148357"</f>
        <v>15914148357</v>
      </c>
    </row>
    <row r="642" spans="1:2" x14ac:dyDescent="0.2">
      <c r="A642" t="s">
        <v>1869</v>
      </c>
      <c r="B642" t="str">
        <f>"18308389547"</f>
        <v>18308389547</v>
      </c>
    </row>
    <row r="643" spans="1:2" x14ac:dyDescent="0.2">
      <c r="A643" t="s">
        <v>1868</v>
      </c>
      <c r="B643" t="str">
        <f>"15251922721"</f>
        <v>15251922721</v>
      </c>
    </row>
    <row r="644" spans="1:2" x14ac:dyDescent="0.2">
      <c r="A644" t="s">
        <v>1867</v>
      </c>
      <c r="B644" t="str">
        <f>"15287769195"</f>
        <v>15287769195</v>
      </c>
    </row>
    <row r="645" spans="1:2" x14ac:dyDescent="0.2">
      <c r="A645" t="s">
        <v>1866</v>
      </c>
      <c r="B645" t="str">
        <f>"13890654232"</f>
        <v>13890654232</v>
      </c>
    </row>
    <row r="646" spans="1:2" x14ac:dyDescent="0.2">
      <c r="A646" t="s">
        <v>1865</v>
      </c>
      <c r="B646" t="str">
        <f>"13567070430"</f>
        <v>13567070430</v>
      </c>
    </row>
    <row r="647" spans="1:2" x14ac:dyDescent="0.2">
      <c r="A647" t="s">
        <v>1864</v>
      </c>
      <c r="B647" t="str">
        <f>"13557223820"</f>
        <v>13557223820</v>
      </c>
    </row>
    <row r="648" spans="1:2" x14ac:dyDescent="0.2">
      <c r="A648" t="s">
        <v>1863</v>
      </c>
      <c r="B648" t="str">
        <f>"17336560838"</f>
        <v>17336560838</v>
      </c>
    </row>
    <row r="649" spans="1:2" x14ac:dyDescent="0.2">
      <c r="A649" t="s">
        <v>1862</v>
      </c>
      <c r="B649" t="str">
        <f>"13424992991"</f>
        <v>13424992991</v>
      </c>
    </row>
    <row r="650" spans="1:2" x14ac:dyDescent="0.2">
      <c r="A650" t="s">
        <v>1861</v>
      </c>
      <c r="B650" t="str">
        <f>"18734778397"</f>
        <v>18734778397</v>
      </c>
    </row>
    <row r="651" spans="1:2" x14ac:dyDescent="0.2">
      <c r="A651" t="s">
        <v>1860</v>
      </c>
      <c r="B651" t="str">
        <f>"18819722862"</f>
        <v>18819722862</v>
      </c>
    </row>
    <row r="652" spans="1:2" x14ac:dyDescent="0.2">
      <c r="A652" t="s">
        <v>1859</v>
      </c>
      <c r="B652" t="str">
        <f>"13683484486"</f>
        <v>13683484486</v>
      </c>
    </row>
    <row r="653" spans="1:2" x14ac:dyDescent="0.2">
      <c r="A653" t="s">
        <v>1858</v>
      </c>
      <c r="B653" t="str">
        <f>"13544023103"</f>
        <v>13544023103</v>
      </c>
    </row>
    <row r="654" spans="1:2" x14ac:dyDescent="0.2">
      <c r="A654" t="s">
        <v>1857</v>
      </c>
      <c r="B654" t="str">
        <f>"18631156857"</f>
        <v>18631156857</v>
      </c>
    </row>
    <row r="655" spans="1:2" x14ac:dyDescent="0.2">
      <c r="A655" t="s">
        <v>1856</v>
      </c>
      <c r="B655" t="str">
        <f>"18620209461"</f>
        <v>18620209461</v>
      </c>
    </row>
    <row r="656" spans="1:2" x14ac:dyDescent="0.2">
      <c r="A656" t="s">
        <v>418</v>
      </c>
      <c r="B656" t="str">
        <f>"15066620618"</f>
        <v>15066620618</v>
      </c>
    </row>
    <row r="657" spans="1:2" x14ac:dyDescent="0.2">
      <c r="A657" t="s">
        <v>1855</v>
      </c>
      <c r="B657" t="str">
        <f>"17606996792"</f>
        <v>17606996792</v>
      </c>
    </row>
    <row r="658" spans="1:2" x14ac:dyDescent="0.2">
      <c r="A658" t="s">
        <v>1854</v>
      </c>
      <c r="B658" t="str">
        <f>"13697905188"</f>
        <v>13697905188</v>
      </c>
    </row>
    <row r="659" spans="1:2" x14ac:dyDescent="0.2">
      <c r="A659" t="s">
        <v>1853</v>
      </c>
      <c r="B659" t="str">
        <f>"17630453032"</f>
        <v>17630453032</v>
      </c>
    </row>
    <row r="660" spans="1:2" x14ac:dyDescent="0.2">
      <c r="A660" t="s">
        <v>1852</v>
      </c>
      <c r="B660" t="str">
        <f>"18636782130"</f>
        <v>18636782130</v>
      </c>
    </row>
    <row r="661" spans="1:2" x14ac:dyDescent="0.2">
      <c r="A661" t="s">
        <v>1851</v>
      </c>
      <c r="B661" t="str">
        <f>"13666251690"</f>
        <v>13666251690</v>
      </c>
    </row>
    <row r="662" spans="1:2" x14ac:dyDescent="0.2">
      <c r="A662" t="s">
        <v>1850</v>
      </c>
      <c r="B662" t="str">
        <f>"13953859221"</f>
        <v>13953859221</v>
      </c>
    </row>
    <row r="663" spans="1:2" x14ac:dyDescent="0.2">
      <c r="A663" t="s">
        <v>1849</v>
      </c>
      <c r="B663" t="str">
        <f>"18552296118"</f>
        <v>18552296118</v>
      </c>
    </row>
    <row r="664" spans="1:2" x14ac:dyDescent="0.2">
      <c r="A664" t="s">
        <v>1848</v>
      </c>
      <c r="B664" t="str">
        <f>"18337679193"</f>
        <v>18337679193</v>
      </c>
    </row>
    <row r="665" spans="1:2" x14ac:dyDescent="0.2">
      <c r="A665" t="s">
        <v>957</v>
      </c>
      <c r="B665" t="str">
        <f>"18307912728"</f>
        <v>18307912728</v>
      </c>
    </row>
    <row r="666" spans="1:2" x14ac:dyDescent="0.2">
      <c r="A666" t="s">
        <v>1847</v>
      </c>
      <c r="B666" t="str">
        <f>"13428045410"</f>
        <v>13428045410</v>
      </c>
    </row>
    <row r="667" spans="1:2" x14ac:dyDescent="0.2">
      <c r="A667" t="s">
        <v>1846</v>
      </c>
      <c r="B667" t="str">
        <f>"18240831913"</f>
        <v>18240831913</v>
      </c>
    </row>
    <row r="668" spans="1:2" x14ac:dyDescent="0.2">
      <c r="A668" t="s">
        <v>1845</v>
      </c>
      <c r="B668" t="str">
        <f>"17665479518"</f>
        <v>17665479518</v>
      </c>
    </row>
    <row r="669" spans="1:2" x14ac:dyDescent="0.2">
      <c r="A669" t="s">
        <v>1844</v>
      </c>
      <c r="B669" t="str">
        <f>"15100081415"</f>
        <v>15100081415</v>
      </c>
    </row>
    <row r="670" spans="1:2" x14ac:dyDescent="0.2">
      <c r="A670" t="s">
        <v>1843</v>
      </c>
      <c r="B670" t="str">
        <f>"17343990631"</f>
        <v>17343990631</v>
      </c>
    </row>
    <row r="671" spans="1:2" x14ac:dyDescent="0.2">
      <c r="A671" t="s">
        <v>1842</v>
      </c>
      <c r="B671" t="str">
        <f>"18313383773"</f>
        <v>18313383773</v>
      </c>
    </row>
    <row r="672" spans="1:2" x14ac:dyDescent="0.2">
      <c r="A672" t="s">
        <v>1841</v>
      </c>
      <c r="B672" t="str">
        <f>"18841150648"</f>
        <v>18841150648</v>
      </c>
    </row>
    <row r="673" spans="1:2" x14ac:dyDescent="0.2">
      <c r="A673" t="s">
        <v>1840</v>
      </c>
      <c r="B673" t="str">
        <f>"13899845089"</f>
        <v>13899845089</v>
      </c>
    </row>
    <row r="674" spans="1:2" x14ac:dyDescent="0.2">
      <c r="A674" t="s">
        <v>1839</v>
      </c>
      <c r="B674" t="str">
        <f>"13149727197"</f>
        <v>13149727197</v>
      </c>
    </row>
    <row r="675" spans="1:2" x14ac:dyDescent="0.2">
      <c r="A675" t="s">
        <v>1838</v>
      </c>
      <c r="B675" t="str">
        <f>"18107927632"</f>
        <v>18107927632</v>
      </c>
    </row>
    <row r="676" spans="1:2" x14ac:dyDescent="0.2">
      <c r="A676" t="s">
        <v>1837</v>
      </c>
      <c r="B676" t="str">
        <f>"13117057863"</f>
        <v>13117057863</v>
      </c>
    </row>
    <row r="677" spans="1:2" x14ac:dyDescent="0.2">
      <c r="A677" t="s">
        <v>1836</v>
      </c>
      <c r="B677" t="str">
        <f>"13980356140"</f>
        <v>13980356140</v>
      </c>
    </row>
    <row r="678" spans="1:2" x14ac:dyDescent="0.2">
      <c r="A678" t="s">
        <v>1835</v>
      </c>
      <c r="B678" t="str">
        <f>"18265024826"</f>
        <v>18265024826</v>
      </c>
    </row>
    <row r="679" spans="1:2" x14ac:dyDescent="0.2">
      <c r="A679" t="s">
        <v>1834</v>
      </c>
      <c r="B679" t="str">
        <f>"17366282837"</f>
        <v>17366282837</v>
      </c>
    </row>
    <row r="680" spans="1:2" x14ac:dyDescent="0.2">
      <c r="A680" t="s">
        <v>1833</v>
      </c>
      <c r="B680" t="str">
        <f>"15092094162"</f>
        <v>15092094162</v>
      </c>
    </row>
    <row r="681" spans="1:2" x14ac:dyDescent="0.2">
      <c r="A681" t="s">
        <v>1832</v>
      </c>
      <c r="B681" t="str">
        <f>"18737688885"</f>
        <v>18737688885</v>
      </c>
    </row>
    <row r="682" spans="1:2" x14ac:dyDescent="0.2">
      <c r="A682" t="s">
        <v>1831</v>
      </c>
      <c r="B682" t="str">
        <f>"18688673668"</f>
        <v>18688673668</v>
      </c>
    </row>
    <row r="683" spans="1:2" x14ac:dyDescent="0.2">
      <c r="A683" t="s">
        <v>1830</v>
      </c>
      <c r="B683" t="str">
        <f>"18287088638"</f>
        <v>18287088638</v>
      </c>
    </row>
    <row r="684" spans="1:2" x14ac:dyDescent="0.2">
      <c r="A684" t="s">
        <v>1829</v>
      </c>
      <c r="B684" t="str">
        <f>"13847737171"</f>
        <v>13847737171</v>
      </c>
    </row>
    <row r="685" spans="1:2" x14ac:dyDescent="0.2">
      <c r="A685" t="s">
        <v>1828</v>
      </c>
      <c r="B685" t="str">
        <f>"18817274119"</f>
        <v>18817274119</v>
      </c>
    </row>
    <row r="686" spans="1:2" x14ac:dyDescent="0.2">
      <c r="A686" t="s">
        <v>1827</v>
      </c>
      <c r="B686" t="str">
        <f>"15296507210"</f>
        <v>15296507210</v>
      </c>
    </row>
    <row r="687" spans="1:2" x14ac:dyDescent="0.2">
      <c r="A687" t="s">
        <v>1826</v>
      </c>
      <c r="B687" t="str">
        <f>"18672390065"</f>
        <v>18672390065</v>
      </c>
    </row>
    <row r="688" spans="1:2" x14ac:dyDescent="0.2">
      <c r="A688" t="s">
        <v>1825</v>
      </c>
      <c r="B688" t="str">
        <f>"13976002516"</f>
        <v>13976002516</v>
      </c>
    </row>
    <row r="689" spans="1:2" x14ac:dyDescent="0.2">
      <c r="A689" t="s">
        <v>1824</v>
      </c>
      <c r="B689" t="str">
        <f>"15583113252"</f>
        <v>15583113252</v>
      </c>
    </row>
    <row r="690" spans="1:2" x14ac:dyDescent="0.2">
      <c r="A690" t="s">
        <v>1823</v>
      </c>
      <c r="B690" t="str">
        <f>"13605450756"</f>
        <v>13605450756</v>
      </c>
    </row>
    <row r="691" spans="1:2" x14ac:dyDescent="0.2">
      <c r="A691" t="s">
        <v>1822</v>
      </c>
      <c r="B691" t="str">
        <f>"18484623188"</f>
        <v>18484623188</v>
      </c>
    </row>
    <row r="692" spans="1:2" x14ac:dyDescent="0.2">
      <c r="A692" t="s">
        <v>1821</v>
      </c>
      <c r="B692" t="str">
        <f>"13692930934"</f>
        <v>13692930934</v>
      </c>
    </row>
    <row r="693" spans="1:2" x14ac:dyDescent="0.2">
      <c r="A693" t="s">
        <v>1820</v>
      </c>
      <c r="B693" t="str">
        <f>"18953506763"</f>
        <v>18953506763</v>
      </c>
    </row>
    <row r="694" spans="1:2" x14ac:dyDescent="0.2">
      <c r="A694" t="s">
        <v>1819</v>
      </c>
      <c r="B694" t="str">
        <f>"15057181472"</f>
        <v>15057181472</v>
      </c>
    </row>
    <row r="695" spans="1:2" x14ac:dyDescent="0.2">
      <c r="A695" t="s">
        <v>1818</v>
      </c>
      <c r="B695" t="str">
        <f>"15881163668"</f>
        <v>15881163668</v>
      </c>
    </row>
    <row r="696" spans="1:2" x14ac:dyDescent="0.2">
      <c r="A696" t="s">
        <v>1817</v>
      </c>
      <c r="B696" t="str">
        <f>"13063100550"</f>
        <v>13063100550</v>
      </c>
    </row>
    <row r="697" spans="1:2" x14ac:dyDescent="0.2">
      <c r="A697" t="s">
        <v>1816</v>
      </c>
      <c r="B697" t="str">
        <f>"13624079481"</f>
        <v>13624079481</v>
      </c>
    </row>
    <row r="698" spans="1:2" x14ac:dyDescent="0.2">
      <c r="A698" t="s">
        <v>1815</v>
      </c>
      <c r="B698" t="str">
        <f>"13763008483"</f>
        <v>13763008483</v>
      </c>
    </row>
    <row r="699" spans="1:2" x14ac:dyDescent="0.2">
      <c r="A699" t="s">
        <v>1814</v>
      </c>
      <c r="B699" t="str">
        <f>"17748943207"</f>
        <v>17748943207</v>
      </c>
    </row>
    <row r="700" spans="1:2" x14ac:dyDescent="0.2">
      <c r="A700" t="s">
        <v>1813</v>
      </c>
      <c r="B700" t="str">
        <f>"18120759721"</f>
        <v>18120759721</v>
      </c>
    </row>
    <row r="701" spans="1:2" x14ac:dyDescent="0.2">
      <c r="A701" t="s">
        <v>1812</v>
      </c>
      <c r="B701" t="str">
        <f>"15131152581"</f>
        <v>15131152581</v>
      </c>
    </row>
    <row r="702" spans="1:2" x14ac:dyDescent="0.2">
      <c r="A702" t="s">
        <v>1811</v>
      </c>
      <c r="B702" t="str">
        <f>"13723679744"</f>
        <v>13723679744</v>
      </c>
    </row>
    <row r="703" spans="1:2" x14ac:dyDescent="0.2">
      <c r="A703" t="s">
        <v>1810</v>
      </c>
      <c r="B703" t="str">
        <f>"13413345454"</f>
        <v>13413345454</v>
      </c>
    </row>
    <row r="704" spans="1:2" x14ac:dyDescent="0.2">
      <c r="A704" t="s">
        <v>1809</v>
      </c>
      <c r="B704" t="str">
        <f>"13945511393"</f>
        <v>13945511393</v>
      </c>
    </row>
    <row r="705" spans="1:2" x14ac:dyDescent="0.2">
      <c r="A705" t="s">
        <v>1808</v>
      </c>
      <c r="B705" t="str">
        <f>"13847438377"</f>
        <v>13847438377</v>
      </c>
    </row>
    <row r="706" spans="1:2" x14ac:dyDescent="0.2">
      <c r="A706" t="s">
        <v>1807</v>
      </c>
      <c r="B706" t="str">
        <f>"15190702636"</f>
        <v>15190702636</v>
      </c>
    </row>
    <row r="707" spans="1:2" x14ac:dyDescent="0.2">
      <c r="A707" t="s">
        <v>1806</v>
      </c>
      <c r="B707" t="str">
        <f>"13629250064"</f>
        <v>13629250064</v>
      </c>
    </row>
    <row r="708" spans="1:2" x14ac:dyDescent="0.2">
      <c r="A708" t="s">
        <v>1805</v>
      </c>
      <c r="B708" t="str">
        <f>"15961576127"</f>
        <v>15961576127</v>
      </c>
    </row>
    <row r="709" spans="1:2" x14ac:dyDescent="0.2">
      <c r="A709" t="s">
        <v>1804</v>
      </c>
      <c r="B709" t="str">
        <f>"18679248203"</f>
        <v>18679248203</v>
      </c>
    </row>
    <row r="710" spans="1:2" x14ac:dyDescent="0.2">
      <c r="A710" t="s">
        <v>1803</v>
      </c>
      <c r="B710" t="str">
        <f>"17687607636"</f>
        <v>17687607636</v>
      </c>
    </row>
    <row r="711" spans="1:2" x14ac:dyDescent="0.2">
      <c r="A711" t="s">
        <v>1802</v>
      </c>
      <c r="B711" t="str">
        <f>"13005994985"</f>
        <v>13005994985</v>
      </c>
    </row>
    <row r="712" spans="1:2" x14ac:dyDescent="0.2">
      <c r="A712" t="s">
        <v>1801</v>
      </c>
      <c r="B712" t="str">
        <f>"15208887687"</f>
        <v>15208887687</v>
      </c>
    </row>
    <row r="713" spans="1:2" x14ac:dyDescent="0.2">
      <c r="A713" t="s">
        <v>1800</v>
      </c>
      <c r="B713" t="str">
        <f>"18970423508"</f>
        <v>18970423508</v>
      </c>
    </row>
    <row r="714" spans="1:2" x14ac:dyDescent="0.2">
      <c r="A714" t="s">
        <v>1799</v>
      </c>
      <c r="B714" t="str">
        <f>"13020643048"</f>
        <v>13020643048</v>
      </c>
    </row>
    <row r="715" spans="1:2" x14ac:dyDescent="0.2">
      <c r="A715" t="s">
        <v>1798</v>
      </c>
      <c r="B715" t="str">
        <f>"18179715652"</f>
        <v>18179715652</v>
      </c>
    </row>
    <row r="716" spans="1:2" x14ac:dyDescent="0.2">
      <c r="A716" t="s">
        <v>1797</v>
      </c>
      <c r="B716" t="str">
        <f>"18107205932"</f>
        <v>18107205932</v>
      </c>
    </row>
    <row r="717" spans="1:2" x14ac:dyDescent="0.2">
      <c r="A717" t="s">
        <v>1796</v>
      </c>
      <c r="B717" t="str">
        <f>"13552393558"</f>
        <v>13552393558</v>
      </c>
    </row>
    <row r="718" spans="1:2" x14ac:dyDescent="0.2">
      <c r="A718" t="s">
        <v>1795</v>
      </c>
      <c r="B718" t="str">
        <f>"15685522730"</f>
        <v>15685522730</v>
      </c>
    </row>
    <row r="719" spans="1:2" x14ac:dyDescent="0.2">
      <c r="A719" t="s">
        <v>1794</v>
      </c>
      <c r="B719" t="str">
        <f>"18939192203"</f>
        <v>18939192203</v>
      </c>
    </row>
    <row r="720" spans="1:2" x14ac:dyDescent="0.2">
      <c r="A720" t="s">
        <v>1793</v>
      </c>
      <c r="B720" t="str">
        <f>"18670916879"</f>
        <v>18670916879</v>
      </c>
    </row>
    <row r="721" spans="1:2" x14ac:dyDescent="0.2">
      <c r="A721" t="s">
        <v>1792</v>
      </c>
      <c r="B721" t="str">
        <f>"15903387049"</f>
        <v>15903387049</v>
      </c>
    </row>
    <row r="722" spans="1:2" x14ac:dyDescent="0.2">
      <c r="A722" t="s">
        <v>1791</v>
      </c>
      <c r="B722" t="str">
        <f>"13667374850"</f>
        <v>13667374850</v>
      </c>
    </row>
    <row r="723" spans="1:2" x14ac:dyDescent="0.2">
      <c r="A723" t="s">
        <v>1790</v>
      </c>
      <c r="B723" t="str">
        <f>"17858786917"</f>
        <v>17858786917</v>
      </c>
    </row>
    <row r="724" spans="1:2" x14ac:dyDescent="0.2">
      <c r="A724" t="s">
        <v>1789</v>
      </c>
      <c r="B724" t="str">
        <f>"13843886223"</f>
        <v>13843886223</v>
      </c>
    </row>
    <row r="725" spans="1:2" x14ac:dyDescent="0.2">
      <c r="A725" t="s">
        <v>1788</v>
      </c>
      <c r="B725" t="str">
        <f>"15136659706"</f>
        <v>15136659706</v>
      </c>
    </row>
    <row r="726" spans="1:2" x14ac:dyDescent="0.2">
      <c r="A726" t="s">
        <v>1787</v>
      </c>
      <c r="B726" t="str">
        <f>"17331601664"</f>
        <v>17331601664</v>
      </c>
    </row>
    <row r="727" spans="1:2" x14ac:dyDescent="0.2">
      <c r="A727" t="s">
        <v>92</v>
      </c>
      <c r="B727" t="str">
        <f>"18509151570"</f>
        <v>18509151570</v>
      </c>
    </row>
    <row r="728" spans="1:2" x14ac:dyDescent="0.2">
      <c r="A728" t="s">
        <v>1786</v>
      </c>
      <c r="B728" t="str">
        <f>"18305910828"</f>
        <v>18305910828</v>
      </c>
    </row>
    <row r="729" spans="1:2" x14ac:dyDescent="0.2">
      <c r="A729" t="s">
        <v>1785</v>
      </c>
      <c r="B729" t="str">
        <f>"13477220402"</f>
        <v>13477220402</v>
      </c>
    </row>
    <row r="730" spans="1:2" x14ac:dyDescent="0.2">
      <c r="A730" t="s">
        <v>1784</v>
      </c>
      <c r="B730" t="str">
        <f>"17713183580"</f>
        <v>17713183580</v>
      </c>
    </row>
    <row r="731" spans="1:2" x14ac:dyDescent="0.2">
      <c r="A731" t="s">
        <v>1783</v>
      </c>
      <c r="B731" t="str">
        <f>"15889733762"</f>
        <v>15889733762</v>
      </c>
    </row>
    <row r="732" spans="1:2" x14ac:dyDescent="0.2">
      <c r="A732" t="s">
        <v>1782</v>
      </c>
      <c r="B732" t="str">
        <f>"13411040542"</f>
        <v>13411040542</v>
      </c>
    </row>
    <row r="733" spans="1:2" x14ac:dyDescent="0.2">
      <c r="A733" t="s">
        <v>1781</v>
      </c>
      <c r="B733" t="str">
        <f>"15889758097"</f>
        <v>15889758097</v>
      </c>
    </row>
    <row r="734" spans="1:2" x14ac:dyDescent="0.2">
      <c r="A734" t="s">
        <v>1780</v>
      </c>
      <c r="B734" t="str">
        <f>"15939155887"</f>
        <v>15939155887</v>
      </c>
    </row>
    <row r="735" spans="1:2" x14ac:dyDescent="0.2">
      <c r="A735" t="s">
        <v>1779</v>
      </c>
      <c r="B735" t="str">
        <f>"15974846673"</f>
        <v>15974846673</v>
      </c>
    </row>
    <row r="736" spans="1:2" x14ac:dyDescent="0.2">
      <c r="A736" t="s">
        <v>1778</v>
      </c>
      <c r="B736" t="str">
        <f>"13773760615"</f>
        <v>13773760615</v>
      </c>
    </row>
    <row r="737" spans="1:2" x14ac:dyDescent="0.2">
      <c r="A737" t="s">
        <v>1777</v>
      </c>
      <c r="B737" t="str">
        <f>"18206125480"</f>
        <v>18206125480</v>
      </c>
    </row>
    <row r="738" spans="1:2" x14ac:dyDescent="0.2">
      <c r="A738" t="s">
        <v>1776</v>
      </c>
      <c r="B738" t="str">
        <f>"18717896756"</f>
        <v>18717896756</v>
      </c>
    </row>
    <row r="739" spans="1:2" x14ac:dyDescent="0.2">
      <c r="A739" t="s">
        <v>1775</v>
      </c>
      <c r="B739" t="str">
        <f>"18750666696"</f>
        <v>18750666696</v>
      </c>
    </row>
    <row r="740" spans="1:2" x14ac:dyDescent="0.2">
      <c r="A740" t="s">
        <v>1774</v>
      </c>
      <c r="B740" t="str">
        <f>"18093875833"</f>
        <v>18093875833</v>
      </c>
    </row>
    <row r="741" spans="1:2" x14ac:dyDescent="0.2">
      <c r="A741" t="s">
        <v>1773</v>
      </c>
      <c r="B741" t="str">
        <f>"15256527836"</f>
        <v>15256527836</v>
      </c>
    </row>
    <row r="742" spans="1:2" x14ac:dyDescent="0.2">
      <c r="A742" t="s">
        <v>1772</v>
      </c>
      <c r="B742" t="str">
        <f>"13812983062"</f>
        <v>13812983062</v>
      </c>
    </row>
    <row r="743" spans="1:2" x14ac:dyDescent="0.2">
      <c r="A743" t="s">
        <v>1771</v>
      </c>
      <c r="B743" t="str">
        <f>"15118839116"</f>
        <v>15118839116</v>
      </c>
    </row>
    <row r="744" spans="1:2" x14ac:dyDescent="0.2">
      <c r="A744" t="s">
        <v>1770</v>
      </c>
      <c r="B744" t="str">
        <f>"18875068708"</f>
        <v>18875068708</v>
      </c>
    </row>
    <row r="745" spans="1:2" x14ac:dyDescent="0.2">
      <c r="A745" t="s">
        <v>1769</v>
      </c>
      <c r="B745" t="str">
        <f>"18660533777"</f>
        <v>18660533777</v>
      </c>
    </row>
    <row r="746" spans="1:2" x14ac:dyDescent="0.2">
      <c r="A746" t="s">
        <v>1768</v>
      </c>
      <c r="B746" t="str">
        <f>"13509611815"</f>
        <v>13509611815</v>
      </c>
    </row>
    <row r="747" spans="1:2" x14ac:dyDescent="0.2">
      <c r="A747" t="s">
        <v>1767</v>
      </c>
      <c r="B747" t="str">
        <f>"13994826442"</f>
        <v>13994826442</v>
      </c>
    </row>
    <row r="748" spans="1:2" x14ac:dyDescent="0.2">
      <c r="A748" t="s">
        <v>1766</v>
      </c>
      <c r="B748" t="str">
        <f>"17726576826"</f>
        <v>17726576826</v>
      </c>
    </row>
    <row r="749" spans="1:2" x14ac:dyDescent="0.2">
      <c r="A749" t="s">
        <v>1765</v>
      </c>
      <c r="B749" t="str">
        <f>"15882204058"</f>
        <v>15882204058</v>
      </c>
    </row>
    <row r="750" spans="1:2" x14ac:dyDescent="0.2">
      <c r="A750" t="s">
        <v>1764</v>
      </c>
      <c r="B750" t="str">
        <f>"13569194644"</f>
        <v>13569194644</v>
      </c>
    </row>
    <row r="751" spans="1:2" x14ac:dyDescent="0.2">
      <c r="A751" t="s">
        <v>1763</v>
      </c>
      <c r="B751" t="str">
        <f>"17750227879"</f>
        <v>17750227879</v>
      </c>
    </row>
    <row r="752" spans="1:2" x14ac:dyDescent="0.2">
      <c r="A752" t="s">
        <v>1762</v>
      </c>
      <c r="B752" t="str">
        <f>"13639911952"</f>
        <v>13639911952</v>
      </c>
    </row>
    <row r="753" spans="1:2" x14ac:dyDescent="0.2">
      <c r="A753" t="s">
        <v>1761</v>
      </c>
      <c r="B753" t="str">
        <f>"18787378354"</f>
        <v>18787378354</v>
      </c>
    </row>
    <row r="754" spans="1:2" x14ac:dyDescent="0.2">
      <c r="A754" t="s">
        <v>1760</v>
      </c>
      <c r="B754" t="str">
        <f>"13062433617"</f>
        <v>13062433617</v>
      </c>
    </row>
    <row r="755" spans="1:2" x14ac:dyDescent="0.2">
      <c r="A755" t="s">
        <v>1759</v>
      </c>
      <c r="B755" t="str">
        <f>"13859182470"</f>
        <v>13859182470</v>
      </c>
    </row>
    <row r="756" spans="1:2" x14ac:dyDescent="0.2">
      <c r="A756" t="s">
        <v>1758</v>
      </c>
      <c r="B756" t="str">
        <f>"13616079671"</f>
        <v>13616079671</v>
      </c>
    </row>
    <row r="757" spans="1:2" x14ac:dyDescent="0.2">
      <c r="A757" t="s">
        <v>1757</v>
      </c>
      <c r="B757" t="str">
        <f>"13610308760"</f>
        <v>13610308760</v>
      </c>
    </row>
    <row r="758" spans="1:2" x14ac:dyDescent="0.2">
      <c r="A758" t="s">
        <v>1756</v>
      </c>
      <c r="B758" t="str">
        <f>"15820827026"</f>
        <v>15820827026</v>
      </c>
    </row>
    <row r="759" spans="1:2" x14ac:dyDescent="0.2">
      <c r="A759" t="s">
        <v>1755</v>
      </c>
      <c r="B759" t="str">
        <f>"15720666595"</f>
        <v>15720666595</v>
      </c>
    </row>
    <row r="760" spans="1:2" x14ac:dyDescent="0.2">
      <c r="A760" t="s">
        <v>1754</v>
      </c>
      <c r="B760" t="str">
        <f>"13045341324"</f>
        <v>13045341324</v>
      </c>
    </row>
    <row r="761" spans="1:2" x14ac:dyDescent="0.2">
      <c r="A761" t="s">
        <v>1753</v>
      </c>
      <c r="B761" t="str">
        <f>"18773501700"</f>
        <v>18773501700</v>
      </c>
    </row>
    <row r="762" spans="1:2" x14ac:dyDescent="0.2">
      <c r="A762" t="s">
        <v>1752</v>
      </c>
      <c r="B762" t="str">
        <f>"18341527526"</f>
        <v>18341527526</v>
      </c>
    </row>
    <row r="763" spans="1:2" x14ac:dyDescent="0.2">
      <c r="A763" t="s">
        <v>1751</v>
      </c>
      <c r="B763" t="str">
        <f>"13791511809"</f>
        <v>13791511809</v>
      </c>
    </row>
    <row r="764" spans="1:2" x14ac:dyDescent="0.2">
      <c r="A764" t="s">
        <v>1750</v>
      </c>
      <c r="B764" t="str">
        <f>"18397097782"</f>
        <v>18397097782</v>
      </c>
    </row>
    <row r="765" spans="1:2" x14ac:dyDescent="0.2">
      <c r="A765" t="s">
        <v>1749</v>
      </c>
      <c r="B765" t="str">
        <f>"13888817573"</f>
        <v>13888817573</v>
      </c>
    </row>
    <row r="766" spans="1:2" x14ac:dyDescent="0.2">
      <c r="A766" t="s">
        <v>1748</v>
      </c>
      <c r="B766" t="str">
        <f>"13430033144"</f>
        <v>13430033144</v>
      </c>
    </row>
    <row r="767" spans="1:2" x14ac:dyDescent="0.2">
      <c r="A767" t="s">
        <v>1747</v>
      </c>
      <c r="B767" t="str">
        <f>"13959106126"</f>
        <v>13959106126</v>
      </c>
    </row>
    <row r="768" spans="1:2" x14ac:dyDescent="0.2">
      <c r="A768" t="s">
        <v>1746</v>
      </c>
      <c r="B768" t="str">
        <f>"18839293711"</f>
        <v>18839293711</v>
      </c>
    </row>
    <row r="769" spans="1:2" x14ac:dyDescent="0.2">
      <c r="A769" t="s">
        <v>1745</v>
      </c>
      <c r="B769" t="str">
        <f>"13892787367"</f>
        <v>13892787367</v>
      </c>
    </row>
    <row r="770" spans="1:2" x14ac:dyDescent="0.2">
      <c r="A770" t="s">
        <v>1744</v>
      </c>
      <c r="B770" t="str">
        <f>"15266954752"</f>
        <v>15266954752</v>
      </c>
    </row>
    <row r="771" spans="1:2" x14ac:dyDescent="0.2">
      <c r="A771" t="s">
        <v>1743</v>
      </c>
      <c r="B771" t="str">
        <f>"13765785744"</f>
        <v>13765785744</v>
      </c>
    </row>
    <row r="772" spans="1:2" x14ac:dyDescent="0.2">
      <c r="A772" t="s">
        <v>1742</v>
      </c>
      <c r="B772" t="str">
        <f>"15766746117"</f>
        <v>15766746117</v>
      </c>
    </row>
    <row r="773" spans="1:2" x14ac:dyDescent="0.2">
      <c r="A773" t="s">
        <v>1741</v>
      </c>
      <c r="B773" t="str">
        <f>"15010396528"</f>
        <v>15010396528</v>
      </c>
    </row>
    <row r="774" spans="1:2" x14ac:dyDescent="0.2">
      <c r="A774" t="s">
        <v>1740</v>
      </c>
      <c r="B774" t="str">
        <f>"17759763951"</f>
        <v>17759763951</v>
      </c>
    </row>
    <row r="775" spans="1:2" x14ac:dyDescent="0.2">
      <c r="A775" t="s">
        <v>1739</v>
      </c>
      <c r="B775" t="str">
        <f>"15018613408"</f>
        <v>15018613408</v>
      </c>
    </row>
    <row r="776" spans="1:2" x14ac:dyDescent="0.2">
      <c r="A776" t="s">
        <v>1738</v>
      </c>
      <c r="B776" t="str">
        <f>"13790115384"</f>
        <v>13790115384</v>
      </c>
    </row>
    <row r="777" spans="1:2" x14ac:dyDescent="0.2">
      <c r="A777" t="s">
        <v>1737</v>
      </c>
      <c r="B777" t="str">
        <f>"15214164992"</f>
        <v>15214164992</v>
      </c>
    </row>
    <row r="778" spans="1:2" x14ac:dyDescent="0.2">
      <c r="A778" t="s">
        <v>1736</v>
      </c>
      <c r="B778" t="str">
        <f>"13354036551"</f>
        <v>13354036551</v>
      </c>
    </row>
    <row r="779" spans="1:2" x14ac:dyDescent="0.2">
      <c r="A779" t="s">
        <v>1735</v>
      </c>
      <c r="B779" t="str">
        <f>"15113181115"</f>
        <v>15113181115</v>
      </c>
    </row>
    <row r="780" spans="1:2" x14ac:dyDescent="0.2">
      <c r="A780" t="s">
        <v>1734</v>
      </c>
      <c r="B780" t="str">
        <f>"18830926498"</f>
        <v>18830926498</v>
      </c>
    </row>
    <row r="781" spans="1:2" x14ac:dyDescent="0.2">
      <c r="A781" t="s">
        <v>1733</v>
      </c>
      <c r="B781" t="str">
        <f>"13510949464"</f>
        <v>13510949464</v>
      </c>
    </row>
    <row r="782" spans="1:2" x14ac:dyDescent="0.2">
      <c r="A782" t="s">
        <v>1732</v>
      </c>
      <c r="B782" t="str">
        <f>"18832216955"</f>
        <v>18832216955</v>
      </c>
    </row>
    <row r="783" spans="1:2" x14ac:dyDescent="0.2">
      <c r="A783" t="s">
        <v>1731</v>
      </c>
      <c r="B783" t="str">
        <f>"17390106722"</f>
        <v>17390106722</v>
      </c>
    </row>
    <row r="784" spans="1:2" x14ac:dyDescent="0.2">
      <c r="A784" t="s">
        <v>1730</v>
      </c>
      <c r="B784" t="str">
        <f>"17620443460"</f>
        <v>17620443460</v>
      </c>
    </row>
    <row r="785" spans="1:2" x14ac:dyDescent="0.2">
      <c r="A785" t="s">
        <v>1729</v>
      </c>
      <c r="B785" t="str">
        <f>"18691213081"</f>
        <v>18691213081</v>
      </c>
    </row>
    <row r="786" spans="1:2" x14ac:dyDescent="0.2">
      <c r="A786" t="s">
        <v>1728</v>
      </c>
      <c r="B786" t="str">
        <f>"18685310486"</f>
        <v>18685310486</v>
      </c>
    </row>
    <row r="787" spans="1:2" x14ac:dyDescent="0.2">
      <c r="A787" t="s">
        <v>1727</v>
      </c>
      <c r="B787" t="str">
        <f>"18332032119"</f>
        <v>18332032119</v>
      </c>
    </row>
    <row r="788" spans="1:2" x14ac:dyDescent="0.2">
      <c r="A788" t="s">
        <v>1726</v>
      </c>
      <c r="B788" t="str">
        <f>"15648404288"</f>
        <v>15648404288</v>
      </c>
    </row>
    <row r="789" spans="1:2" x14ac:dyDescent="0.2">
      <c r="A789" t="s">
        <v>1725</v>
      </c>
      <c r="B789" t="str">
        <f>"17328770892"</f>
        <v>17328770892</v>
      </c>
    </row>
    <row r="790" spans="1:2" x14ac:dyDescent="0.2">
      <c r="A790" t="s">
        <v>1724</v>
      </c>
      <c r="B790" t="str">
        <f>"13806093717"</f>
        <v>13806093717</v>
      </c>
    </row>
    <row r="791" spans="1:2" x14ac:dyDescent="0.2">
      <c r="A791" t="s">
        <v>1723</v>
      </c>
      <c r="B791" t="str">
        <f>"13983722226"</f>
        <v>13983722226</v>
      </c>
    </row>
    <row r="792" spans="1:2" x14ac:dyDescent="0.2">
      <c r="A792" t="s">
        <v>1722</v>
      </c>
      <c r="B792" t="str">
        <f>"18309538805"</f>
        <v>18309538805</v>
      </c>
    </row>
    <row r="793" spans="1:2" x14ac:dyDescent="0.2">
      <c r="A793" t="s">
        <v>1721</v>
      </c>
      <c r="B793" t="str">
        <f>"15110033320"</f>
        <v>15110033320</v>
      </c>
    </row>
    <row r="794" spans="1:2" x14ac:dyDescent="0.2">
      <c r="A794" t="s">
        <v>1720</v>
      </c>
      <c r="B794" t="str">
        <f>"15094038512"</f>
        <v>15094038512</v>
      </c>
    </row>
    <row r="795" spans="1:2" x14ac:dyDescent="0.2">
      <c r="A795" t="s">
        <v>1719</v>
      </c>
      <c r="B795" t="str">
        <f>"18111107377"</f>
        <v>18111107377</v>
      </c>
    </row>
    <row r="796" spans="1:2" x14ac:dyDescent="0.2">
      <c r="A796" t="s">
        <v>1718</v>
      </c>
      <c r="B796" t="str">
        <f>"15809469009"</f>
        <v>15809469009</v>
      </c>
    </row>
    <row r="797" spans="1:2" x14ac:dyDescent="0.2">
      <c r="A797" t="s">
        <v>1717</v>
      </c>
      <c r="B797" t="str">
        <f>"13681708701"</f>
        <v>13681708701</v>
      </c>
    </row>
    <row r="798" spans="1:2" x14ac:dyDescent="0.2">
      <c r="A798" t="s">
        <v>1716</v>
      </c>
      <c r="B798" t="str">
        <f>"15935335748"</f>
        <v>15935335748</v>
      </c>
    </row>
    <row r="799" spans="1:2" x14ac:dyDescent="0.2">
      <c r="A799" t="s">
        <v>1715</v>
      </c>
      <c r="B799" t="str">
        <f>"18021834565"</f>
        <v>18021834565</v>
      </c>
    </row>
    <row r="800" spans="1:2" x14ac:dyDescent="0.2">
      <c r="A800" t="s">
        <v>1714</v>
      </c>
      <c r="B800" t="str">
        <f>"13998621476"</f>
        <v>13998621476</v>
      </c>
    </row>
    <row r="801" spans="1:2" x14ac:dyDescent="0.2">
      <c r="A801" t="s">
        <v>1713</v>
      </c>
      <c r="B801" t="str">
        <f>"17876871603"</f>
        <v>17876871603</v>
      </c>
    </row>
    <row r="802" spans="1:2" x14ac:dyDescent="0.2">
      <c r="A802" t="s">
        <v>1712</v>
      </c>
      <c r="B802" t="str">
        <f>"13737373262"</f>
        <v>13737373262</v>
      </c>
    </row>
    <row r="803" spans="1:2" x14ac:dyDescent="0.2">
      <c r="A803" t="s">
        <v>1711</v>
      </c>
      <c r="B803" t="str">
        <f>"15914919101"</f>
        <v>15914919101</v>
      </c>
    </row>
    <row r="804" spans="1:2" x14ac:dyDescent="0.2">
      <c r="A804" t="s">
        <v>1710</v>
      </c>
      <c r="B804" t="str">
        <f>"15912322981"</f>
        <v>15912322981</v>
      </c>
    </row>
    <row r="805" spans="1:2" x14ac:dyDescent="0.2">
      <c r="A805" t="s">
        <v>1709</v>
      </c>
      <c r="B805" t="str">
        <f>"15707535569"</f>
        <v>15707535569</v>
      </c>
    </row>
    <row r="806" spans="1:2" x14ac:dyDescent="0.2">
      <c r="A806" t="s">
        <v>1708</v>
      </c>
      <c r="B806" t="str">
        <f>"13985783117"</f>
        <v>13985783117</v>
      </c>
    </row>
    <row r="807" spans="1:2" x14ac:dyDescent="0.2">
      <c r="A807" t="s">
        <v>1707</v>
      </c>
      <c r="B807" t="str">
        <f>"17576005651"</f>
        <v>17576005651</v>
      </c>
    </row>
    <row r="808" spans="1:2" x14ac:dyDescent="0.2">
      <c r="A808" t="s">
        <v>1706</v>
      </c>
      <c r="B808" t="str">
        <f>"13750480542"</f>
        <v>13750480542</v>
      </c>
    </row>
    <row r="809" spans="1:2" x14ac:dyDescent="0.2">
      <c r="A809" t="s">
        <v>1705</v>
      </c>
      <c r="B809" t="str">
        <f>"15346303333"</f>
        <v>15346303333</v>
      </c>
    </row>
    <row r="810" spans="1:2" x14ac:dyDescent="0.2">
      <c r="A810" t="s">
        <v>1704</v>
      </c>
      <c r="B810" t="str">
        <f>"13618633155"</f>
        <v>13618633155</v>
      </c>
    </row>
    <row r="811" spans="1:2" x14ac:dyDescent="0.2">
      <c r="A811" t="s">
        <v>1703</v>
      </c>
      <c r="B811" t="str">
        <f>"15682881119"</f>
        <v>15682881119</v>
      </c>
    </row>
    <row r="812" spans="1:2" x14ac:dyDescent="0.2">
      <c r="A812" t="s">
        <v>1702</v>
      </c>
      <c r="B812" t="str">
        <f>"13954965223"</f>
        <v>13954965223</v>
      </c>
    </row>
    <row r="813" spans="1:2" x14ac:dyDescent="0.2">
      <c r="A813" t="s">
        <v>1701</v>
      </c>
      <c r="B813" t="str">
        <f>"13538135515"</f>
        <v>13538135515</v>
      </c>
    </row>
    <row r="814" spans="1:2" x14ac:dyDescent="0.2">
      <c r="A814" t="s">
        <v>1700</v>
      </c>
      <c r="B814" t="str">
        <f>"13620589101"</f>
        <v>13620589101</v>
      </c>
    </row>
    <row r="815" spans="1:2" x14ac:dyDescent="0.2">
      <c r="A815" t="s">
        <v>1699</v>
      </c>
      <c r="B815" t="str">
        <f>"18574797476"</f>
        <v>18574797476</v>
      </c>
    </row>
    <row r="816" spans="1:2" x14ac:dyDescent="0.2">
      <c r="A816" t="s">
        <v>1698</v>
      </c>
      <c r="B816" t="str">
        <f>"15912175807"</f>
        <v>15912175807</v>
      </c>
    </row>
    <row r="817" spans="1:2" x14ac:dyDescent="0.2">
      <c r="A817" t="s">
        <v>1697</v>
      </c>
      <c r="B817" t="str">
        <f>"18920171185"</f>
        <v>18920171185</v>
      </c>
    </row>
    <row r="818" spans="1:2" x14ac:dyDescent="0.2">
      <c r="A818" t="s">
        <v>1696</v>
      </c>
      <c r="B818" t="str">
        <f>"15109518534"</f>
        <v>15109518534</v>
      </c>
    </row>
    <row r="819" spans="1:2" x14ac:dyDescent="0.2">
      <c r="A819" t="s">
        <v>1695</v>
      </c>
      <c r="B819" t="str">
        <f>"15172521463"</f>
        <v>15172521463</v>
      </c>
    </row>
    <row r="820" spans="1:2" x14ac:dyDescent="0.2">
      <c r="A820" t="s">
        <v>1694</v>
      </c>
      <c r="B820" t="str">
        <f>"15281732179"</f>
        <v>15281732179</v>
      </c>
    </row>
    <row r="821" spans="1:2" x14ac:dyDescent="0.2">
      <c r="A821" t="s">
        <v>1693</v>
      </c>
      <c r="B821" t="str">
        <f>"13917340230"</f>
        <v>13917340230</v>
      </c>
    </row>
    <row r="822" spans="1:2" x14ac:dyDescent="0.2">
      <c r="A822" t="s">
        <v>1692</v>
      </c>
      <c r="B822" t="str">
        <f>"15984976929"</f>
        <v>15984976929</v>
      </c>
    </row>
    <row r="823" spans="1:2" x14ac:dyDescent="0.2">
      <c r="A823" t="s">
        <v>1691</v>
      </c>
      <c r="B823" t="str">
        <f>"18629421625"</f>
        <v>18629421625</v>
      </c>
    </row>
    <row r="824" spans="1:2" x14ac:dyDescent="0.2">
      <c r="A824" t="s">
        <v>1690</v>
      </c>
      <c r="B824" t="str">
        <f>"15736212472"</f>
        <v>15736212472</v>
      </c>
    </row>
    <row r="825" spans="1:2" x14ac:dyDescent="0.2">
      <c r="A825" t="s">
        <v>1689</v>
      </c>
      <c r="B825" t="str">
        <f>"13707875471"</f>
        <v>13707875471</v>
      </c>
    </row>
    <row r="826" spans="1:2" x14ac:dyDescent="0.2">
      <c r="A826" t="s">
        <v>1688</v>
      </c>
      <c r="B826" t="str">
        <f>"15164992017"</f>
        <v>15164992017</v>
      </c>
    </row>
    <row r="827" spans="1:2" x14ac:dyDescent="0.2">
      <c r="A827" t="s">
        <v>1687</v>
      </c>
      <c r="B827" t="str">
        <f>"13795671217"</f>
        <v>13795671217</v>
      </c>
    </row>
    <row r="828" spans="1:2" x14ac:dyDescent="0.2">
      <c r="A828" t="s">
        <v>1686</v>
      </c>
      <c r="B828" t="str">
        <f>"13987450899"</f>
        <v>13987450899</v>
      </c>
    </row>
    <row r="829" spans="1:2" x14ac:dyDescent="0.2">
      <c r="A829" t="s">
        <v>1685</v>
      </c>
      <c r="B829" t="str">
        <f>"18504808222"</f>
        <v>18504808222</v>
      </c>
    </row>
    <row r="830" spans="1:2" x14ac:dyDescent="0.2">
      <c r="A830" t="s">
        <v>1684</v>
      </c>
      <c r="B830" t="str">
        <f>"13633810664"</f>
        <v>13633810664</v>
      </c>
    </row>
    <row r="831" spans="1:2" x14ac:dyDescent="0.2">
      <c r="A831" t="s">
        <v>1683</v>
      </c>
      <c r="B831" t="str">
        <f>"15831795551"</f>
        <v>15831795551</v>
      </c>
    </row>
    <row r="832" spans="1:2" x14ac:dyDescent="0.2">
      <c r="A832" t="s">
        <v>1682</v>
      </c>
      <c r="B832" t="str">
        <f>"15117823834"</f>
        <v>15117823834</v>
      </c>
    </row>
    <row r="833" spans="1:2" x14ac:dyDescent="0.2">
      <c r="A833" t="s">
        <v>838</v>
      </c>
      <c r="B833" t="str">
        <f>"18672674774"</f>
        <v>18672674774</v>
      </c>
    </row>
    <row r="834" spans="1:2" x14ac:dyDescent="0.2">
      <c r="A834" t="s">
        <v>1681</v>
      </c>
      <c r="B834" t="str">
        <f>"15535071818"</f>
        <v>15535071818</v>
      </c>
    </row>
    <row r="835" spans="1:2" x14ac:dyDescent="0.2">
      <c r="A835" t="s">
        <v>1680</v>
      </c>
      <c r="B835" t="str">
        <f>"17636636939"</f>
        <v>17636636939</v>
      </c>
    </row>
    <row r="836" spans="1:2" x14ac:dyDescent="0.2">
      <c r="A836" t="s">
        <v>1679</v>
      </c>
      <c r="B836" t="str">
        <f>"18903566511"</f>
        <v>18903566511</v>
      </c>
    </row>
    <row r="837" spans="1:2" x14ac:dyDescent="0.2">
      <c r="A837" t="s">
        <v>1678</v>
      </c>
      <c r="B837" t="str">
        <f>"18943380384"</f>
        <v>18943380384</v>
      </c>
    </row>
    <row r="838" spans="1:2" x14ac:dyDescent="0.2">
      <c r="A838" t="s">
        <v>1677</v>
      </c>
      <c r="B838" t="str">
        <f>"18946370667"</f>
        <v>18946370667</v>
      </c>
    </row>
    <row r="839" spans="1:2" x14ac:dyDescent="0.2">
      <c r="A839" t="s">
        <v>1676</v>
      </c>
      <c r="B839" t="str">
        <f>"13687110111"</f>
        <v>13687110111</v>
      </c>
    </row>
    <row r="840" spans="1:2" x14ac:dyDescent="0.2">
      <c r="A840" t="s">
        <v>995</v>
      </c>
      <c r="B840" t="str">
        <f>"15194983107"</f>
        <v>15194983107</v>
      </c>
    </row>
    <row r="841" spans="1:2" x14ac:dyDescent="0.2">
      <c r="A841" t="s">
        <v>1675</v>
      </c>
      <c r="B841" t="str">
        <f>"15887252172"</f>
        <v>15887252172</v>
      </c>
    </row>
    <row r="842" spans="1:2" x14ac:dyDescent="0.2">
      <c r="A842" t="s">
        <v>1674</v>
      </c>
      <c r="B842" t="str">
        <f>"15575888893"</f>
        <v>15575888893</v>
      </c>
    </row>
    <row r="843" spans="1:2" x14ac:dyDescent="0.2">
      <c r="A843" t="s">
        <v>1673</v>
      </c>
      <c r="B843" t="str">
        <f>"18695543330"</f>
        <v>18695543330</v>
      </c>
    </row>
    <row r="844" spans="1:2" x14ac:dyDescent="0.2">
      <c r="A844" t="s">
        <v>1672</v>
      </c>
      <c r="B844" t="str">
        <f>"13972318052"</f>
        <v>13972318052</v>
      </c>
    </row>
    <row r="845" spans="1:2" x14ac:dyDescent="0.2">
      <c r="A845" t="s">
        <v>1671</v>
      </c>
      <c r="B845" t="str">
        <f>"15067524970"</f>
        <v>15067524970</v>
      </c>
    </row>
    <row r="846" spans="1:2" x14ac:dyDescent="0.2">
      <c r="A846" t="s">
        <v>1670</v>
      </c>
      <c r="B846" t="str">
        <f>"17866526271"</f>
        <v>17866526271</v>
      </c>
    </row>
    <row r="847" spans="1:2" x14ac:dyDescent="0.2">
      <c r="A847" t="s">
        <v>1669</v>
      </c>
      <c r="B847" t="str">
        <f>"18575528155"</f>
        <v>18575528155</v>
      </c>
    </row>
    <row r="848" spans="1:2" x14ac:dyDescent="0.2">
      <c r="A848" t="s">
        <v>1668</v>
      </c>
      <c r="B848" t="str">
        <f>"18370857838"</f>
        <v>18370857838</v>
      </c>
    </row>
    <row r="849" spans="1:2" x14ac:dyDescent="0.2">
      <c r="A849" t="s">
        <v>1667</v>
      </c>
      <c r="B849" t="str">
        <f>"15872341230"</f>
        <v>15872341230</v>
      </c>
    </row>
    <row r="850" spans="1:2" x14ac:dyDescent="0.2">
      <c r="A850" t="s">
        <v>1666</v>
      </c>
      <c r="B850" t="str">
        <f>"13847300491"</f>
        <v>13847300491</v>
      </c>
    </row>
    <row r="851" spans="1:2" x14ac:dyDescent="0.2">
      <c r="A851" t="s">
        <v>1665</v>
      </c>
      <c r="B851" t="str">
        <f>"13405544435"</f>
        <v>13405544435</v>
      </c>
    </row>
    <row r="852" spans="1:2" x14ac:dyDescent="0.2">
      <c r="A852" t="s">
        <v>1664</v>
      </c>
      <c r="B852" t="str">
        <f>"13867487453"</f>
        <v>13867487453</v>
      </c>
    </row>
    <row r="853" spans="1:2" x14ac:dyDescent="0.2">
      <c r="A853" t="s">
        <v>1663</v>
      </c>
      <c r="B853" t="str">
        <f>"18287749081"</f>
        <v>18287749081</v>
      </c>
    </row>
    <row r="854" spans="1:2" x14ac:dyDescent="0.2">
      <c r="A854" t="s">
        <v>1662</v>
      </c>
      <c r="B854" t="str">
        <f>"17317853255"</f>
        <v>17317853255</v>
      </c>
    </row>
    <row r="855" spans="1:2" x14ac:dyDescent="0.2">
      <c r="A855" t="s">
        <v>1661</v>
      </c>
      <c r="B855" t="str">
        <f>"13921961189"</f>
        <v>13921961189</v>
      </c>
    </row>
    <row r="856" spans="1:2" x14ac:dyDescent="0.2">
      <c r="A856" t="s">
        <v>1660</v>
      </c>
      <c r="B856" t="str">
        <f>"15259871793"</f>
        <v>15259871793</v>
      </c>
    </row>
    <row r="857" spans="1:2" x14ac:dyDescent="0.2">
      <c r="A857" t="s">
        <v>1659</v>
      </c>
      <c r="B857" t="str">
        <f>"18635772256"</f>
        <v>18635772256</v>
      </c>
    </row>
    <row r="858" spans="1:2" x14ac:dyDescent="0.2">
      <c r="A858" t="s">
        <v>1658</v>
      </c>
      <c r="B858" t="str">
        <f>"13805982698"</f>
        <v>13805982698</v>
      </c>
    </row>
    <row r="859" spans="1:2" x14ac:dyDescent="0.2">
      <c r="A859" t="s">
        <v>1657</v>
      </c>
      <c r="B859" t="str">
        <f>"18785179147"</f>
        <v>18785179147</v>
      </c>
    </row>
    <row r="860" spans="1:2" x14ac:dyDescent="0.2">
      <c r="A860" t="s">
        <v>1656</v>
      </c>
      <c r="B860" t="str">
        <f>"18883168430"</f>
        <v>18883168430</v>
      </c>
    </row>
    <row r="861" spans="1:2" x14ac:dyDescent="0.2">
      <c r="A861" t="s">
        <v>1655</v>
      </c>
      <c r="B861" t="str">
        <f>"15235385801"</f>
        <v>15235385801</v>
      </c>
    </row>
    <row r="862" spans="1:2" x14ac:dyDescent="0.2">
      <c r="A862" t="s">
        <v>1654</v>
      </c>
      <c r="B862" t="str">
        <f>"15170512651"</f>
        <v>15170512651</v>
      </c>
    </row>
    <row r="863" spans="1:2" x14ac:dyDescent="0.2">
      <c r="A863" t="s">
        <v>1653</v>
      </c>
      <c r="B863" t="str">
        <f>"13904579343"</f>
        <v>13904579343</v>
      </c>
    </row>
    <row r="864" spans="1:2" x14ac:dyDescent="0.2">
      <c r="A864" t="s">
        <v>1652</v>
      </c>
      <c r="B864" t="str">
        <f>"13972637591"</f>
        <v>13972637591</v>
      </c>
    </row>
    <row r="865" spans="1:2" x14ac:dyDescent="0.2">
      <c r="A865" t="s">
        <v>1651</v>
      </c>
      <c r="B865" t="str">
        <f>"15856292816"</f>
        <v>15856292816</v>
      </c>
    </row>
    <row r="866" spans="1:2" x14ac:dyDescent="0.2">
      <c r="A866" t="s">
        <v>1650</v>
      </c>
      <c r="B866" t="str">
        <f>"13889387573"</f>
        <v>13889387573</v>
      </c>
    </row>
    <row r="867" spans="1:2" x14ac:dyDescent="0.2">
      <c r="A867" t="s">
        <v>1649</v>
      </c>
      <c r="B867" t="str">
        <f>"13543219024"</f>
        <v>13543219024</v>
      </c>
    </row>
    <row r="868" spans="1:2" x14ac:dyDescent="0.2">
      <c r="A868" t="s">
        <v>1648</v>
      </c>
      <c r="B868" t="str">
        <f>"18622585715"</f>
        <v>18622585715</v>
      </c>
    </row>
    <row r="869" spans="1:2" x14ac:dyDescent="0.2">
      <c r="A869" t="s">
        <v>1647</v>
      </c>
      <c r="B869" t="str">
        <f>"13945799025"</f>
        <v>13945799025</v>
      </c>
    </row>
    <row r="870" spans="1:2" x14ac:dyDescent="0.2">
      <c r="A870" t="s">
        <v>1646</v>
      </c>
      <c r="B870" t="str">
        <f>"15073547892"</f>
        <v>15073547892</v>
      </c>
    </row>
    <row r="871" spans="1:2" x14ac:dyDescent="0.2">
      <c r="A871" t="s">
        <v>1645</v>
      </c>
      <c r="B871" t="str">
        <f>"18534536226"</f>
        <v>18534536226</v>
      </c>
    </row>
    <row r="872" spans="1:2" x14ac:dyDescent="0.2">
      <c r="A872" t="s">
        <v>1644</v>
      </c>
      <c r="B872" t="str">
        <f>"13833798772"</f>
        <v>13833798772</v>
      </c>
    </row>
    <row r="873" spans="1:2" x14ac:dyDescent="0.2">
      <c r="A873" t="s">
        <v>1643</v>
      </c>
      <c r="B873" t="str">
        <f>"15578115607"</f>
        <v>15578115607</v>
      </c>
    </row>
    <row r="874" spans="1:2" x14ac:dyDescent="0.2">
      <c r="A874" t="s">
        <v>1642</v>
      </c>
      <c r="B874" t="str">
        <f>"13977615642"</f>
        <v>13977615642</v>
      </c>
    </row>
    <row r="875" spans="1:2" x14ac:dyDescent="0.2">
      <c r="A875" t="s">
        <v>1641</v>
      </c>
      <c r="B875" t="str">
        <f>"15056040114"</f>
        <v>15056040114</v>
      </c>
    </row>
    <row r="876" spans="1:2" x14ac:dyDescent="0.2">
      <c r="A876" t="s">
        <v>1640</v>
      </c>
      <c r="B876" t="str">
        <f>"15025102316"</f>
        <v>15025102316</v>
      </c>
    </row>
    <row r="877" spans="1:2" x14ac:dyDescent="0.2">
      <c r="A877" t="s">
        <v>1639</v>
      </c>
      <c r="B877" t="str">
        <f>"13683883264"</f>
        <v>13683883264</v>
      </c>
    </row>
    <row r="878" spans="1:2" x14ac:dyDescent="0.2">
      <c r="A878" t="s">
        <v>1638</v>
      </c>
      <c r="B878" t="str">
        <f>"13138827587"</f>
        <v>13138827587</v>
      </c>
    </row>
    <row r="879" spans="1:2" x14ac:dyDescent="0.2">
      <c r="A879" t="s">
        <v>1637</v>
      </c>
      <c r="B879" t="str">
        <f>"15773813263"</f>
        <v>15773813263</v>
      </c>
    </row>
    <row r="880" spans="1:2" x14ac:dyDescent="0.2">
      <c r="A880" t="s">
        <v>1636</v>
      </c>
      <c r="B880" t="str">
        <f>"15093240970"</f>
        <v>15093240970</v>
      </c>
    </row>
    <row r="881" spans="1:2" x14ac:dyDescent="0.2">
      <c r="A881" t="s">
        <v>1635</v>
      </c>
      <c r="B881" t="str">
        <f>"13687774477"</f>
        <v>13687774477</v>
      </c>
    </row>
    <row r="882" spans="1:2" x14ac:dyDescent="0.2">
      <c r="A882" t="s">
        <v>1634</v>
      </c>
      <c r="B882" t="str">
        <f>"15208438874"</f>
        <v>15208438874</v>
      </c>
    </row>
    <row r="883" spans="1:2" x14ac:dyDescent="0.2">
      <c r="A883" t="s">
        <v>1633</v>
      </c>
      <c r="B883" t="str">
        <f>"15067220771"</f>
        <v>15067220771</v>
      </c>
    </row>
    <row r="884" spans="1:2" x14ac:dyDescent="0.2">
      <c r="A884" t="s">
        <v>1632</v>
      </c>
      <c r="B884" t="str">
        <f>"15213387710"</f>
        <v>15213387710</v>
      </c>
    </row>
    <row r="885" spans="1:2" x14ac:dyDescent="0.2">
      <c r="A885" t="s">
        <v>1631</v>
      </c>
      <c r="B885" t="str">
        <f>"15062559918"</f>
        <v>15062559918</v>
      </c>
    </row>
    <row r="886" spans="1:2" x14ac:dyDescent="0.2">
      <c r="A886" t="s">
        <v>1630</v>
      </c>
      <c r="B886" t="str">
        <f>"18011744290"</f>
        <v>18011744290</v>
      </c>
    </row>
    <row r="887" spans="1:2" x14ac:dyDescent="0.2">
      <c r="A887" t="s">
        <v>1629</v>
      </c>
      <c r="B887" t="str">
        <f>"13597488443"</f>
        <v>13597488443</v>
      </c>
    </row>
    <row r="888" spans="1:2" x14ac:dyDescent="0.2">
      <c r="A888" t="s">
        <v>1628</v>
      </c>
      <c r="B888" t="str">
        <f>"18049556768"</f>
        <v>18049556768</v>
      </c>
    </row>
    <row r="889" spans="1:2" x14ac:dyDescent="0.2">
      <c r="A889" t="s">
        <v>1627</v>
      </c>
      <c r="B889" t="str">
        <f>"15841210711"</f>
        <v>15841210711</v>
      </c>
    </row>
    <row r="890" spans="1:2" x14ac:dyDescent="0.2">
      <c r="A890" t="s">
        <v>1626</v>
      </c>
      <c r="B890" t="str">
        <f>"15883361096"</f>
        <v>15883361096</v>
      </c>
    </row>
    <row r="891" spans="1:2" x14ac:dyDescent="0.2">
      <c r="A891" t="s">
        <v>1625</v>
      </c>
      <c r="B891" t="str">
        <f>"15882015654"</f>
        <v>15882015654</v>
      </c>
    </row>
    <row r="892" spans="1:2" x14ac:dyDescent="0.2">
      <c r="A892" t="s">
        <v>1624</v>
      </c>
      <c r="B892" t="str">
        <f>"18211067314"</f>
        <v>18211067314</v>
      </c>
    </row>
    <row r="893" spans="1:2" x14ac:dyDescent="0.2">
      <c r="A893" t="s">
        <v>1623</v>
      </c>
      <c r="B893" t="str">
        <f>"15071187005"</f>
        <v>15071187005</v>
      </c>
    </row>
    <row r="894" spans="1:2" x14ac:dyDescent="0.2">
      <c r="A894" t="s">
        <v>1622</v>
      </c>
      <c r="B894" t="str">
        <f>"15086960598"</f>
        <v>15086960598</v>
      </c>
    </row>
    <row r="895" spans="1:2" x14ac:dyDescent="0.2">
      <c r="A895" t="s">
        <v>1621</v>
      </c>
      <c r="B895" t="str">
        <f>"13406533960"</f>
        <v>13406533960</v>
      </c>
    </row>
    <row r="896" spans="1:2" x14ac:dyDescent="0.2">
      <c r="A896" t="s">
        <v>1620</v>
      </c>
      <c r="B896" t="str">
        <f>"18757951820"</f>
        <v>18757951820</v>
      </c>
    </row>
    <row r="897" spans="1:2" x14ac:dyDescent="0.2">
      <c r="A897" t="s">
        <v>1619</v>
      </c>
      <c r="B897" t="str">
        <f>"17610810791"</f>
        <v>17610810791</v>
      </c>
    </row>
    <row r="898" spans="1:2" x14ac:dyDescent="0.2">
      <c r="A898" t="s">
        <v>1618</v>
      </c>
      <c r="B898" t="str">
        <f>"13652308983"</f>
        <v>13652308983</v>
      </c>
    </row>
    <row r="899" spans="1:2" x14ac:dyDescent="0.2">
      <c r="A899" t="s">
        <v>1617</v>
      </c>
      <c r="B899" t="str">
        <f>"13670279070"</f>
        <v>13670279070</v>
      </c>
    </row>
    <row r="900" spans="1:2" x14ac:dyDescent="0.2">
      <c r="A900" t="s">
        <v>1616</v>
      </c>
      <c r="B900" t="str">
        <f>"15877084701"</f>
        <v>15877084701</v>
      </c>
    </row>
    <row r="901" spans="1:2" x14ac:dyDescent="0.2">
      <c r="A901" t="s">
        <v>1615</v>
      </c>
      <c r="B901" t="str">
        <f>"18659910169"</f>
        <v>18659910169</v>
      </c>
    </row>
    <row r="902" spans="1:2" x14ac:dyDescent="0.2">
      <c r="A902" t="s">
        <v>1614</v>
      </c>
      <c r="B902" t="str">
        <f>"18888773474"</f>
        <v>18888773474</v>
      </c>
    </row>
    <row r="903" spans="1:2" x14ac:dyDescent="0.2">
      <c r="A903" t="s">
        <v>1613</v>
      </c>
      <c r="B903" t="str">
        <f>"18040134600"</f>
        <v>18040134600</v>
      </c>
    </row>
    <row r="904" spans="1:2" x14ac:dyDescent="0.2">
      <c r="A904" t="s">
        <v>1612</v>
      </c>
      <c r="B904" t="str">
        <f>"18319090841"</f>
        <v>18319090841</v>
      </c>
    </row>
    <row r="905" spans="1:2" x14ac:dyDescent="0.2">
      <c r="A905" t="s">
        <v>1611</v>
      </c>
      <c r="B905" t="str">
        <f>"18605670178"</f>
        <v>18605670178</v>
      </c>
    </row>
    <row r="906" spans="1:2" x14ac:dyDescent="0.2">
      <c r="A906" t="s">
        <v>1610</v>
      </c>
      <c r="B906" t="str">
        <f>"15217029580"</f>
        <v>15217029580</v>
      </c>
    </row>
    <row r="907" spans="1:2" x14ac:dyDescent="0.2">
      <c r="A907" t="s">
        <v>1609</v>
      </c>
      <c r="B907" t="str">
        <f>"14700553250"</f>
        <v>14700553250</v>
      </c>
    </row>
    <row r="908" spans="1:2" x14ac:dyDescent="0.2">
      <c r="A908" t="s">
        <v>1608</v>
      </c>
      <c r="B908" t="str">
        <f>"18586726660"</f>
        <v>18586726660</v>
      </c>
    </row>
    <row r="909" spans="1:2" x14ac:dyDescent="0.2">
      <c r="A909" t="s">
        <v>1607</v>
      </c>
      <c r="B909" t="str">
        <f>"13716700307"</f>
        <v>13716700307</v>
      </c>
    </row>
    <row r="910" spans="1:2" x14ac:dyDescent="0.2">
      <c r="A910" t="s">
        <v>1606</v>
      </c>
      <c r="B910" t="str">
        <f>"15866612511"</f>
        <v>15866612511</v>
      </c>
    </row>
    <row r="911" spans="1:2" x14ac:dyDescent="0.2">
      <c r="A911" t="s">
        <v>1605</v>
      </c>
      <c r="B911" t="str">
        <f>"13077659562"</f>
        <v>13077659562</v>
      </c>
    </row>
    <row r="912" spans="1:2" x14ac:dyDescent="0.2">
      <c r="A912" t="s">
        <v>1604</v>
      </c>
      <c r="B912" t="str">
        <f>"18970778870"</f>
        <v>18970778870</v>
      </c>
    </row>
    <row r="913" spans="1:2" x14ac:dyDescent="0.2">
      <c r="A913" t="s">
        <v>1603</v>
      </c>
      <c r="B913" t="str">
        <f>"18748368652"</f>
        <v>18748368652</v>
      </c>
    </row>
    <row r="914" spans="1:2" x14ac:dyDescent="0.2">
      <c r="A914" t="s">
        <v>1602</v>
      </c>
      <c r="B914" t="str">
        <f>"15018249019"</f>
        <v>15018249019</v>
      </c>
    </row>
    <row r="915" spans="1:2" x14ac:dyDescent="0.2">
      <c r="A915" t="s">
        <v>1601</v>
      </c>
      <c r="B915" t="str">
        <f>"18578745028"</f>
        <v>18578745028</v>
      </c>
    </row>
    <row r="916" spans="1:2" x14ac:dyDescent="0.2">
      <c r="A916" t="s">
        <v>1600</v>
      </c>
      <c r="B916" t="str">
        <f>"18617806697"</f>
        <v>18617806697</v>
      </c>
    </row>
    <row r="917" spans="1:2" x14ac:dyDescent="0.2">
      <c r="A917" t="s">
        <v>1599</v>
      </c>
      <c r="B917" t="str">
        <f>"18556213990"</f>
        <v>18556213990</v>
      </c>
    </row>
    <row r="918" spans="1:2" x14ac:dyDescent="0.2">
      <c r="A918" t="s">
        <v>1598</v>
      </c>
      <c r="B918" t="str">
        <f>"13994754107"</f>
        <v>13994754107</v>
      </c>
    </row>
    <row r="919" spans="1:2" x14ac:dyDescent="0.2">
      <c r="A919" t="s">
        <v>1597</v>
      </c>
      <c r="B919" t="str">
        <f>"17743569806"</f>
        <v>17743569806</v>
      </c>
    </row>
    <row r="920" spans="1:2" x14ac:dyDescent="0.2">
      <c r="A920" t="s">
        <v>1596</v>
      </c>
      <c r="B920" t="str">
        <f>"18925346119"</f>
        <v>18925346119</v>
      </c>
    </row>
    <row r="921" spans="1:2" x14ac:dyDescent="0.2">
      <c r="A921" t="s">
        <v>1595</v>
      </c>
      <c r="B921" t="str">
        <f>"13870432704"</f>
        <v>13870432704</v>
      </c>
    </row>
    <row r="922" spans="1:2" x14ac:dyDescent="0.2">
      <c r="A922" t="s">
        <v>1594</v>
      </c>
      <c r="B922" t="str">
        <f>"13820326025"</f>
        <v>13820326025</v>
      </c>
    </row>
    <row r="923" spans="1:2" x14ac:dyDescent="0.2">
      <c r="A923" t="s">
        <v>1593</v>
      </c>
      <c r="B923" t="str">
        <f>"15920399102"</f>
        <v>15920399102</v>
      </c>
    </row>
    <row r="924" spans="1:2" x14ac:dyDescent="0.2">
      <c r="A924" t="s">
        <v>1592</v>
      </c>
      <c r="B924" t="str">
        <f>"13849198780"</f>
        <v>13849198780</v>
      </c>
    </row>
    <row r="925" spans="1:2" x14ac:dyDescent="0.2">
      <c r="A925" t="s">
        <v>1591</v>
      </c>
      <c r="B925" t="str">
        <f>"13114114395"</f>
        <v>13114114395</v>
      </c>
    </row>
    <row r="926" spans="1:2" x14ac:dyDescent="0.2">
      <c r="A926" t="s">
        <v>120</v>
      </c>
      <c r="B926" t="str">
        <f>"18900913243"</f>
        <v>18900913243</v>
      </c>
    </row>
    <row r="927" spans="1:2" x14ac:dyDescent="0.2">
      <c r="A927" t="s">
        <v>1590</v>
      </c>
      <c r="B927" t="str">
        <f>"15061994336"</f>
        <v>15061994336</v>
      </c>
    </row>
    <row r="928" spans="1:2" x14ac:dyDescent="0.2">
      <c r="A928" t="s">
        <v>1589</v>
      </c>
      <c r="B928" t="str">
        <f>"13462191981"</f>
        <v>13462191981</v>
      </c>
    </row>
    <row r="929" spans="1:2" x14ac:dyDescent="0.2">
      <c r="A929" t="s">
        <v>1588</v>
      </c>
      <c r="B929" t="str">
        <f>"15751818891"</f>
        <v>15751818891</v>
      </c>
    </row>
    <row r="930" spans="1:2" x14ac:dyDescent="0.2">
      <c r="A930" t="s">
        <v>811</v>
      </c>
      <c r="B930" t="str">
        <f>"18935195767"</f>
        <v>18935195767</v>
      </c>
    </row>
    <row r="931" spans="1:2" x14ac:dyDescent="0.2">
      <c r="A931" t="s">
        <v>1587</v>
      </c>
      <c r="B931" t="str">
        <f>"15078143838"</f>
        <v>15078143838</v>
      </c>
    </row>
    <row r="932" spans="1:2" x14ac:dyDescent="0.2">
      <c r="A932" t="s">
        <v>1586</v>
      </c>
      <c r="B932" t="str">
        <f>"18507769100"</f>
        <v>18507769100</v>
      </c>
    </row>
    <row r="933" spans="1:2" x14ac:dyDescent="0.2">
      <c r="A933" t="s">
        <v>1585</v>
      </c>
      <c r="B933" t="str">
        <f>"15200456399"</f>
        <v>15200456399</v>
      </c>
    </row>
    <row r="934" spans="1:2" x14ac:dyDescent="0.2">
      <c r="A934" t="s">
        <v>1584</v>
      </c>
      <c r="B934" t="str">
        <f>"13176377868"</f>
        <v>13176377868</v>
      </c>
    </row>
    <row r="935" spans="1:2" x14ac:dyDescent="0.2">
      <c r="A935" t="s">
        <v>1583</v>
      </c>
      <c r="B935" t="str">
        <f>"15221118481"</f>
        <v>15221118481</v>
      </c>
    </row>
    <row r="936" spans="1:2" x14ac:dyDescent="0.2">
      <c r="A936" t="s">
        <v>1582</v>
      </c>
      <c r="B936" t="str">
        <f>"13060906764"</f>
        <v>13060906764</v>
      </c>
    </row>
    <row r="937" spans="1:2" x14ac:dyDescent="0.2">
      <c r="A937" t="s">
        <v>1581</v>
      </c>
      <c r="B937" t="str">
        <f>"15131577207"</f>
        <v>15131577207</v>
      </c>
    </row>
    <row r="938" spans="1:2" x14ac:dyDescent="0.2">
      <c r="A938" t="s">
        <v>1580</v>
      </c>
      <c r="B938" t="str">
        <f>"15922593255"</f>
        <v>15922593255</v>
      </c>
    </row>
    <row r="939" spans="1:2" x14ac:dyDescent="0.2">
      <c r="A939" t="s">
        <v>1579</v>
      </c>
      <c r="B939" t="str">
        <f>"15549200537"</f>
        <v>15549200537</v>
      </c>
    </row>
    <row r="940" spans="1:2" x14ac:dyDescent="0.2">
      <c r="A940" t="s">
        <v>1578</v>
      </c>
      <c r="B940" t="str">
        <f>"13738502689"</f>
        <v>13738502689</v>
      </c>
    </row>
    <row r="941" spans="1:2" x14ac:dyDescent="0.2">
      <c r="A941" t="s">
        <v>1577</v>
      </c>
      <c r="B941" t="str">
        <f>"15125922015"</f>
        <v>15125922015</v>
      </c>
    </row>
    <row r="942" spans="1:2" x14ac:dyDescent="0.2">
      <c r="A942" t="s">
        <v>1576</v>
      </c>
      <c r="B942" t="str">
        <f>"13512356947"</f>
        <v>13512356947</v>
      </c>
    </row>
    <row r="943" spans="1:2" x14ac:dyDescent="0.2">
      <c r="A943" t="s">
        <v>1575</v>
      </c>
      <c r="B943" t="str">
        <f>"13029577788"</f>
        <v>13029577788</v>
      </c>
    </row>
    <row r="944" spans="1:2" x14ac:dyDescent="0.2">
      <c r="A944" t="s">
        <v>1574</v>
      </c>
      <c r="B944" t="str">
        <f>"18971909056"</f>
        <v>18971909056</v>
      </c>
    </row>
    <row r="945" spans="1:2" x14ac:dyDescent="0.2">
      <c r="A945" t="s">
        <v>1573</v>
      </c>
      <c r="B945" t="str">
        <f>"13679473012"</f>
        <v>13679473012</v>
      </c>
    </row>
    <row r="946" spans="1:2" x14ac:dyDescent="0.2">
      <c r="A946" t="s">
        <v>1572</v>
      </c>
      <c r="B946" t="str">
        <f>"18015950397"</f>
        <v>18015950397</v>
      </c>
    </row>
    <row r="947" spans="1:2" x14ac:dyDescent="0.2">
      <c r="A947" t="s">
        <v>1571</v>
      </c>
      <c r="B947" t="str">
        <f>"17584715996"</f>
        <v>17584715996</v>
      </c>
    </row>
    <row r="948" spans="1:2" x14ac:dyDescent="0.2">
      <c r="A948" t="s">
        <v>1570</v>
      </c>
      <c r="B948" t="str">
        <f>"18302128384"</f>
        <v>18302128384</v>
      </c>
    </row>
    <row r="949" spans="1:2" x14ac:dyDescent="0.2">
      <c r="A949" t="s">
        <v>1569</v>
      </c>
      <c r="B949" t="str">
        <f>"13683019339"</f>
        <v>13683019339</v>
      </c>
    </row>
    <row r="950" spans="1:2" x14ac:dyDescent="0.2">
      <c r="A950" t="s">
        <v>1568</v>
      </c>
      <c r="B950" t="str">
        <f>"18719153107"</f>
        <v>18719153107</v>
      </c>
    </row>
    <row r="951" spans="1:2" x14ac:dyDescent="0.2">
      <c r="A951" t="s">
        <v>1567</v>
      </c>
      <c r="B951" t="str">
        <f>"15553510096"</f>
        <v>15553510096</v>
      </c>
    </row>
    <row r="952" spans="1:2" x14ac:dyDescent="0.2">
      <c r="A952" t="s">
        <v>1566</v>
      </c>
      <c r="B952" t="str">
        <f>"17399565569"</f>
        <v>17399565569</v>
      </c>
    </row>
    <row r="953" spans="1:2" x14ac:dyDescent="0.2">
      <c r="A953" t="s">
        <v>1565</v>
      </c>
      <c r="B953" t="str">
        <f>"13823633246"</f>
        <v>13823633246</v>
      </c>
    </row>
    <row r="954" spans="1:2" x14ac:dyDescent="0.2">
      <c r="A954" t="s">
        <v>1564</v>
      </c>
      <c r="B954" t="str">
        <f>"15023679996"</f>
        <v>15023679996</v>
      </c>
    </row>
    <row r="955" spans="1:2" x14ac:dyDescent="0.2">
      <c r="A955" t="s">
        <v>1563</v>
      </c>
      <c r="B955" t="str">
        <f>"13821114104"</f>
        <v>13821114104</v>
      </c>
    </row>
    <row r="956" spans="1:2" x14ac:dyDescent="0.2">
      <c r="A956" t="s">
        <v>1562</v>
      </c>
      <c r="B956" t="str">
        <f>"13859240516"</f>
        <v>13859240516</v>
      </c>
    </row>
    <row r="957" spans="1:2" x14ac:dyDescent="0.2">
      <c r="A957" t="s">
        <v>358</v>
      </c>
      <c r="B957" t="str">
        <f>"15942317938"</f>
        <v>15942317938</v>
      </c>
    </row>
    <row r="958" spans="1:2" x14ac:dyDescent="0.2">
      <c r="A958" t="s">
        <v>1561</v>
      </c>
      <c r="B958" t="str">
        <f>"15946719909"</f>
        <v>15946719909</v>
      </c>
    </row>
    <row r="959" spans="1:2" x14ac:dyDescent="0.2">
      <c r="A959" t="s">
        <v>1560</v>
      </c>
      <c r="B959" t="str">
        <f>"13519042255"</f>
        <v>13519042255</v>
      </c>
    </row>
    <row r="960" spans="1:2" x14ac:dyDescent="0.2">
      <c r="A960" t="s">
        <v>1559</v>
      </c>
      <c r="B960" t="str">
        <f>"18659490920"</f>
        <v>18659490920</v>
      </c>
    </row>
    <row r="961" spans="1:2" x14ac:dyDescent="0.2">
      <c r="A961" t="s">
        <v>1558</v>
      </c>
      <c r="B961" t="str">
        <f>"15168371505"</f>
        <v>15168371505</v>
      </c>
    </row>
    <row r="962" spans="1:2" x14ac:dyDescent="0.2">
      <c r="A962" t="s">
        <v>1557</v>
      </c>
      <c r="B962" t="str">
        <f>"15369010333"</f>
        <v>15369010333</v>
      </c>
    </row>
    <row r="963" spans="1:2" x14ac:dyDescent="0.2">
      <c r="A963" t="s">
        <v>1556</v>
      </c>
      <c r="B963" t="str">
        <f>"13607711218"</f>
        <v>13607711218</v>
      </c>
    </row>
    <row r="964" spans="1:2" x14ac:dyDescent="0.2">
      <c r="A964" t="s">
        <v>1555</v>
      </c>
      <c r="B964" t="str">
        <f>"18369940904"</f>
        <v>18369940904</v>
      </c>
    </row>
    <row r="965" spans="1:2" x14ac:dyDescent="0.2">
      <c r="A965" t="s">
        <v>1554</v>
      </c>
      <c r="B965" t="str">
        <f>"18707091965"</f>
        <v>18707091965</v>
      </c>
    </row>
    <row r="966" spans="1:2" x14ac:dyDescent="0.2">
      <c r="A966" t="s">
        <v>1553</v>
      </c>
      <c r="B966" t="str">
        <f>"18759725937"</f>
        <v>18759725937</v>
      </c>
    </row>
    <row r="967" spans="1:2" x14ac:dyDescent="0.2">
      <c r="A967" t="s">
        <v>1552</v>
      </c>
      <c r="B967" t="str">
        <f>"15242203566"</f>
        <v>15242203566</v>
      </c>
    </row>
    <row r="968" spans="1:2" x14ac:dyDescent="0.2">
      <c r="A968" t="s">
        <v>1551</v>
      </c>
      <c r="B968" t="str">
        <f>"13996000556"</f>
        <v>13996000556</v>
      </c>
    </row>
    <row r="969" spans="1:2" x14ac:dyDescent="0.2">
      <c r="A969" t="s">
        <v>1550</v>
      </c>
      <c r="B969" t="str">
        <f>"18719850969"</f>
        <v>18719850969</v>
      </c>
    </row>
    <row r="970" spans="1:2" x14ac:dyDescent="0.2">
      <c r="A970" t="s">
        <v>1549</v>
      </c>
      <c r="B970" t="str">
        <f>"13984601103"</f>
        <v>13984601103</v>
      </c>
    </row>
    <row r="971" spans="1:2" x14ac:dyDescent="0.2">
      <c r="A971" t="s">
        <v>1548</v>
      </c>
      <c r="B971" t="str">
        <f>"18244877506"</f>
        <v>18244877506</v>
      </c>
    </row>
    <row r="972" spans="1:2" x14ac:dyDescent="0.2">
      <c r="A972" t="s">
        <v>1547</v>
      </c>
      <c r="B972" t="str">
        <f>"15896950673"</f>
        <v>15896950673</v>
      </c>
    </row>
    <row r="973" spans="1:2" x14ac:dyDescent="0.2">
      <c r="A973" t="s">
        <v>1546</v>
      </c>
      <c r="B973" t="str">
        <f>"18085371401"</f>
        <v>18085371401</v>
      </c>
    </row>
    <row r="974" spans="1:2" x14ac:dyDescent="0.2">
      <c r="A974" t="s">
        <v>1545</v>
      </c>
      <c r="B974" t="str">
        <f>"15807820861"</f>
        <v>15807820861</v>
      </c>
    </row>
    <row r="975" spans="1:2" x14ac:dyDescent="0.2">
      <c r="A975" t="s">
        <v>1544</v>
      </c>
      <c r="B975" t="str">
        <f>"15085836681"</f>
        <v>15085836681</v>
      </c>
    </row>
    <row r="976" spans="1:2" x14ac:dyDescent="0.2">
      <c r="A976" t="s">
        <v>1543</v>
      </c>
      <c r="B976" t="str">
        <f>"13958563762"</f>
        <v>13958563762</v>
      </c>
    </row>
    <row r="977" spans="1:2" x14ac:dyDescent="0.2">
      <c r="A977" t="s">
        <v>1542</v>
      </c>
      <c r="B977" t="str">
        <f>"18288559930"</f>
        <v>18288559930</v>
      </c>
    </row>
    <row r="978" spans="1:2" x14ac:dyDescent="0.2">
      <c r="A978" t="s">
        <v>309</v>
      </c>
      <c r="B978" t="str">
        <f>"18801064744"</f>
        <v>18801064744</v>
      </c>
    </row>
    <row r="979" spans="1:2" x14ac:dyDescent="0.2">
      <c r="A979" t="s">
        <v>1541</v>
      </c>
      <c r="B979" t="str">
        <f>"18595180580"</f>
        <v>18595180580</v>
      </c>
    </row>
    <row r="980" spans="1:2" x14ac:dyDescent="0.2">
      <c r="A980" t="s">
        <v>1540</v>
      </c>
      <c r="B980" t="str">
        <f>"18627094817"</f>
        <v>18627094817</v>
      </c>
    </row>
    <row r="981" spans="1:2" x14ac:dyDescent="0.2">
      <c r="A981" t="s">
        <v>1539</v>
      </c>
      <c r="B981" t="str">
        <f>"15865709160"</f>
        <v>15865709160</v>
      </c>
    </row>
    <row r="982" spans="1:2" x14ac:dyDescent="0.2">
      <c r="A982" t="s">
        <v>1538</v>
      </c>
      <c r="B982" t="str">
        <f>"15709237388"</f>
        <v>15709237388</v>
      </c>
    </row>
    <row r="983" spans="1:2" x14ac:dyDescent="0.2">
      <c r="A983" t="s">
        <v>1537</v>
      </c>
      <c r="B983" t="str">
        <f>"13680022469"</f>
        <v>13680022469</v>
      </c>
    </row>
    <row r="984" spans="1:2" x14ac:dyDescent="0.2">
      <c r="A984" t="s">
        <v>1536</v>
      </c>
      <c r="B984" t="str">
        <f>"15016805799"</f>
        <v>15016805799</v>
      </c>
    </row>
    <row r="985" spans="1:2" x14ac:dyDescent="0.2">
      <c r="A985" t="s">
        <v>1535</v>
      </c>
      <c r="B985" t="str">
        <f>"18737301115"</f>
        <v>18737301115</v>
      </c>
    </row>
    <row r="986" spans="1:2" x14ac:dyDescent="0.2">
      <c r="A986" t="s">
        <v>1534</v>
      </c>
      <c r="B986" t="str">
        <f>"13421151358"</f>
        <v>13421151358</v>
      </c>
    </row>
    <row r="987" spans="1:2" x14ac:dyDescent="0.2">
      <c r="A987" t="s">
        <v>1533</v>
      </c>
      <c r="B987" t="str">
        <f>"15960872077"</f>
        <v>15960872077</v>
      </c>
    </row>
    <row r="988" spans="1:2" x14ac:dyDescent="0.2">
      <c r="A988" t="s">
        <v>1532</v>
      </c>
      <c r="B988" t="str">
        <f>"15140757959"</f>
        <v>15140757959</v>
      </c>
    </row>
    <row r="989" spans="1:2" x14ac:dyDescent="0.2">
      <c r="A989" t="s">
        <v>1531</v>
      </c>
      <c r="B989" t="str">
        <f>"13586308799"</f>
        <v>13586308799</v>
      </c>
    </row>
    <row r="990" spans="1:2" x14ac:dyDescent="0.2">
      <c r="A990" t="s">
        <v>1530</v>
      </c>
      <c r="B990" t="str">
        <f>"15602262436"</f>
        <v>15602262436</v>
      </c>
    </row>
    <row r="991" spans="1:2" x14ac:dyDescent="0.2">
      <c r="A991" t="s">
        <v>1529</v>
      </c>
      <c r="B991" t="str">
        <f>"15815811144"</f>
        <v>15815811144</v>
      </c>
    </row>
    <row r="992" spans="1:2" x14ac:dyDescent="0.2">
      <c r="A992" t="s">
        <v>1528</v>
      </c>
      <c r="B992" t="str">
        <f>"18073132028"</f>
        <v>18073132028</v>
      </c>
    </row>
    <row r="993" spans="1:2" x14ac:dyDescent="0.2">
      <c r="A993" t="s">
        <v>1482</v>
      </c>
      <c r="B993" t="str">
        <f>"18182446286"</f>
        <v>18182446286</v>
      </c>
    </row>
    <row r="994" spans="1:2" x14ac:dyDescent="0.2">
      <c r="A994" t="s">
        <v>1527</v>
      </c>
      <c r="B994" t="str">
        <f>"15352523444"</f>
        <v>15352523444</v>
      </c>
    </row>
    <row r="995" spans="1:2" x14ac:dyDescent="0.2">
      <c r="A995" t="s">
        <v>1526</v>
      </c>
      <c r="B995" t="str">
        <f>"15933533495"</f>
        <v>15933533495</v>
      </c>
    </row>
    <row r="996" spans="1:2" x14ac:dyDescent="0.2">
      <c r="A996" t="s">
        <v>1525</v>
      </c>
      <c r="B996" t="str">
        <f>"13814559280"</f>
        <v>13814559280</v>
      </c>
    </row>
    <row r="997" spans="1:2" x14ac:dyDescent="0.2">
      <c r="A997" t="s">
        <v>1524</v>
      </c>
      <c r="B997" t="str">
        <f>"13186365363"</f>
        <v>13186365363</v>
      </c>
    </row>
    <row r="998" spans="1:2" x14ac:dyDescent="0.2">
      <c r="A998" t="s">
        <v>1523</v>
      </c>
      <c r="B998" t="str">
        <f>"18676809966"</f>
        <v>18676809966</v>
      </c>
    </row>
    <row r="999" spans="1:2" x14ac:dyDescent="0.2">
      <c r="A999" t="s">
        <v>1522</v>
      </c>
      <c r="B999" t="str">
        <f>"13400865756"</f>
        <v>13400865756</v>
      </c>
    </row>
    <row r="1000" spans="1:2" x14ac:dyDescent="0.2">
      <c r="A1000" t="s">
        <v>1521</v>
      </c>
      <c r="B1000" t="str">
        <f>"17312127921"</f>
        <v>17312127921</v>
      </c>
    </row>
    <row r="1001" spans="1:2" x14ac:dyDescent="0.2">
      <c r="A1001" t="s">
        <v>1520</v>
      </c>
      <c r="B1001" t="str">
        <f>"13793795543"</f>
        <v>13793795543</v>
      </c>
    </row>
    <row r="1002" spans="1:2" x14ac:dyDescent="0.2">
      <c r="A1002" t="s">
        <v>1519</v>
      </c>
      <c r="B1002" t="str">
        <f>"13921102692"</f>
        <v>13921102692</v>
      </c>
    </row>
    <row r="1003" spans="1:2" x14ac:dyDescent="0.2">
      <c r="A1003" t="s">
        <v>1518</v>
      </c>
      <c r="B1003" t="str">
        <f>"15088196581"</f>
        <v>15088196581</v>
      </c>
    </row>
    <row r="1004" spans="1:2" x14ac:dyDescent="0.2">
      <c r="A1004" t="s">
        <v>1517</v>
      </c>
      <c r="B1004" t="str">
        <f>"15399027463"</f>
        <v>15399027463</v>
      </c>
    </row>
    <row r="1005" spans="1:2" x14ac:dyDescent="0.2">
      <c r="A1005" t="s">
        <v>1516</v>
      </c>
      <c r="B1005" t="str">
        <f>"13136231313"</f>
        <v>13136231313</v>
      </c>
    </row>
    <row r="1006" spans="1:2" x14ac:dyDescent="0.2">
      <c r="A1006" t="s">
        <v>1515</v>
      </c>
      <c r="B1006" t="str">
        <f>"15690914523"</f>
        <v>15690914523</v>
      </c>
    </row>
    <row r="1007" spans="1:2" x14ac:dyDescent="0.2">
      <c r="A1007" t="s">
        <v>1514</v>
      </c>
      <c r="B1007" t="str">
        <f>"15285933397"</f>
        <v>15285933397</v>
      </c>
    </row>
    <row r="1008" spans="1:2" x14ac:dyDescent="0.2">
      <c r="A1008" t="s">
        <v>1513</v>
      </c>
      <c r="B1008" t="str">
        <f>"18823706739"</f>
        <v>18823706739</v>
      </c>
    </row>
    <row r="1009" spans="1:2" x14ac:dyDescent="0.2">
      <c r="A1009" t="s">
        <v>1512</v>
      </c>
      <c r="B1009" t="str">
        <f>"18587906865"</f>
        <v>18587906865</v>
      </c>
    </row>
    <row r="1010" spans="1:2" x14ac:dyDescent="0.2">
      <c r="A1010" t="s">
        <v>1511</v>
      </c>
      <c r="B1010" t="str">
        <f>"18770732282"</f>
        <v>18770732282</v>
      </c>
    </row>
    <row r="1011" spans="1:2" x14ac:dyDescent="0.2">
      <c r="A1011" t="s">
        <v>1510</v>
      </c>
      <c r="B1011" t="str">
        <f>"15841437587"</f>
        <v>15841437587</v>
      </c>
    </row>
    <row r="1012" spans="1:2" x14ac:dyDescent="0.2">
      <c r="A1012" t="s">
        <v>1509</v>
      </c>
      <c r="B1012" t="str">
        <f>"13831681875"</f>
        <v>13831681875</v>
      </c>
    </row>
    <row r="1013" spans="1:2" x14ac:dyDescent="0.2">
      <c r="A1013" t="s">
        <v>1508</v>
      </c>
      <c r="B1013" t="str">
        <f>"13726530173"</f>
        <v>13726530173</v>
      </c>
    </row>
    <row r="1014" spans="1:2" x14ac:dyDescent="0.2">
      <c r="A1014" t="s">
        <v>1507</v>
      </c>
      <c r="B1014" t="str">
        <f>"18600908594"</f>
        <v>18600908594</v>
      </c>
    </row>
    <row r="1015" spans="1:2" x14ac:dyDescent="0.2">
      <c r="A1015" t="s">
        <v>1506</v>
      </c>
      <c r="B1015" t="str">
        <f>"17660443458"</f>
        <v>17660443458</v>
      </c>
    </row>
    <row r="1016" spans="1:2" x14ac:dyDescent="0.2">
      <c r="A1016" t="s">
        <v>1505</v>
      </c>
      <c r="B1016" t="str">
        <f>"17691172180"</f>
        <v>17691172180</v>
      </c>
    </row>
    <row r="1017" spans="1:2" x14ac:dyDescent="0.2">
      <c r="A1017" t="s">
        <v>1504</v>
      </c>
      <c r="B1017" t="str">
        <f>"13511664888"</f>
        <v>13511664888</v>
      </c>
    </row>
    <row r="1018" spans="1:2" x14ac:dyDescent="0.2">
      <c r="A1018" t="s">
        <v>1503</v>
      </c>
      <c r="B1018" t="str">
        <f>"15931620203"</f>
        <v>15931620203</v>
      </c>
    </row>
    <row r="1019" spans="1:2" x14ac:dyDescent="0.2">
      <c r="A1019" t="s">
        <v>1502</v>
      </c>
      <c r="B1019" t="str">
        <f>"18785609449"</f>
        <v>18785609449</v>
      </c>
    </row>
    <row r="1020" spans="1:2" x14ac:dyDescent="0.2">
      <c r="A1020" t="s">
        <v>1501</v>
      </c>
      <c r="B1020" t="str">
        <f>"18632975080"</f>
        <v>18632975080</v>
      </c>
    </row>
    <row r="1021" spans="1:2" x14ac:dyDescent="0.2">
      <c r="A1021" t="s">
        <v>1500</v>
      </c>
      <c r="B1021" t="str">
        <f>"13595752005"</f>
        <v>13595752005</v>
      </c>
    </row>
    <row r="1022" spans="1:2" x14ac:dyDescent="0.2">
      <c r="A1022" t="s">
        <v>1499</v>
      </c>
      <c r="B1022" t="str">
        <f>"13081094925"</f>
        <v>13081094925</v>
      </c>
    </row>
    <row r="1023" spans="1:2" x14ac:dyDescent="0.2">
      <c r="A1023" t="s">
        <v>1498</v>
      </c>
      <c r="B1023" t="str">
        <f>"15575855468"</f>
        <v>15575855468</v>
      </c>
    </row>
    <row r="1024" spans="1:2" x14ac:dyDescent="0.2">
      <c r="A1024" t="s">
        <v>1497</v>
      </c>
      <c r="B1024" t="str">
        <f>"15214249937"</f>
        <v>15214249937</v>
      </c>
    </row>
    <row r="1025" spans="1:2" x14ac:dyDescent="0.2">
      <c r="A1025" t="s">
        <v>1496</v>
      </c>
      <c r="B1025" t="str">
        <f>"15070997173"</f>
        <v>15070997173</v>
      </c>
    </row>
    <row r="1026" spans="1:2" x14ac:dyDescent="0.2">
      <c r="A1026" t="s">
        <v>1495</v>
      </c>
      <c r="B1026" t="str">
        <f>"13887648077"</f>
        <v>13887648077</v>
      </c>
    </row>
    <row r="1027" spans="1:2" x14ac:dyDescent="0.2">
      <c r="A1027" t="s">
        <v>1494</v>
      </c>
      <c r="B1027" t="str">
        <f>"15681538098"</f>
        <v>15681538098</v>
      </c>
    </row>
    <row r="1028" spans="1:2" x14ac:dyDescent="0.2">
      <c r="A1028" t="s">
        <v>1493</v>
      </c>
      <c r="B1028" t="str">
        <f>"15229231927"</f>
        <v>15229231927</v>
      </c>
    </row>
    <row r="1029" spans="1:2" x14ac:dyDescent="0.2">
      <c r="A1029" t="s">
        <v>1492</v>
      </c>
      <c r="B1029" t="str">
        <f>"18875236258"</f>
        <v>18875236258</v>
      </c>
    </row>
    <row r="1030" spans="1:2" x14ac:dyDescent="0.2">
      <c r="A1030" t="s">
        <v>1491</v>
      </c>
      <c r="B1030" t="str">
        <f>"13593706182"</f>
        <v>13593706182</v>
      </c>
    </row>
    <row r="1031" spans="1:2" x14ac:dyDescent="0.2">
      <c r="A1031" t="s">
        <v>1490</v>
      </c>
      <c r="B1031" t="str">
        <f>"18673712267"</f>
        <v>18673712267</v>
      </c>
    </row>
    <row r="1032" spans="1:2" x14ac:dyDescent="0.2">
      <c r="A1032" t="s">
        <v>1489</v>
      </c>
      <c r="B1032" t="str">
        <f>"15192295095"</f>
        <v>15192295095</v>
      </c>
    </row>
    <row r="1033" spans="1:2" x14ac:dyDescent="0.2">
      <c r="A1033" t="s">
        <v>1488</v>
      </c>
      <c r="B1033" t="str">
        <f>"18152275503"</f>
        <v>18152275503</v>
      </c>
    </row>
    <row r="1034" spans="1:2" x14ac:dyDescent="0.2">
      <c r="A1034" t="s">
        <v>1487</v>
      </c>
      <c r="B1034" t="str">
        <f>"13869796067"</f>
        <v>13869796067</v>
      </c>
    </row>
    <row r="1035" spans="1:2" x14ac:dyDescent="0.2">
      <c r="A1035" t="s">
        <v>1486</v>
      </c>
      <c r="B1035" t="str">
        <f>"15517128866"</f>
        <v>15517128866</v>
      </c>
    </row>
    <row r="1036" spans="1:2" x14ac:dyDescent="0.2">
      <c r="A1036" t="s">
        <v>1485</v>
      </c>
      <c r="B1036" t="str">
        <f>"13602053269"</f>
        <v>13602053269</v>
      </c>
    </row>
    <row r="1037" spans="1:2" x14ac:dyDescent="0.2">
      <c r="A1037" t="s">
        <v>1484</v>
      </c>
      <c r="B1037" t="str">
        <f>"13540131377"</f>
        <v>13540131377</v>
      </c>
    </row>
    <row r="1038" spans="1:2" x14ac:dyDescent="0.2">
      <c r="A1038" t="s">
        <v>1483</v>
      </c>
      <c r="B1038" t="str">
        <f>"13521761919"</f>
        <v>13521761919</v>
      </c>
    </row>
    <row r="1039" spans="1:2" x14ac:dyDescent="0.2">
      <c r="A1039" t="s">
        <v>1482</v>
      </c>
      <c r="B1039" t="str">
        <f>"13481083011"</f>
        <v>13481083011</v>
      </c>
    </row>
    <row r="1040" spans="1:2" x14ac:dyDescent="0.2">
      <c r="A1040" t="s">
        <v>1481</v>
      </c>
      <c r="B1040" t="str">
        <f>"15918726418"</f>
        <v>15918726418</v>
      </c>
    </row>
    <row r="1041" spans="1:2" x14ac:dyDescent="0.2">
      <c r="A1041" t="s">
        <v>1480</v>
      </c>
      <c r="B1041" t="str">
        <f>"15580712889"</f>
        <v>15580712889</v>
      </c>
    </row>
    <row r="1042" spans="1:2" x14ac:dyDescent="0.2">
      <c r="A1042" t="s">
        <v>1479</v>
      </c>
      <c r="B1042" t="str">
        <f>"15203556865"</f>
        <v>15203556865</v>
      </c>
    </row>
    <row r="1043" spans="1:2" x14ac:dyDescent="0.2">
      <c r="A1043" t="s">
        <v>1478</v>
      </c>
      <c r="B1043" t="str">
        <f>"17877707118"</f>
        <v>17877707118</v>
      </c>
    </row>
    <row r="1044" spans="1:2" x14ac:dyDescent="0.2">
      <c r="A1044" t="s">
        <v>1477</v>
      </c>
      <c r="B1044" t="str">
        <f>"13035311230"</f>
        <v>13035311230</v>
      </c>
    </row>
    <row r="1045" spans="1:2" x14ac:dyDescent="0.2">
      <c r="A1045" t="s">
        <v>1476</v>
      </c>
      <c r="B1045" t="str">
        <f>"17704379881"</f>
        <v>17704379881</v>
      </c>
    </row>
    <row r="1046" spans="1:2" x14ac:dyDescent="0.2">
      <c r="A1046" t="s">
        <v>1475</v>
      </c>
      <c r="B1046" t="str">
        <f>"17729995556"</f>
        <v>17729995556</v>
      </c>
    </row>
    <row r="1047" spans="1:2" x14ac:dyDescent="0.2">
      <c r="A1047" t="s">
        <v>1474</v>
      </c>
      <c r="B1047" t="str">
        <f>"18670348232"</f>
        <v>18670348232</v>
      </c>
    </row>
    <row r="1048" spans="1:2" x14ac:dyDescent="0.2">
      <c r="A1048" t="s">
        <v>1473</v>
      </c>
      <c r="B1048" t="str">
        <f>"18879889010"</f>
        <v>18879889010</v>
      </c>
    </row>
    <row r="1049" spans="1:2" x14ac:dyDescent="0.2">
      <c r="A1049" t="s">
        <v>1472</v>
      </c>
      <c r="B1049" t="str">
        <f>"15261192868"</f>
        <v>15261192868</v>
      </c>
    </row>
    <row r="1050" spans="1:2" x14ac:dyDescent="0.2">
      <c r="A1050" t="s">
        <v>1471</v>
      </c>
      <c r="B1050" t="str">
        <f>"17702262566"</f>
        <v>17702262566</v>
      </c>
    </row>
    <row r="1051" spans="1:2" x14ac:dyDescent="0.2">
      <c r="A1051" t="s">
        <v>1470</v>
      </c>
      <c r="B1051" t="str">
        <f>"13310925751"</f>
        <v>13310925751</v>
      </c>
    </row>
    <row r="1052" spans="1:2" x14ac:dyDescent="0.2">
      <c r="A1052" t="s">
        <v>1469</v>
      </c>
      <c r="B1052" t="str">
        <f>"13168804103"</f>
        <v>13168804103</v>
      </c>
    </row>
    <row r="1053" spans="1:2" x14ac:dyDescent="0.2">
      <c r="A1053" t="s">
        <v>1468</v>
      </c>
      <c r="B1053" t="str">
        <f>"13375433030"</f>
        <v>13375433030</v>
      </c>
    </row>
    <row r="1054" spans="1:2" x14ac:dyDescent="0.2">
      <c r="A1054" t="s">
        <v>1467</v>
      </c>
      <c r="B1054" t="str">
        <f>"15945557462"</f>
        <v>15945557462</v>
      </c>
    </row>
    <row r="1055" spans="1:2" x14ac:dyDescent="0.2">
      <c r="A1055" t="s">
        <v>1466</v>
      </c>
      <c r="B1055" t="str">
        <f>"18607074457"</f>
        <v>18607074457</v>
      </c>
    </row>
    <row r="1056" spans="1:2" x14ac:dyDescent="0.2">
      <c r="A1056" t="s">
        <v>1465</v>
      </c>
      <c r="B1056" t="str">
        <f>"13724113404"</f>
        <v>13724113404</v>
      </c>
    </row>
    <row r="1057" spans="1:2" x14ac:dyDescent="0.2">
      <c r="A1057" t="s">
        <v>1464</v>
      </c>
      <c r="B1057" t="str">
        <f>"15072584014"</f>
        <v>15072584014</v>
      </c>
    </row>
    <row r="1058" spans="1:2" x14ac:dyDescent="0.2">
      <c r="A1058" t="s">
        <v>1463</v>
      </c>
      <c r="B1058" t="str">
        <f>"18860999090"</f>
        <v>18860999090</v>
      </c>
    </row>
    <row r="1059" spans="1:2" x14ac:dyDescent="0.2">
      <c r="A1059" t="s">
        <v>1462</v>
      </c>
      <c r="B1059" t="str">
        <f>"13192707260"</f>
        <v>13192707260</v>
      </c>
    </row>
    <row r="1060" spans="1:2" x14ac:dyDescent="0.2">
      <c r="A1060" t="s">
        <v>1461</v>
      </c>
      <c r="B1060" t="str">
        <f>"17844112302"</f>
        <v>17844112302</v>
      </c>
    </row>
    <row r="1061" spans="1:2" x14ac:dyDescent="0.2">
      <c r="A1061" t="s">
        <v>1460</v>
      </c>
      <c r="B1061" t="str">
        <f>"18521798802"</f>
        <v>18521798802</v>
      </c>
    </row>
    <row r="1062" spans="1:2" x14ac:dyDescent="0.2">
      <c r="A1062" t="s">
        <v>1459</v>
      </c>
      <c r="B1062" t="str">
        <f>"17744477719"</f>
        <v>17744477719</v>
      </c>
    </row>
    <row r="1063" spans="1:2" x14ac:dyDescent="0.2">
      <c r="A1063" t="s">
        <v>1458</v>
      </c>
      <c r="B1063" t="str">
        <f>"13972012135"</f>
        <v>13972012135</v>
      </c>
    </row>
    <row r="1064" spans="1:2" x14ac:dyDescent="0.2">
      <c r="A1064" t="s">
        <v>1457</v>
      </c>
      <c r="B1064" t="str">
        <f>"13976308204"</f>
        <v>13976308204</v>
      </c>
    </row>
    <row r="1065" spans="1:2" x14ac:dyDescent="0.2">
      <c r="A1065" t="s">
        <v>1456</v>
      </c>
      <c r="B1065" t="str">
        <f>"15630567669"</f>
        <v>15630567669</v>
      </c>
    </row>
    <row r="1066" spans="1:2" x14ac:dyDescent="0.2">
      <c r="A1066" t="s">
        <v>1455</v>
      </c>
      <c r="B1066" t="str">
        <f>"13209340090"</f>
        <v>13209340090</v>
      </c>
    </row>
    <row r="1067" spans="1:2" x14ac:dyDescent="0.2">
      <c r="A1067" t="s">
        <v>1454</v>
      </c>
      <c r="B1067" t="str">
        <f>"17670356092"</f>
        <v>17670356092</v>
      </c>
    </row>
    <row r="1068" spans="1:2" x14ac:dyDescent="0.2">
      <c r="A1068" t="s">
        <v>1453</v>
      </c>
      <c r="B1068" t="str">
        <f>"15102923211"</f>
        <v>15102923211</v>
      </c>
    </row>
    <row r="1069" spans="1:2" x14ac:dyDescent="0.2">
      <c r="A1069" t="s">
        <v>1452</v>
      </c>
      <c r="B1069" t="str">
        <f>"13518749838"</f>
        <v>13518749838</v>
      </c>
    </row>
    <row r="1070" spans="1:2" x14ac:dyDescent="0.2">
      <c r="A1070" t="s">
        <v>1451</v>
      </c>
      <c r="B1070" t="str">
        <f>"15979649413"</f>
        <v>15979649413</v>
      </c>
    </row>
    <row r="1071" spans="1:2" x14ac:dyDescent="0.2">
      <c r="A1071" t="s">
        <v>1450</v>
      </c>
      <c r="B1071" t="str">
        <f>"13619438293"</f>
        <v>13619438293</v>
      </c>
    </row>
    <row r="1072" spans="1:2" x14ac:dyDescent="0.2">
      <c r="A1072" t="s">
        <v>1449</v>
      </c>
      <c r="B1072" t="str">
        <f>"15589644888"</f>
        <v>15589644888</v>
      </c>
    </row>
    <row r="1073" spans="1:2" x14ac:dyDescent="0.2">
      <c r="A1073" t="s">
        <v>1448</v>
      </c>
      <c r="B1073" t="str">
        <f>"13904890498"</f>
        <v>13904890498</v>
      </c>
    </row>
    <row r="1074" spans="1:2" x14ac:dyDescent="0.2">
      <c r="A1074" t="s">
        <v>1447</v>
      </c>
      <c r="B1074" t="str">
        <f>"18914530629"</f>
        <v>18914530629</v>
      </c>
    </row>
    <row r="1075" spans="1:2" x14ac:dyDescent="0.2">
      <c r="A1075" t="s">
        <v>1446</v>
      </c>
      <c r="B1075" t="str">
        <f>"15286467560"</f>
        <v>15286467560</v>
      </c>
    </row>
    <row r="1076" spans="1:2" x14ac:dyDescent="0.2">
      <c r="A1076" t="s">
        <v>1445</v>
      </c>
      <c r="B1076" t="str">
        <f>"13689836852"</f>
        <v>13689836852</v>
      </c>
    </row>
    <row r="1077" spans="1:2" x14ac:dyDescent="0.2">
      <c r="A1077" t="s">
        <v>1444</v>
      </c>
      <c r="B1077" t="str">
        <f>"15388444256"</f>
        <v>15388444256</v>
      </c>
    </row>
    <row r="1078" spans="1:2" x14ac:dyDescent="0.2">
      <c r="A1078" t="s">
        <v>1443</v>
      </c>
      <c r="B1078" t="str">
        <f>"17710307072"</f>
        <v>17710307072</v>
      </c>
    </row>
    <row r="1079" spans="1:2" x14ac:dyDescent="0.2">
      <c r="A1079" t="s">
        <v>1442</v>
      </c>
      <c r="B1079" t="str">
        <f>"15892715488"</f>
        <v>15892715488</v>
      </c>
    </row>
    <row r="1080" spans="1:2" x14ac:dyDescent="0.2">
      <c r="A1080" t="s">
        <v>1441</v>
      </c>
      <c r="B1080" t="str">
        <f>"13707072538"</f>
        <v>13707072538</v>
      </c>
    </row>
    <row r="1081" spans="1:2" x14ac:dyDescent="0.2">
      <c r="A1081" t="s">
        <v>1440</v>
      </c>
      <c r="B1081" t="str">
        <f>"15963712160"</f>
        <v>15963712160</v>
      </c>
    </row>
    <row r="1082" spans="1:2" x14ac:dyDescent="0.2">
      <c r="A1082" t="s">
        <v>1439</v>
      </c>
      <c r="B1082" t="str">
        <f>"15801837749"</f>
        <v>15801837749</v>
      </c>
    </row>
    <row r="1083" spans="1:2" x14ac:dyDescent="0.2">
      <c r="A1083" t="s">
        <v>1438</v>
      </c>
      <c r="B1083" t="str">
        <f>"15632735777"</f>
        <v>15632735777</v>
      </c>
    </row>
    <row r="1084" spans="1:2" x14ac:dyDescent="0.2">
      <c r="A1084" t="s">
        <v>1437</v>
      </c>
      <c r="B1084" t="str">
        <f>"18357283393"</f>
        <v>18357283393</v>
      </c>
    </row>
    <row r="1085" spans="1:2" x14ac:dyDescent="0.2">
      <c r="A1085" t="s">
        <v>1436</v>
      </c>
      <c r="B1085" t="str">
        <f>"17601606335"</f>
        <v>17601606335</v>
      </c>
    </row>
    <row r="1086" spans="1:2" x14ac:dyDescent="0.2">
      <c r="A1086" t="s">
        <v>1435</v>
      </c>
      <c r="B1086" t="str">
        <f>"15875708883"</f>
        <v>15875708883</v>
      </c>
    </row>
    <row r="1087" spans="1:2" x14ac:dyDescent="0.2">
      <c r="A1087" t="s">
        <v>1434</v>
      </c>
      <c r="B1087" t="str">
        <f>"18627287163"</f>
        <v>18627287163</v>
      </c>
    </row>
    <row r="1088" spans="1:2" x14ac:dyDescent="0.2">
      <c r="A1088" t="s">
        <v>1433</v>
      </c>
      <c r="B1088" t="str">
        <f>"13104473737"</f>
        <v>13104473737</v>
      </c>
    </row>
    <row r="1089" spans="1:2" x14ac:dyDescent="0.2">
      <c r="A1089" t="s">
        <v>1432</v>
      </c>
      <c r="B1089" t="str">
        <f>"13950493959"</f>
        <v>13950493959</v>
      </c>
    </row>
    <row r="1090" spans="1:2" x14ac:dyDescent="0.2">
      <c r="A1090" t="s">
        <v>1431</v>
      </c>
      <c r="B1090" t="str">
        <f>"18745034342"</f>
        <v>18745034342</v>
      </c>
    </row>
    <row r="1091" spans="1:2" x14ac:dyDescent="0.2">
      <c r="A1091" t="s">
        <v>1430</v>
      </c>
      <c r="B1091" t="str">
        <f>"13545227255"</f>
        <v>13545227255</v>
      </c>
    </row>
    <row r="1092" spans="1:2" x14ac:dyDescent="0.2">
      <c r="A1092" t="s">
        <v>1429</v>
      </c>
      <c r="B1092" t="str">
        <f>"15972092030"</f>
        <v>15972092030</v>
      </c>
    </row>
    <row r="1093" spans="1:2" x14ac:dyDescent="0.2">
      <c r="A1093" t="s">
        <v>1428</v>
      </c>
      <c r="B1093" t="str">
        <f>"17634968832"</f>
        <v>17634968832</v>
      </c>
    </row>
    <row r="1094" spans="1:2" x14ac:dyDescent="0.2">
      <c r="A1094" t="s">
        <v>1427</v>
      </c>
      <c r="B1094" t="str">
        <f>"18791294461"</f>
        <v>18791294461</v>
      </c>
    </row>
    <row r="1095" spans="1:2" x14ac:dyDescent="0.2">
      <c r="A1095" t="s">
        <v>1426</v>
      </c>
      <c r="B1095" t="str">
        <f>"17718793880"</f>
        <v>17718793880</v>
      </c>
    </row>
    <row r="1096" spans="1:2" x14ac:dyDescent="0.2">
      <c r="A1096" t="s">
        <v>838</v>
      </c>
      <c r="B1096" t="str">
        <f>"15365998943"</f>
        <v>15365998943</v>
      </c>
    </row>
    <row r="1097" spans="1:2" x14ac:dyDescent="0.2">
      <c r="A1097" t="s">
        <v>1425</v>
      </c>
      <c r="B1097" t="str">
        <f>"15205946440"</f>
        <v>15205946440</v>
      </c>
    </row>
    <row r="1098" spans="1:2" x14ac:dyDescent="0.2">
      <c r="A1098" t="s">
        <v>1424</v>
      </c>
      <c r="B1098" t="str">
        <f>"18978285189"</f>
        <v>18978285189</v>
      </c>
    </row>
    <row r="1099" spans="1:2" x14ac:dyDescent="0.2">
      <c r="A1099" t="s">
        <v>1423</v>
      </c>
      <c r="B1099" t="str">
        <f>"18735340870"</f>
        <v>18735340870</v>
      </c>
    </row>
    <row r="1100" spans="1:2" x14ac:dyDescent="0.2">
      <c r="A1100" t="s">
        <v>1422</v>
      </c>
      <c r="B1100" t="str">
        <f>"13620595409"</f>
        <v>13620595409</v>
      </c>
    </row>
    <row r="1101" spans="1:2" x14ac:dyDescent="0.2">
      <c r="A1101" t="s">
        <v>1421</v>
      </c>
      <c r="B1101" t="str">
        <f>"15171369333"</f>
        <v>15171369333</v>
      </c>
    </row>
    <row r="1102" spans="1:2" x14ac:dyDescent="0.2">
      <c r="A1102" t="s">
        <v>1420</v>
      </c>
      <c r="B1102" t="str">
        <f>"13373183871"</f>
        <v>13373183871</v>
      </c>
    </row>
    <row r="1103" spans="1:2" x14ac:dyDescent="0.2">
      <c r="A1103" t="s">
        <v>1419</v>
      </c>
      <c r="B1103" t="str">
        <f>"15966998458"</f>
        <v>15966998458</v>
      </c>
    </row>
    <row r="1104" spans="1:2" x14ac:dyDescent="0.2">
      <c r="A1104" t="s">
        <v>1418</v>
      </c>
      <c r="B1104" t="str">
        <f>"13805349906"</f>
        <v>13805349906</v>
      </c>
    </row>
    <row r="1105" spans="1:2" x14ac:dyDescent="0.2">
      <c r="A1105" t="s">
        <v>1417</v>
      </c>
      <c r="B1105" t="str">
        <f>"18267073566"</f>
        <v>18267073566</v>
      </c>
    </row>
    <row r="1106" spans="1:2" x14ac:dyDescent="0.2">
      <c r="A1106" t="s">
        <v>1416</v>
      </c>
      <c r="B1106" t="str">
        <f>"15881094524"</f>
        <v>15881094524</v>
      </c>
    </row>
    <row r="1107" spans="1:2" x14ac:dyDescent="0.2">
      <c r="A1107" t="s">
        <v>1415</v>
      </c>
      <c r="B1107" t="str">
        <f>"18612533525"</f>
        <v>18612533525</v>
      </c>
    </row>
    <row r="1108" spans="1:2" x14ac:dyDescent="0.2">
      <c r="A1108" t="s">
        <v>1414</v>
      </c>
      <c r="B1108" t="str">
        <f>"13685230686"</f>
        <v>13685230686</v>
      </c>
    </row>
    <row r="1109" spans="1:2" x14ac:dyDescent="0.2">
      <c r="A1109" t="s">
        <v>1413</v>
      </c>
      <c r="B1109" t="str">
        <f>"15723063818"</f>
        <v>15723063818</v>
      </c>
    </row>
    <row r="1110" spans="1:2" x14ac:dyDescent="0.2">
      <c r="A1110" t="s">
        <v>1170</v>
      </c>
      <c r="B1110" t="str">
        <f>"13379235518"</f>
        <v>13379235518</v>
      </c>
    </row>
    <row r="1111" spans="1:2" x14ac:dyDescent="0.2">
      <c r="A1111" t="s">
        <v>1412</v>
      </c>
      <c r="B1111" t="str">
        <f>"18716793215"</f>
        <v>18716793215</v>
      </c>
    </row>
    <row r="1112" spans="1:2" x14ac:dyDescent="0.2">
      <c r="A1112" t="s">
        <v>1411</v>
      </c>
      <c r="B1112" t="str">
        <f>"17640153990"</f>
        <v>17640153990</v>
      </c>
    </row>
    <row r="1113" spans="1:2" x14ac:dyDescent="0.2">
      <c r="A1113" t="s">
        <v>1410</v>
      </c>
      <c r="B1113" t="str">
        <f>"18595581330"</f>
        <v>18595581330</v>
      </c>
    </row>
    <row r="1114" spans="1:2" x14ac:dyDescent="0.2">
      <c r="A1114" t="s">
        <v>1409</v>
      </c>
      <c r="B1114" t="str">
        <f>"13126329265"</f>
        <v>13126329265</v>
      </c>
    </row>
    <row r="1115" spans="1:2" x14ac:dyDescent="0.2">
      <c r="A1115" t="s">
        <v>1408</v>
      </c>
      <c r="B1115" t="str">
        <f>"14753758077"</f>
        <v>14753758077</v>
      </c>
    </row>
    <row r="1116" spans="1:2" x14ac:dyDescent="0.2">
      <c r="A1116" t="s">
        <v>1407</v>
      </c>
      <c r="B1116" t="str">
        <f>"15217417469"</f>
        <v>15217417469</v>
      </c>
    </row>
    <row r="1117" spans="1:2" x14ac:dyDescent="0.2">
      <c r="A1117" t="s">
        <v>1406</v>
      </c>
      <c r="B1117" t="str">
        <f>"18053152009"</f>
        <v>18053152009</v>
      </c>
    </row>
    <row r="1118" spans="1:2" x14ac:dyDescent="0.2">
      <c r="A1118" t="s">
        <v>1405</v>
      </c>
      <c r="B1118" t="str">
        <f>"15861190939"</f>
        <v>15861190939</v>
      </c>
    </row>
    <row r="1119" spans="1:2" x14ac:dyDescent="0.2">
      <c r="A1119" t="s">
        <v>1404</v>
      </c>
      <c r="B1119" t="str">
        <f>"17631729598"</f>
        <v>17631729598</v>
      </c>
    </row>
    <row r="1120" spans="1:2" x14ac:dyDescent="0.2">
      <c r="A1120" t="s">
        <v>1403</v>
      </c>
      <c r="B1120" t="str">
        <f>"13778491145"</f>
        <v>13778491145</v>
      </c>
    </row>
    <row r="1121" spans="1:2" x14ac:dyDescent="0.2">
      <c r="A1121" t="s">
        <v>1402</v>
      </c>
      <c r="B1121" t="str">
        <f>"13798819113"</f>
        <v>13798819113</v>
      </c>
    </row>
    <row r="1122" spans="1:2" x14ac:dyDescent="0.2">
      <c r="A1122" t="s">
        <v>1401</v>
      </c>
      <c r="B1122" t="str">
        <f>"13155051259"</f>
        <v>13155051259</v>
      </c>
    </row>
    <row r="1123" spans="1:2" x14ac:dyDescent="0.2">
      <c r="A1123" t="s">
        <v>1400</v>
      </c>
      <c r="B1123" t="str">
        <f>"17773810701"</f>
        <v>17773810701</v>
      </c>
    </row>
    <row r="1124" spans="1:2" x14ac:dyDescent="0.2">
      <c r="A1124" t="s">
        <v>1399</v>
      </c>
      <c r="B1124" t="str">
        <f>"13953872958"</f>
        <v>13953872958</v>
      </c>
    </row>
    <row r="1125" spans="1:2" x14ac:dyDescent="0.2">
      <c r="A1125" t="s">
        <v>1398</v>
      </c>
      <c r="B1125" t="str">
        <f>"13360894225"</f>
        <v>13360894225</v>
      </c>
    </row>
    <row r="1126" spans="1:2" x14ac:dyDescent="0.2">
      <c r="A1126" t="s">
        <v>1397</v>
      </c>
      <c r="B1126" t="str">
        <f>"15502772086"</f>
        <v>15502772086</v>
      </c>
    </row>
    <row r="1127" spans="1:2" x14ac:dyDescent="0.2">
      <c r="A1127" t="s">
        <v>1396</v>
      </c>
      <c r="B1127" t="str">
        <f>"17787080540"</f>
        <v>17787080540</v>
      </c>
    </row>
    <row r="1128" spans="1:2" x14ac:dyDescent="0.2">
      <c r="A1128" t="s">
        <v>1395</v>
      </c>
      <c r="B1128" t="str">
        <f>"18788259545"</f>
        <v>18788259545</v>
      </c>
    </row>
    <row r="1129" spans="1:2" x14ac:dyDescent="0.2">
      <c r="A1129" t="s">
        <v>1394</v>
      </c>
      <c r="B1129" t="str">
        <f>"13677634414"</f>
        <v>13677634414</v>
      </c>
    </row>
    <row r="1130" spans="1:2" x14ac:dyDescent="0.2">
      <c r="A1130" t="s">
        <v>1393</v>
      </c>
      <c r="B1130" t="str">
        <f>"18855383770"</f>
        <v>18855383770</v>
      </c>
    </row>
    <row r="1131" spans="1:2" x14ac:dyDescent="0.2">
      <c r="A1131" t="s">
        <v>1392</v>
      </c>
      <c r="B1131" t="str">
        <f>"18023302005"</f>
        <v>18023302005</v>
      </c>
    </row>
    <row r="1132" spans="1:2" x14ac:dyDescent="0.2">
      <c r="A1132" t="s">
        <v>1391</v>
      </c>
      <c r="B1132" t="str">
        <f>"13970166480"</f>
        <v>13970166480</v>
      </c>
    </row>
    <row r="1133" spans="1:2" x14ac:dyDescent="0.2">
      <c r="A1133" t="s">
        <v>1390</v>
      </c>
      <c r="B1133" t="str">
        <f>"15001887963"</f>
        <v>15001887963</v>
      </c>
    </row>
    <row r="1134" spans="1:2" x14ac:dyDescent="0.2">
      <c r="A1134" t="s">
        <v>1389</v>
      </c>
      <c r="B1134" t="str">
        <f>"15965359605"</f>
        <v>15965359605</v>
      </c>
    </row>
    <row r="1135" spans="1:2" x14ac:dyDescent="0.2">
      <c r="A1135" t="s">
        <v>1388</v>
      </c>
      <c r="B1135" t="str">
        <f>"15205129076"</f>
        <v>15205129076</v>
      </c>
    </row>
    <row r="1136" spans="1:2" x14ac:dyDescent="0.2">
      <c r="A1136" t="s">
        <v>1387</v>
      </c>
      <c r="B1136" t="str">
        <f>"15163699920"</f>
        <v>15163699920</v>
      </c>
    </row>
    <row r="1137" spans="1:2" x14ac:dyDescent="0.2">
      <c r="A1137" t="s">
        <v>1386</v>
      </c>
      <c r="B1137" t="str">
        <f>"15615610607"</f>
        <v>15615610607</v>
      </c>
    </row>
    <row r="1138" spans="1:2" x14ac:dyDescent="0.2">
      <c r="A1138" t="s">
        <v>1385</v>
      </c>
      <c r="B1138" t="str">
        <f>"18816188148"</f>
        <v>18816188148</v>
      </c>
    </row>
    <row r="1139" spans="1:2" x14ac:dyDescent="0.2">
      <c r="A1139" t="s">
        <v>1384</v>
      </c>
      <c r="B1139" t="str">
        <f>"13065207513"</f>
        <v>13065207513</v>
      </c>
    </row>
    <row r="1140" spans="1:2" x14ac:dyDescent="0.2">
      <c r="A1140" t="s">
        <v>1383</v>
      </c>
      <c r="B1140" t="str">
        <f>"13755103078"</f>
        <v>13755103078</v>
      </c>
    </row>
    <row r="1141" spans="1:2" x14ac:dyDescent="0.2">
      <c r="A1141" t="s">
        <v>1382</v>
      </c>
      <c r="B1141" t="str">
        <f>"13356861918"</f>
        <v>13356861918</v>
      </c>
    </row>
    <row r="1142" spans="1:2" x14ac:dyDescent="0.2">
      <c r="A1142" t="s">
        <v>1381</v>
      </c>
      <c r="B1142" t="str">
        <f>"15217551906"</f>
        <v>15217551906</v>
      </c>
    </row>
    <row r="1143" spans="1:2" x14ac:dyDescent="0.2">
      <c r="A1143" t="s">
        <v>1380</v>
      </c>
      <c r="B1143" t="str">
        <f>"17601467531"</f>
        <v>17601467531</v>
      </c>
    </row>
    <row r="1144" spans="1:2" x14ac:dyDescent="0.2">
      <c r="A1144" t="s">
        <v>1379</v>
      </c>
      <c r="B1144" t="str">
        <f>"13786141274"</f>
        <v>13786141274</v>
      </c>
    </row>
    <row r="1145" spans="1:2" x14ac:dyDescent="0.2">
      <c r="A1145" t="s">
        <v>1378</v>
      </c>
      <c r="B1145" t="str">
        <f>"18267302314"</f>
        <v>18267302314</v>
      </c>
    </row>
    <row r="1146" spans="1:2" x14ac:dyDescent="0.2">
      <c r="A1146" t="s">
        <v>1377</v>
      </c>
      <c r="B1146" t="str">
        <f>"15962958265"</f>
        <v>15962958265</v>
      </c>
    </row>
    <row r="1147" spans="1:2" x14ac:dyDescent="0.2">
      <c r="A1147" t="s">
        <v>1376</v>
      </c>
      <c r="B1147" t="str">
        <f>"15770901822"</f>
        <v>15770901822</v>
      </c>
    </row>
    <row r="1148" spans="1:2" x14ac:dyDescent="0.2">
      <c r="A1148" t="s">
        <v>1375</v>
      </c>
      <c r="B1148" t="str">
        <f>"18272666849"</f>
        <v>18272666849</v>
      </c>
    </row>
    <row r="1149" spans="1:2" x14ac:dyDescent="0.2">
      <c r="A1149" t="s">
        <v>1374</v>
      </c>
      <c r="B1149" t="str">
        <f>"18360513918"</f>
        <v>18360513918</v>
      </c>
    </row>
    <row r="1150" spans="1:2" x14ac:dyDescent="0.2">
      <c r="A1150" t="s">
        <v>1373</v>
      </c>
      <c r="B1150" t="str">
        <f>"13055412217"</f>
        <v>13055412217</v>
      </c>
    </row>
    <row r="1151" spans="1:2" x14ac:dyDescent="0.2">
      <c r="A1151" t="s">
        <v>1372</v>
      </c>
      <c r="B1151" t="str">
        <f>"17503166605"</f>
        <v>17503166605</v>
      </c>
    </row>
    <row r="1152" spans="1:2" x14ac:dyDescent="0.2">
      <c r="A1152" t="s">
        <v>1371</v>
      </c>
      <c r="B1152" t="str">
        <f>"15287760339"</f>
        <v>15287760339</v>
      </c>
    </row>
    <row r="1153" spans="1:2" x14ac:dyDescent="0.2">
      <c r="A1153" t="s">
        <v>1370</v>
      </c>
      <c r="B1153" t="str">
        <f>"15571919144"</f>
        <v>15571919144</v>
      </c>
    </row>
    <row r="1154" spans="1:2" x14ac:dyDescent="0.2">
      <c r="A1154" t="s">
        <v>1369</v>
      </c>
      <c r="B1154" t="str">
        <f>"15888061266"</f>
        <v>15888061266</v>
      </c>
    </row>
    <row r="1155" spans="1:2" x14ac:dyDescent="0.2">
      <c r="A1155" t="s">
        <v>1368</v>
      </c>
      <c r="B1155" t="str">
        <f>"18206090593"</f>
        <v>18206090593</v>
      </c>
    </row>
    <row r="1156" spans="1:2" x14ac:dyDescent="0.2">
      <c r="A1156" t="s">
        <v>1367</v>
      </c>
      <c r="B1156" t="str">
        <f>"15856445673"</f>
        <v>15856445673</v>
      </c>
    </row>
    <row r="1157" spans="1:2" x14ac:dyDescent="0.2">
      <c r="A1157" t="s">
        <v>1366</v>
      </c>
      <c r="B1157" t="str">
        <f>"13047668526"</f>
        <v>13047668526</v>
      </c>
    </row>
    <row r="1158" spans="1:2" x14ac:dyDescent="0.2">
      <c r="A1158" t="s">
        <v>1365</v>
      </c>
      <c r="B1158" t="str">
        <f>"17308663891"</f>
        <v>17308663891</v>
      </c>
    </row>
    <row r="1159" spans="1:2" x14ac:dyDescent="0.2">
      <c r="A1159" t="s">
        <v>1364</v>
      </c>
      <c r="B1159" t="str">
        <f>"17315294596"</f>
        <v>17315294596</v>
      </c>
    </row>
    <row r="1160" spans="1:2" x14ac:dyDescent="0.2">
      <c r="A1160" t="s">
        <v>1363</v>
      </c>
      <c r="B1160" t="str">
        <f>"15198375825"</f>
        <v>15198375825</v>
      </c>
    </row>
    <row r="1161" spans="1:2" x14ac:dyDescent="0.2">
      <c r="A1161" t="s">
        <v>1362</v>
      </c>
      <c r="B1161" t="str">
        <f>"13555513535"</f>
        <v>13555513535</v>
      </c>
    </row>
    <row r="1162" spans="1:2" x14ac:dyDescent="0.2">
      <c r="A1162" t="s">
        <v>1361</v>
      </c>
      <c r="B1162" t="str">
        <f>"15927276208"</f>
        <v>15927276208</v>
      </c>
    </row>
    <row r="1163" spans="1:2" x14ac:dyDescent="0.2">
      <c r="A1163" t="s">
        <v>1360</v>
      </c>
      <c r="B1163" t="str">
        <f>"13795316610"</f>
        <v>13795316610</v>
      </c>
    </row>
    <row r="1164" spans="1:2" x14ac:dyDescent="0.2">
      <c r="A1164" t="s">
        <v>1359</v>
      </c>
      <c r="B1164" t="str">
        <f>"15892119030"</f>
        <v>15892119030</v>
      </c>
    </row>
    <row r="1165" spans="1:2" x14ac:dyDescent="0.2">
      <c r="A1165" t="s">
        <v>1358</v>
      </c>
      <c r="B1165" t="str">
        <f>"13017174607"</f>
        <v>13017174607</v>
      </c>
    </row>
    <row r="1166" spans="1:2" x14ac:dyDescent="0.2">
      <c r="A1166" t="s">
        <v>1357</v>
      </c>
      <c r="B1166" t="str">
        <f>"18147906191"</f>
        <v>18147906191</v>
      </c>
    </row>
    <row r="1167" spans="1:2" x14ac:dyDescent="0.2">
      <c r="A1167" t="s">
        <v>1356</v>
      </c>
      <c r="B1167" t="str">
        <f>"13715663645"</f>
        <v>13715663645</v>
      </c>
    </row>
    <row r="1168" spans="1:2" x14ac:dyDescent="0.2">
      <c r="A1168" t="s">
        <v>1355</v>
      </c>
      <c r="B1168" t="str">
        <f>"13227662190"</f>
        <v>13227662190</v>
      </c>
    </row>
    <row r="1169" spans="1:2" x14ac:dyDescent="0.2">
      <c r="A1169" t="s">
        <v>1354</v>
      </c>
      <c r="B1169" t="str">
        <f>"17322315326"</f>
        <v>17322315326</v>
      </c>
    </row>
    <row r="1170" spans="1:2" x14ac:dyDescent="0.2">
      <c r="A1170" t="s">
        <v>1353</v>
      </c>
      <c r="B1170" t="str">
        <f>"17376184091"</f>
        <v>17376184091</v>
      </c>
    </row>
    <row r="1171" spans="1:2" x14ac:dyDescent="0.2">
      <c r="A1171" t="s">
        <v>1352</v>
      </c>
      <c r="B1171" t="str">
        <f>"18796644812"</f>
        <v>18796644812</v>
      </c>
    </row>
    <row r="1172" spans="1:2" x14ac:dyDescent="0.2">
      <c r="A1172" t="s">
        <v>1351</v>
      </c>
      <c r="B1172" t="str">
        <f>"13609895402"</f>
        <v>13609895402</v>
      </c>
    </row>
    <row r="1173" spans="1:2" x14ac:dyDescent="0.2">
      <c r="A1173" t="s">
        <v>1350</v>
      </c>
      <c r="B1173" t="str">
        <f>"15947513118"</f>
        <v>15947513118</v>
      </c>
    </row>
    <row r="1174" spans="1:2" x14ac:dyDescent="0.2">
      <c r="A1174" t="s">
        <v>1349</v>
      </c>
      <c r="B1174" t="str">
        <f>"17606015109"</f>
        <v>17606015109</v>
      </c>
    </row>
    <row r="1175" spans="1:2" x14ac:dyDescent="0.2">
      <c r="A1175" t="s">
        <v>1348</v>
      </c>
      <c r="B1175" t="str">
        <f>"13133381769"</f>
        <v>13133381769</v>
      </c>
    </row>
    <row r="1176" spans="1:2" x14ac:dyDescent="0.2">
      <c r="A1176" t="s">
        <v>1347</v>
      </c>
      <c r="B1176" t="str">
        <f>"13649886839"</f>
        <v>13649886839</v>
      </c>
    </row>
    <row r="1177" spans="1:2" x14ac:dyDescent="0.2">
      <c r="A1177" t="s">
        <v>1346</v>
      </c>
      <c r="B1177" t="str">
        <f>"13006543567"</f>
        <v>13006543567</v>
      </c>
    </row>
    <row r="1178" spans="1:2" x14ac:dyDescent="0.2">
      <c r="A1178" t="s">
        <v>1345</v>
      </c>
      <c r="B1178" t="str">
        <f>"13789415640"</f>
        <v>13789415640</v>
      </c>
    </row>
    <row r="1179" spans="1:2" x14ac:dyDescent="0.2">
      <c r="A1179" t="s">
        <v>1344</v>
      </c>
      <c r="B1179" t="str">
        <f>"18879430288"</f>
        <v>18879430288</v>
      </c>
    </row>
    <row r="1180" spans="1:2" x14ac:dyDescent="0.2">
      <c r="A1180" t="s">
        <v>1343</v>
      </c>
      <c r="B1180" t="str">
        <f>"13412177090"</f>
        <v>13412177090</v>
      </c>
    </row>
    <row r="1181" spans="1:2" x14ac:dyDescent="0.2">
      <c r="A1181" t="s">
        <v>1342</v>
      </c>
      <c r="B1181" t="str">
        <f>"18236996790"</f>
        <v>18236996790</v>
      </c>
    </row>
    <row r="1182" spans="1:2" x14ac:dyDescent="0.2">
      <c r="A1182" t="s">
        <v>1341</v>
      </c>
      <c r="B1182" t="str">
        <f>"13589615066"</f>
        <v>13589615066</v>
      </c>
    </row>
    <row r="1183" spans="1:2" x14ac:dyDescent="0.2">
      <c r="A1183" t="s">
        <v>1340</v>
      </c>
      <c r="B1183" t="str">
        <f>"17678948691"</f>
        <v>17678948691</v>
      </c>
    </row>
    <row r="1184" spans="1:2" x14ac:dyDescent="0.2">
      <c r="A1184" t="s">
        <v>1339</v>
      </c>
      <c r="B1184" t="str">
        <f>"18659085412"</f>
        <v>18659085412</v>
      </c>
    </row>
    <row r="1185" spans="1:2" x14ac:dyDescent="0.2">
      <c r="A1185" t="s">
        <v>1338</v>
      </c>
      <c r="B1185" t="str">
        <f>"15077753756"</f>
        <v>15077753756</v>
      </c>
    </row>
    <row r="1186" spans="1:2" x14ac:dyDescent="0.2">
      <c r="A1186" t="s">
        <v>1337</v>
      </c>
      <c r="B1186" t="str">
        <f>"15109899121"</f>
        <v>15109899121</v>
      </c>
    </row>
    <row r="1187" spans="1:2" x14ac:dyDescent="0.2">
      <c r="A1187" t="s">
        <v>1336</v>
      </c>
      <c r="B1187" t="str">
        <f>"15182266484"</f>
        <v>15182266484</v>
      </c>
    </row>
    <row r="1188" spans="1:2" x14ac:dyDescent="0.2">
      <c r="A1188" t="s">
        <v>1335</v>
      </c>
      <c r="B1188" t="str">
        <f>"15716603811"</f>
        <v>15716603811</v>
      </c>
    </row>
    <row r="1189" spans="1:2" x14ac:dyDescent="0.2">
      <c r="A1189" t="s">
        <v>1334</v>
      </c>
      <c r="B1189" t="str">
        <f>"18352336082"</f>
        <v>18352336082</v>
      </c>
    </row>
    <row r="1190" spans="1:2" x14ac:dyDescent="0.2">
      <c r="A1190" t="s">
        <v>1333</v>
      </c>
      <c r="B1190" t="str">
        <f>"13017867190"</f>
        <v>13017867190</v>
      </c>
    </row>
    <row r="1191" spans="1:2" x14ac:dyDescent="0.2">
      <c r="A1191" t="s">
        <v>1332</v>
      </c>
      <c r="B1191" t="str">
        <f>"13786106876"</f>
        <v>13786106876</v>
      </c>
    </row>
    <row r="1192" spans="1:2" x14ac:dyDescent="0.2">
      <c r="A1192" t="s">
        <v>1331</v>
      </c>
      <c r="B1192" t="str">
        <f>"13969054018"</f>
        <v>13969054018</v>
      </c>
    </row>
    <row r="1193" spans="1:2" x14ac:dyDescent="0.2">
      <c r="A1193" t="s">
        <v>1330</v>
      </c>
      <c r="B1193" t="str">
        <f>"13806847319"</f>
        <v>13806847319</v>
      </c>
    </row>
    <row r="1194" spans="1:2" x14ac:dyDescent="0.2">
      <c r="A1194" t="s">
        <v>1329</v>
      </c>
      <c r="B1194" t="str">
        <f>"13786479334"</f>
        <v>13786479334</v>
      </c>
    </row>
    <row r="1195" spans="1:2" x14ac:dyDescent="0.2">
      <c r="A1195" t="s">
        <v>1328</v>
      </c>
      <c r="B1195" t="str">
        <f>"13681599350"</f>
        <v>13681599350</v>
      </c>
    </row>
    <row r="1196" spans="1:2" x14ac:dyDescent="0.2">
      <c r="A1196" t="s">
        <v>1327</v>
      </c>
      <c r="B1196" t="str">
        <f>"13601475544"</f>
        <v>13601475544</v>
      </c>
    </row>
    <row r="1197" spans="1:2" x14ac:dyDescent="0.2">
      <c r="A1197" t="s">
        <v>1326</v>
      </c>
      <c r="B1197" t="str">
        <f>"15033166880"</f>
        <v>15033166880</v>
      </c>
    </row>
    <row r="1198" spans="1:2" x14ac:dyDescent="0.2">
      <c r="A1198" t="s">
        <v>1325</v>
      </c>
      <c r="B1198" t="str">
        <f>"15275709316"</f>
        <v>15275709316</v>
      </c>
    </row>
    <row r="1199" spans="1:2" x14ac:dyDescent="0.2">
      <c r="A1199" t="s">
        <v>1324</v>
      </c>
      <c r="B1199" t="str">
        <f>"13604158871"</f>
        <v>13604158871</v>
      </c>
    </row>
    <row r="1200" spans="1:2" x14ac:dyDescent="0.2">
      <c r="A1200" t="s">
        <v>1323</v>
      </c>
      <c r="B1200" t="str">
        <f>"13726804004"</f>
        <v>13726804004</v>
      </c>
    </row>
    <row r="1201" spans="1:2" x14ac:dyDescent="0.2">
      <c r="A1201" t="s">
        <v>1322</v>
      </c>
      <c r="B1201" t="str">
        <f>"18300686729"</f>
        <v>18300686729</v>
      </c>
    </row>
    <row r="1202" spans="1:2" x14ac:dyDescent="0.2">
      <c r="A1202" t="s">
        <v>1321</v>
      </c>
      <c r="B1202" t="str">
        <f>"13694119206"</f>
        <v>13694119206</v>
      </c>
    </row>
    <row r="1203" spans="1:2" x14ac:dyDescent="0.2">
      <c r="A1203" t="s">
        <v>1320</v>
      </c>
      <c r="B1203" t="str">
        <f>"13850600233"</f>
        <v>13850600233</v>
      </c>
    </row>
    <row r="1204" spans="1:2" x14ac:dyDescent="0.2">
      <c r="A1204" t="s">
        <v>1319</v>
      </c>
      <c r="B1204" t="str">
        <f>"15727386532"</f>
        <v>15727386532</v>
      </c>
    </row>
    <row r="1205" spans="1:2" x14ac:dyDescent="0.2">
      <c r="A1205" t="s">
        <v>1318</v>
      </c>
      <c r="B1205" t="str">
        <f>"18263993056"</f>
        <v>18263993056</v>
      </c>
    </row>
    <row r="1206" spans="1:2" x14ac:dyDescent="0.2">
      <c r="A1206" t="s">
        <v>1317</v>
      </c>
      <c r="B1206" t="str">
        <f>"18419195095"</f>
        <v>18419195095</v>
      </c>
    </row>
    <row r="1207" spans="1:2" x14ac:dyDescent="0.2">
      <c r="A1207" t="s">
        <v>1316</v>
      </c>
      <c r="B1207" t="str">
        <f>"13861703593"</f>
        <v>13861703593</v>
      </c>
    </row>
    <row r="1208" spans="1:2" x14ac:dyDescent="0.2">
      <c r="A1208" t="s">
        <v>1315</v>
      </c>
      <c r="B1208" t="str">
        <f>"18920508098"</f>
        <v>18920508098</v>
      </c>
    </row>
    <row r="1209" spans="1:2" x14ac:dyDescent="0.2">
      <c r="A1209" t="s">
        <v>1314</v>
      </c>
      <c r="B1209" t="str">
        <f>"15359344680"</f>
        <v>15359344680</v>
      </c>
    </row>
    <row r="1210" spans="1:2" x14ac:dyDescent="0.2">
      <c r="A1210" t="s">
        <v>1313</v>
      </c>
      <c r="B1210" t="str">
        <f>"17673987220"</f>
        <v>17673987220</v>
      </c>
    </row>
    <row r="1211" spans="1:2" x14ac:dyDescent="0.2">
      <c r="A1211" t="s">
        <v>1312</v>
      </c>
      <c r="B1211" t="str">
        <f>"15989455230"</f>
        <v>15989455230</v>
      </c>
    </row>
    <row r="1212" spans="1:2" x14ac:dyDescent="0.2">
      <c r="A1212" t="s">
        <v>1311</v>
      </c>
      <c r="B1212" t="str">
        <f>"13656231270"</f>
        <v>13656231270</v>
      </c>
    </row>
    <row r="1213" spans="1:2" x14ac:dyDescent="0.2">
      <c r="A1213" t="s">
        <v>1310</v>
      </c>
      <c r="B1213" t="str">
        <f>"18620225055"</f>
        <v>18620225055</v>
      </c>
    </row>
    <row r="1214" spans="1:2" x14ac:dyDescent="0.2">
      <c r="A1214" t="s">
        <v>1309</v>
      </c>
      <c r="B1214" t="str">
        <f>"18660178790"</f>
        <v>18660178790</v>
      </c>
    </row>
    <row r="1215" spans="1:2" x14ac:dyDescent="0.2">
      <c r="A1215" t="s">
        <v>883</v>
      </c>
      <c r="B1215" t="str">
        <f>"18829788900"</f>
        <v>18829788900</v>
      </c>
    </row>
    <row r="1216" spans="1:2" x14ac:dyDescent="0.2">
      <c r="A1216" t="s">
        <v>1308</v>
      </c>
      <c r="B1216" t="str">
        <f>"13393100333"</f>
        <v>13393100333</v>
      </c>
    </row>
    <row r="1217" spans="1:2" x14ac:dyDescent="0.2">
      <c r="A1217" t="s">
        <v>1307</v>
      </c>
      <c r="B1217" t="str">
        <f>"15961066241"</f>
        <v>15961066241</v>
      </c>
    </row>
    <row r="1218" spans="1:2" x14ac:dyDescent="0.2">
      <c r="A1218" t="s">
        <v>1306</v>
      </c>
      <c r="B1218" t="str">
        <f>"13585271053"</f>
        <v>13585271053</v>
      </c>
    </row>
    <row r="1219" spans="1:2" x14ac:dyDescent="0.2">
      <c r="A1219" t="s">
        <v>1305</v>
      </c>
      <c r="B1219" t="str">
        <f>"15777767209"</f>
        <v>15777767209</v>
      </c>
    </row>
    <row r="1220" spans="1:2" x14ac:dyDescent="0.2">
      <c r="A1220" t="s">
        <v>1048</v>
      </c>
      <c r="B1220" t="str">
        <f>"15695068128"</f>
        <v>15695068128</v>
      </c>
    </row>
    <row r="1221" spans="1:2" x14ac:dyDescent="0.2">
      <c r="A1221" t="s">
        <v>1304</v>
      </c>
      <c r="B1221" t="str">
        <f>"13797992862"</f>
        <v>13797992862</v>
      </c>
    </row>
    <row r="1222" spans="1:2" x14ac:dyDescent="0.2">
      <c r="A1222" t="s">
        <v>1303</v>
      </c>
      <c r="B1222" t="str">
        <f>"13590659489"</f>
        <v>13590659489</v>
      </c>
    </row>
    <row r="1223" spans="1:2" x14ac:dyDescent="0.2">
      <c r="A1223" t="s">
        <v>1302</v>
      </c>
      <c r="B1223" t="str">
        <f>"18336419688"</f>
        <v>18336419688</v>
      </c>
    </row>
    <row r="1224" spans="1:2" x14ac:dyDescent="0.2">
      <c r="A1224" t="s">
        <v>1301</v>
      </c>
      <c r="B1224" t="str">
        <f>"18082247056"</f>
        <v>18082247056</v>
      </c>
    </row>
    <row r="1225" spans="1:2" x14ac:dyDescent="0.2">
      <c r="A1225" t="s">
        <v>1300</v>
      </c>
      <c r="B1225" t="str">
        <f>"18755131970"</f>
        <v>18755131970</v>
      </c>
    </row>
    <row r="1226" spans="1:2" x14ac:dyDescent="0.2">
      <c r="A1226" t="s">
        <v>1299</v>
      </c>
      <c r="B1226" t="str">
        <f>"17681810054"</f>
        <v>17681810054</v>
      </c>
    </row>
    <row r="1227" spans="1:2" x14ac:dyDescent="0.2">
      <c r="A1227" t="s">
        <v>1298</v>
      </c>
      <c r="B1227" t="str">
        <f>"13780801220"</f>
        <v>13780801220</v>
      </c>
    </row>
    <row r="1228" spans="1:2" x14ac:dyDescent="0.2">
      <c r="A1228" t="s">
        <v>1297</v>
      </c>
      <c r="B1228" t="str">
        <f>"18278634546"</f>
        <v>18278634546</v>
      </c>
    </row>
    <row r="1229" spans="1:2" x14ac:dyDescent="0.2">
      <c r="A1229" t="s">
        <v>1296</v>
      </c>
      <c r="B1229" t="str">
        <f>"13371218019"</f>
        <v>13371218019</v>
      </c>
    </row>
    <row r="1230" spans="1:2" x14ac:dyDescent="0.2">
      <c r="A1230" t="s">
        <v>1295</v>
      </c>
      <c r="B1230" t="str">
        <f>"15595225580"</f>
        <v>15595225580</v>
      </c>
    </row>
    <row r="1231" spans="1:2" x14ac:dyDescent="0.2">
      <c r="A1231" t="s">
        <v>1294</v>
      </c>
      <c r="B1231" t="str">
        <f>"13421190382"</f>
        <v>13421190382</v>
      </c>
    </row>
    <row r="1232" spans="1:2" x14ac:dyDescent="0.2">
      <c r="A1232" t="s">
        <v>1293</v>
      </c>
      <c r="B1232" t="str">
        <f>"15386637833"</f>
        <v>15386637833</v>
      </c>
    </row>
    <row r="1233" spans="1:2" x14ac:dyDescent="0.2">
      <c r="A1233" t="s">
        <v>1292</v>
      </c>
      <c r="B1233" t="str">
        <f>"15912450901"</f>
        <v>15912450901</v>
      </c>
    </row>
    <row r="1234" spans="1:2" x14ac:dyDescent="0.2">
      <c r="A1234" t="s">
        <v>1291</v>
      </c>
      <c r="B1234" t="str">
        <f>"13842630437"</f>
        <v>13842630437</v>
      </c>
    </row>
    <row r="1235" spans="1:2" x14ac:dyDescent="0.2">
      <c r="A1235" t="s">
        <v>1290</v>
      </c>
      <c r="B1235" t="str">
        <f>"13390684566"</f>
        <v>13390684566</v>
      </c>
    </row>
    <row r="1236" spans="1:2" x14ac:dyDescent="0.2">
      <c r="A1236" t="s">
        <v>1289</v>
      </c>
      <c r="B1236" t="str">
        <f>"18322300359"</f>
        <v>18322300359</v>
      </c>
    </row>
    <row r="1237" spans="1:2" x14ac:dyDescent="0.2">
      <c r="A1237" t="s">
        <v>1288</v>
      </c>
      <c r="B1237" t="str">
        <f>"15150010570"</f>
        <v>15150010570</v>
      </c>
    </row>
    <row r="1238" spans="1:2" x14ac:dyDescent="0.2">
      <c r="A1238" t="s">
        <v>1287</v>
      </c>
      <c r="B1238" t="str">
        <f>"15904611008"</f>
        <v>15904611008</v>
      </c>
    </row>
    <row r="1239" spans="1:2" x14ac:dyDescent="0.2">
      <c r="A1239" t="s">
        <v>1286</v>
      </c>
      <c r="B1239" t="str">
        <f>"13577633643"</f>
        <v>13577633643</v>
      </c>
    </row>
    <row r="1240" spans="1:2" x14ac:dyDescent="0.2">
      <c r="A1240" t="s">
        <v>1285</v>
      </c>
      <c r="B1240" t="str">
        <f>"18216708366"</f>
        <v>18216708366</v>
      </c>
    </row>
    <row r="1241" spans="1:2" x14ac:dyDescent="0.2">
      <c r="A1241" t="s">
        <v>1284</v>
      </c>
      <c r="B1241" t="str">
        <f>"15501875423"</f>
        <v>15501875423</v>
      </c>
    </row>
    <row r="1242" spans="1:2" x14ac:dyDescent="0.2">
      <c r="A1242" t="s">
        <v>1283</v>
      </c>
      <c r="B1242" t="str">
        <f>"15963033345"</f>
        <v>15963033345</v>
      </c>
    </row>
    <row r="1243" spans="1:2" x14ac:dyDescent="0.2">
      <c r="A1243" t="s">
        <v>1282</v>
      </c>
      <c r="B1243" t="str">
        <f>"13878819639"</f>
        <v>13878819639</v>
      </c>
    </row>
    <row r="1244" spans="1:2" x14ac:dyDescent="0.2">
      <c r="A1244" t="s">
        <v>1281</v>
      </c>
      <c r="B1244" t="str">
        <f>"18786018005"</f>
        <v>18786018005</v>
      </c>
    </row>
    <row r="1245" spans="1:2" x14ac:dyDescent="0.2">
      <c r="A1245" t="s">
        <v>1280</v>
      </c>
      <c r="B1245" t="str">
        <f>"13799821789"</f>
        <v>13799821789</v>
      </c>
    </row>
    <row r="1246" spans="1:2" x14ac:dyDescent="0.2">
      <c r="A1246" t="s">
        <v>1279</v>
      </c>
      <c r="B1246" t="str">
        <f>"18539550727"</f>
        <v>18539550727</v>
      </c>
    </row>
    <row r="1247" spans="1:2" x14ac:dyDescent="0.2">
      <c r="A1247" t="s">
        <v>1278</v>
      </c>
      <c r="B1247" t="str">
        <f>"15836005551"</f>
        <v>15836005551</v>
      </c>
    </row>
    <row r="1248" spans="1:2" x14ac:dyDescent="0.2">
      <c r="A1248" t="s">
        <v>1277</v>
      </c>
      <c r="B1248" t="str">
        <f>"18671480717"</f>
        <v>18671480717</v>
      </c>
    </row>
    <row r="1249" spans="1:2" x14ac:dyDescent="0.2">
      <c r="A1249" t="s">
        <v>1276</v>
      </c>
      <c r="B1249" t="str">
        <f>"15018122010"</f>
        <v>15018122010</v>
      </c>
    </row>
    <row r="1250" spans="1:2" x14ac:dyDescent="0.2">
      <c r="A1250" t="s">
        <v>1275</v>
      </c>
      <c r="B1250" t="str">
        <f>"15022463144"</f>
        <v>15022463144</v>
      </c>
    </row>
    <row r="1251" spans="1:2" x14ac:dyDescent="0.2">
      <c r="A1251" t="s">
        <v>1274</v>
      </c>
      <c r="B1251" t="str">
        <f>"18628408189"</f>
        <v>18628408189</v>
      </c>
    </row>
    <row r="1252" spans="1:2" x14ac:dyDescent="0.2">
      <c r="A1252" t="s">
        <v>1273</v>
      </c>
      <c r="B1252" t="str">
        <f>"13907595571"</f>
        <v>13907595571</v>
      </c>
    </row>
    <row r="1253" spans="1:2" x14ac:dyDescent="0.2">
      <c r="A1253" t="s">
        <v>1272</v>
      </c>
      <c r="B1253" t="str">
        <f>"13884482828"</f>
        <v>13884482828</v>
      </c>
    </row>
    <row r="1254" spans="1:2" x14ac:dyDescent="0.2">
      <c r="A1254" t="s">
        <v>1271</v>
      </c>
      <c r="B1254" t="str">
        <f>"17697401013"</f>
        <v>17697401013</v>
      </c>
    </row>
    <row r="1255" spans="1:2" x14ac:dyDescent="0.2">
      <c r="A1255" t="s">
        <v>1270</v>
      </c>
      <c r="B1255" t="str">
        <f>"15128444323"</f>
        <v>15128444323</v>
      </c>
    </row>
    <row r="1256" spans="1:2" x14ac:dyDescent="0.2">
      <c r="A1256" t="s">
        <v>1269</v>
      </c>
      <c r="B1256" t="str">
        <f>"15218030053"</f>
        <v>15218030053</v>
      </c>
    </row>
    <row r="1257" spans="1:2" x14ac:dyDescent="0.2">
      <c r="A1257" t="s">
        <v>1268</v>
      </c>
      <c r="B1257" t="str">
        <f>"13690753301"</f>
        <v>13690753301</v>
      </c>
    </row>
    <row r="1258" spans="1:2" x14ac:dyDescent="0.2">
      <c r="A1258" t="s">
        <v>1267</v>
      </c>
      <c r="B1258" t="str">
        <f>"15952993350"</f>
        <v>15952993350</v>
      </c>
    </row>
    <row r="1259" spans="1:2" x14ac:dyDescent="0.2">
      <c r="A1259" t="s">
        <v>1266</v>
      </c>
      <c r="B1259" t="str">
        <f>"15083962080"</f>
        <v>15083962080</v>
      </c>
    </row>
    <row r="1260" spans="1:2" x14ac:dyDescent="0.2">
      <c r="A1260" t="s">
        <v>1265</v>
      </c>
      <c r="B1260" t="str">
        <f>"13788018636"</f>
        <v>13788018636</v>
      </c>
    </row>
    <row r="1261" spans="1:2" x14ac:dyDescent="0.2">
      <c r="A1261" t="s">
        <v>1264</v>
      </c>
      <c r="B1261" t="str">
        <f>"13758648892"</f>
        <v>13758648892</v>
      </c>
    </row>
    <row r="1262" spans="1:2" x14ac:dyDescent="0.2">
      <c r="A1262" t="s">
        <v>1263</v>
      </c>
      <c r="B1262" t="str">
        <f>"18487234194"</f>
        <v>18487234194</v>
      </c>
    </row>
    <row r="1263" spans="1:2" x14ac:dyDescent="0.2">
      <c r="A1263" t="s">
        <v>1262</v>
      </c>
      <c r="B1263" t="str">
        <f>"17635343579"</f>
        <v>17635343579</v>
      </c>
    </row>
    <row r="1264" spans="1:2" x14ac:dyDescent="0.2">
      <c r="A1264" t="s">
        <v>1261</v>
      </c>
      <c r="B1264" t="str">
        <f>"15566955025"</f>
        <v>15566955025</v>
      </c>
    </row>
    <row r="1265" spans="1:2" x14ac:dyDescent="0.2">
      <c r="A1265" t="s">
        <v>1260</v>
      </c>
      <c r="B1265" t="str">
        <f>"13081892202"</f>
        <v>13081892202</v>
      </c>
    </row>
    <row r="1266" spans="1:2" x14ac:dyDescent="0.2">
      <c r="A1266" t="s">
        <v>1259</v>
      </c>
      <c r="B1266" t="str">
        <f>"18529513434"</f>
        <v>18529513434</v>
      </c>
    </row>
    <row r="1267" spans="1:2" x14ac:dyDescent="0.2">
      <c r="A1267" t="s">
        <v>1258</v>
      </c>
      <c r="B1267" t="str">
        <f>"13292257744"</f>
        <v>13292257744</v>
      </c>
    </row>
    <row r="1268" spans="1:2" x14ac:dyDescent="0.2">
      <c r="A1268" t="s">
        <v>1257</v>
      </c>
      <c r="B1268" t="str">
        <f>"18697998525"</f>
        <v>18697998525</v>
      </c>
    </row>
    <row r="1269" spans="1:2" x14ac:dyDescent="0.2">
      <c r="A1269" t="s">
        <v>1256</v>
      </c>
      <c r="B1269" t="str">
        <f>"13913422213"</f>
        <v>13913422213</v>
      </c>
    </row>
    <row r="1270" spans="1:2" x14ac:dyDescent="0.2">
      <c r="A1270" t="s">
        <v>1255</v>
      </c>
      <c r="B1270" t="str">
        <f>"15160573527"</f>
        <v>15160573527</v>
      </c>
    </row>
    <row r="1271" spans="1:2" x14ac:dyDescent="0.2">
      <c r="A1271" t="s">
        <v>1254</v>
      </c>
      <c r="B1271" t="str">
        <f>"15122064142"</f>
        <v>15122064142</v>
      </c>
    </row>
    <row r="1272" spans="1:2" x14ac:dyDescent="0.2">
      <c r="A1272" t="s">
        <v>1253</v>
      </c>
      <c r="B1272" t="str">
        <f>"18539666951"</f>
        <v>18539666951</v>
      </c>
    </row>
    <row r="1273" spans="1:2" x14ac:dyDescent="0.2">
      <c r="A1273" t="s">
        <v>1252</v>
      </c>
      <c r="B1273" t="str">
        <f>"17709478746"</f>
        <v>17709478746</v>
      </c>
    </row>
    <row r="1274" spans="1:2" x14ac:dyDescent="0.2">
      <c r="A1274" t="s">
        <v>1251</v>
      </c>
      <c r="B1274" t="str">
        <f>"15220882386"</f>
        <v>15220882386</v>
      </c>
    </row>
    <row r="1275" spans="1:2" x14ac:dyDescent="0.2">
      <c r="A1275" t="s">
        <v>1250</v>
      </c>
      <c r="B1275" t="str">
        <f>"15918704640"</f>
        <v>15918704640</v>
      </c>
    </row>
    <row r="1276" spans="1:2" x14ac:dyDescent="0.2">
      <c r="A1276" t="s">
        <v>1249</v>
      </c>
      <c r="B1276" t="str">
        <f>"13907381777"</f>
        <v>13907381777</v>
      </c>
    </row>
    <row r="1277" spans="1:2" x14ac:dyDescent="0.2">
      <c r="A1277" t="s">
        <v>1248</v>
      </c>
      <c r="B1277" t="str">
        <f>"15914875670"</f>
        <v>15914875670</v>
      </c>
    </row>
    <row r="1278" spans="1:2" x14ac:dyDescent="0.2">
      <c r="A1278" t="s">
        <v>1247</v>
      </c>
      <c r="B1278" t="str">
        <f>"13419215234"</f>
        <v>13419215234</v>
      </c>
    </row>
    <row r="1279" spans="1:2" x14ac:dyDescent="0.2">
      <c r="A1279" t="s">
        <v>1246</v>
      </c>
      <c r="B1279" t="str">
        <f>"13291505325"</f>
        <v>13291505325</v>
      </c>
    </row>
    <row r="1280" spans="1:2" x14ac:dyDescent="0.2">
      <c r="A1280" t="s">
        <v>1245</v>
      </c>
      <c r="B1280" t="str">
        <f>"13995919197"</f>
        <v>13995919197</v>
      </c>
    </row>
    <row r="1281" spans="1:2" x14ac:dyDescent="0.2">
      <c r="A1281" t="s">
        <v>1244</v>
      </c>
      <c r="B1281" t="str">
        <f>"13159688515"</f>
        <v>13159688515</v>
      </c>
    </row>
    <row r="1282" spans="1:2" x14ac:dyDescent="0.2">
      <c r="A1282" t="s">
        <v>1243</v>
      </c>
      <c r="B1282" t="str">
        <f>"13129689318"</f>
        <v>13129689318</v>
      </c>
    </row>
    <row r="1283" spans="1:2" x14ac:dyDescent="0.2">
      <c r="A1283" t="s">
        <v>1242</v>
      </c>
      <c r="B1283" t="str">
        <f>"13827317669"</f>
        <v>13827317669</v>
      </c>
    </row>
    <row r="1284" spans="1:2" x14ac:dyDescent="0.2">
      <c r="A1284" t="s">
        <v>1241</v>
      </c>
      <c r="B1284" t="str">
        <f>"13876275055"</f>
        <v>13876275055</v>
      </c>
    </row>
    <row r="1285" spans="1:2" x14ac:dyDescent="0.2">
      <c r="A1285" t="s">
        <v>1240</v>
      </c>
      <c r="B1285" t="str">
        <f>"13559999846"</f>
        <v>13559999846</v>
      </c>
    </row>
    <row r="1286" spans="1:2" x14ac:dyDescent="0.2">
      <c r="A1286" t="s">
        <v>1239</v>
      </c>
      <c r="B1286" t="str">
        <f>"18702152600"</f>
        <v>18702152600</v>
      </c>
    </row>
    <row r="1287" spans="1:2" x14ac:dyDescent="0.2">
      <c r="A1287" t="s">
        <v>1238</v>
      </c>
      <c r="B1287" t="str">
        <f>"13872163451"</f>
        <v>13872163451</v>
      </c>
    </row>
    <row r="1288" spans="1:2" x14ac:dyDescent="0.2">
      <c r="A1288" t="s">
        <v>1237</v>
      </c>
      <c r="B1288" t="str">
        <f>"17670651989"</f>
        <v>17670651989</v>
      </c>
    </row>
    <row r="1289" spans="1:2" x14ac:dyDescent="0.2">
      <c r="A1289" t="s">
        <v>1236</v>
      </c>
      <c r="B1289" t="str">
        <f>"13961369285"</f>
        <v>13961369285</v>
      </c>
    </row>
    <row r="1290" spans="1:2" x14ac:dyDescent="0.2">
      <c r="A1290" t="s">
        <v>1235</v>
      </c>
      <c r="B1290" t="str">
        <f>"15812308884"</f>
        <v>15812308884</v>
      </c>
    </row>
    <row r="1291" spans="1:2" x14ac:dyDescent="0.2">
      <c r="A1291" t="s">
        <v>1234</v>
      </c>
      <c r="B1291" t="str">
        <f>"13799000755"</f>
        <v>13799000755</v>
      </c>
    </row>
    <row r="1292" spans="1:2" x14ac:dyDescent="0.2">
      <c r="A1292" t="s">
        <v>1233</v>
      </c>
      <c r="B1292" t="str">
        <f>"13422547048"</f>
        <v>13422547048</v>
      </c>
    </row>
    <row r="1293" spans="1:2" x14ac:dyDescent="0.2">
      <c r="A1293" t="s">
        <v>236</v>
      </c>
      <c r="B1293" t="str">
        <f>"13426543245"</f>
        <v>13426543245</v>
      </c>
    </row>
    <row r="1294" spans="1:2" x14ac:dyDescent="0.2">
      <c r="A1294" t="s">
        <v>1232</v>
      </c>
      <c r="B1294" t="str">
        <f>"13877734420"</f>
        <v>13877734420</v>
      </c>
    </row>
    <row r="1295" spans="1:2" x14ac:dyDescent="0.2">
      <c r="A1295" t="s">
        <v>1231</v>
      </c>
      <c r="B1295" t="str">
        <f>"18778806545"</f>
        <v>18778806545</v>
      </c>
    </row>
    <row r="1296" spans="1:2" x14ac:dyDescent="0.2">
      <c r="A1296" t="s">
        <v>1230</v>
      </c>
      <c r="B1296" t="str">
        <f>"18876901892"</f>
        <v>18876901892</v>
      </c>
    </row>
    <row r="1297" spans="1:2" x14ac:dyDescent="0.2">
      <c r="A1297" t="s">
        <v>1229</v>
      </c>
      <c r="B1297" t="str">
        <f>"13995998258"</f>
        <v>13995998258</v>
      </c>
    </row>
    <row r="1298" spans="1:2" x14ac:dyDescent="0.2">
      <c r="A1298" t="s">
        <v>1228</v>
      </c>
      <c r="B1298" t="str">
        <f>"17612844204"</f>
        <v>17612844204</v>
      </c>
    </row>
    <row r="1299" spans="1:2" x14ac:dyDescent="0.2">
      <c r="A1299" t="s">
        <v>1227</v>
      </c>
      <c r="B1299" t="str">
        <f>"13930707727"</f>
        <v>13930707727</v>
      </c>
    </row>
    <row r="1300" spans="1:2" x14ac:dyDescent="0.2">
      <c r="A1300" t="s">
        <v>613</v>
      </c>
      <c r="B1300" t="str">
        <f>"15073219160"</f>
        <v>15073219160</v>
      </c>
    </row>
    <row r="1301" spans="1:2" x14ac:dyDescent="0.2">
      <c r="A1301" t="s">
        <v>1226</v>
      </c>
      <c r="B1301" t="str">
        <f>"13687153694"</f>
        <v>13687153694</v>
      </c>
    </row>
    <row r="1302" spans="1:2" x14ac:dyDescent="0.2">
      <c r="A1302" t="s">
        <v>1225</v>
      </c>
      <c r="B1302" t="str">
        <f>"15187842016"</f>
        <v>15187842016</v>
      </c>
    </row>
    <row r="1303" spans="1:2" x14ac:dyDescent="0.2">
      <c r="A1303" t="s">
        <v>1224</v>
      </c>
      <c r="B1303" t="str">
        <f>"13936335905"</f>
        <v>13936335905</v>
      </c>
    </row>
    <row r="1304" spans="1:2" x14ac:dyDescent="0.2">
      <c r="A1304" t="s">
        <v>1223</v>
      </c>
      <c r="B1304" t="str">
        <f>"13683626944"</f>
        <v>13683626944</v>
      </c>
    </row>
    <row r="1305" spans="1:2" x14ac:dyDescent="0.2">
      <c r="A1305" t="s">
        <v>1222</v>
      </c>
      <c r="B1305" t="str">
        <f>"13537242938"</f>
        <v>13537242938</v>
      </c>
    </row>
    <row r="1306" spans="1:2" x14ac:dyDescent="0.2">
      <c r="A1306" t="s">
        <v>1221</v>
      </c>
      <c r="B1306" t="str">
        <f>"15693753856"</f>
        <v>15693753856</v>
      </c>
    </row>
    <row r="1307" spans="1:2" x14ac:dyDescent="0.2">
      <c r="A1307" t="s">
        <v>1220</v>
      </c>
      <c r="B1307" t="str">
        <f>"17631673616"</f>
        <v>17631673616</v>
      </c>
    </row>
    <row r="1308" spans="1:2" x14ac:dyDescent="0.2">
      <c r="A1308" t="s">
        <v>1219</v>
      </c>
      <c r="B1308" t="str">
        <f>"18993364155"</f>
        <v>18993364155</v>
      </c>
    </row>
    <row r="1309" spans="1:2" x14ac:dyDescent="0.2">
      <c r="A1309" t="s">
        <v>1218</v>
      </c>
      <c r="B1309" t="str">
        <f>"15172950335"</f>
        <v>15172950335</v>
      </c>
    </row>
    <row r="1310" spans="1:2" x14ac:dyDescent="0.2">
      <c r="A1310" t="s">
        <v>1217</v>
      </c>
      <c r="B1310" t="str">
        <f>"18677738576"</f>
        <v>18677738576</v>
      </c>
    </row>
    <row r="1311" spans="1:2" x14ac:dyDescent="0.2">
      <c r="A1311" t="s">
        <v>1216</v>
      </c>
      <c r="B1311" t="str">
        <f>"15243668570"</f>
        <v>15243668570</v>
      </c>
    </row>
    <row r="1312" spans="1:2" x14ac:dyDescent="0.2">
      <c r="A1312" t="s">
        <v>1215</v>
      </c>
      <c r="B1312" t="str">
        <f>"13562563418"</f>
        <v>13562563418</v>
      </c>
    </row>
    <row r="1313" spans="1:2" x14ac:dyDescent="0.2">
      <c r="A1313" t="s">
        <v>1214</v>
      </c>
      <c r="B1313" t="str">
        <f>"13294273221"</f>
        <v>13294273221</v>
      </c>
    </row>
    <row r="1314" spans="1:2" x14ac:dyDescent="0.2">
      <c r="A1314" t="s">
        <v>1213</v>
      </c>
      <c r="B1314" t="str">
        <f>"18379054201"</f>
        <v>18379054201</v>
      </c>
    </row>
    <row r="1315" spans="1:2" x14ac:dyDescent="0.2">
      <c r="A1315" t="s">
        <v>1212</v>
      </c>
      <c r="B1315" t="str">
        <f>"15777039954"</f>
        <v>15777039954</v>
      </c>
    </row>
    <row r="1316" spans="1:2" x14ac:dyDescent="0.2">
      <c r="A1316" t="s">
        <v>1211</v>
      </c>
      <c r="B1316" t="str">
        <f>"15866485399"</f>
        <v>15866485399</v>
      </c>
    </row>
    <row r="1317" spans="1:2" x14ac:dyDescent="0.2">
      <c r="A1317" t="s">
        <v>1210</v>
      </c>
      <c r="B1317" t="str">
        <f>"18714410453"</f>
        <v>18714410453</v>
      </c>
    </row>
    <row r="1318" spans="1:2" x14ac:dyDescent="0.2">
      <c r="A1318" t="s">
        <v>1209</v>
      </c>
      <c r="B1318" t="str">
        <f>"15051955598"</f>
        <v>15051955598</v>
      </c>
    </row>
    <row r="1319" spans="1:2" x14ac:dyDescent="0.2">
      <c r="A1319" t="s">
        <v>1208</v>
      </c>
      <c r="B1319" t="str">
        <f>"17585592078"</f>
        <v>17585592078</v>
      </c>
    </row>
    <row r="1320" spans="1:2" x14ac:dyDescent="0.2">
      <c r="A1320" t="s">
        <v>1207</v>
      </c>
      <c r="B1320" t="str">
        <f>"13663423457"</f>
        <v>13663423457</v>
      </c>
    </row>
    <row r="1321" spans="1:2" x14ac:dyDescent="0.2">
      <c r="A1321" t="s">
        <v>1206</v>
      </c>
      <c r="B1321" t="str">
        <f>"15966781333"</f>
        <v>15966781333</v>
      </c>
    </row>
    <row r="1322" spans="1:2" x14ac:dyDescent="0.2">
      <c r="A1322" t="s">
        <v>1205</v>
      </c>
      <c r="B1322" t="str">
        <f>"14736216161"</f>
        <v>14736216161</v>
      </c>
    </row>
    <row r="1323" spans="1:2" x14ac:dyDescent="0.2">
      <c r="A1323" t="s">
        <v>1204</v>
      </c>
      <c r="B1323" t="str">
        <f>"15078785635"</f>
        <v>15078785635</v>
      </c>
    </row>
    <row r="1324" spans="1:2" x14ac:dyDescent="0.2">
      <c r="A1324" t="s">
        <v>1203</v>
      </c>
      <c r="B1324" t="str">
        <f>"18033903169"</f>
        <v>18033903169</v>
      </c>
    </row>
    <row r="1325" spans="1:2" x14ac:dyDescent="0.2">
      <c r="A1325" t="s">
        <v>1202</v>
      </c>
      <c r="B1325" t="str">
        <f>"15823188950"</f>
        <v>15823188950</v>
      </c>
    </row>
    <row r="1326" spans="1:2" x14ac:dyDescent="0.2">
      <c r="A1326" t="s">
        <v>1201</v>
      </c>
      <c r="B1326" t="str">
        <f>"13684656832"</f>
        <v>13684656832</v>
      </c>
    </row>
    <row r="1327" spans="1:2" x14ac:dyDescent="0.2">
      <c r="A1327" t="s">
        <v>1200</v>
      </c>
      <c r="B1327" t="str">
        <f>"18550221956"</f>
        <v>18550221956</v>
      </c>
    </row>
    <row r="1328" spans="1:2" x14ac:dyDescent="0.2">
      <c r="A1328" t="s">
        <v>1199</v>
      </c>
      <c r="B1328" t="str">
        <f>"18993046228"</f>
        <v>18993046228</v>
      </c>
    </row>
    <row r="1329" spans="1:2" x14ac:dyDescent="0.2">
      <c r="A1329" t="s">
        <v>1198</v>
      </c>
      <c r="B1329" t="str">
        <f>"18609208889"</f>
        <v>18609208889</v>
      </c>
    </row>
    <row r="1330" spans="1:2" x14ac:dyDescent="0.2">
      <c r="A1330" t="s">
        <v>1197</v>
      </c>
      <c r="B1330" t="str">
        <f>"13723733074"</f>
        <v>13723733074</v>
      </c>
    </row>
    <row r="1331" spans="1:2" x14ac:dyDescent="0.2">
      <c r="A1331" t="s">
        <v>1196</v>
      </c>
      <c r="B1331" t="str">
        <f>"13717218830"</f>
        <v>13717218830</v>
      </c>
    </row>
    <row r="1332" spans="1:2" x14ac:dyDescent="0.2">
      <c r="A1332" t="s">
        <v>1195</v>
      </c>
      <c r="B1332" t="str">
        <f>"13237145995"</f>
        <v>13237145995</v>
      </c>
    </row>
    <row r="1333" spans="1:2" x14ac:dyDescent="0.2">
      <c r="A1333" t="s">
        <v>1194</v>
      </c>
      <c r="B1333" t="str">
        <f>"13256711211"</f>
        <v>13256711211</v>
      </c>
    </row>
    <row r="1334" spans="1:2" x14ac:dyDescent="0.2">
      <c r="A1334" t="s">
        <v>1193</v>
      </c>
      <c r="B1334" t="str">
        <f>"17677050419"</f>
        <v>17677050419</v>
      </c>
    </row>
    <row r="1335" spans="1:2" x14ac:dyDescent="0.2">
      <c r="A1335" t="s">
        <v>1192</v>
      </c>
      <c r="B1335" t="str">
        <f>"18750963894"</f>
        <v>18750963894</v>
      </c>
    </row>
    <row r="1336" spans="1:2" x14ac:dyDescent="0.2">
      <c r="A1336" t="s">
        <v>1191</v>
      </c>
      <c r="B1336" t="str">
        <f>"15942811775"</f>
        <v>15942811775</v>
      </c>
    </row>
    <row r="1337" spans="1:2" x14ac:dyDescent="0.2">
      <c r="A1337" t="s">
        <v>1190</v>
      </c>
      <c r="B1337" t="str">
        <f>"15248247554"</f>
        <v>15248247554</v>
      </c>
    </row>
    <row r="1338" spans="1:2" x14ac:dyDescent="0.2">
      <c r="A1338" t="s">
        <v>1189</v>
      </c>
      <c r="B1338" t="str">
        <f>"13844902296"</f>
        <v>13844902296</v>
      </c>
    </row>
    <row r="1339" spans="1:2" x14ac:dyDescent="0.2">
      <c r="A1339" t="s">
        <v>1188</v>
      </c>
      <c r="B1339" t="str">
        <f>"18379189012"</f>
        <v>18379189012</v>
      </c>
    </row>
    <row r="1340" spans="1:2" x14ac:dyDescent="0.2">
      <c r="A1340" t="s">
        <v>1187</v>
      </c>
      <c r="B1340" t="str">
        <f>"15241635553"</f>
        <v>15241635553</v>
      </c>
    </row>
    <row r="1341" spans="1:2" x14ac:dyDescent="0.2">
      <c r="A1341" t="s">
        <v>1186</v>
      </c>
      <c r="B1341" t="str">
        <f>"17718089955"</f>
        <v>17718089955</v>
      </c>
    </row>
    <row r="1342" spans="1:2" x14ac:dyDescent="0.2">
      <c r="A1342" t="s">
        <v>1185</v>
      </c>
      <c r="B1342" t="str">
        <f>"18824687075"</f>
        <v>18824687075</v>
      </c>
    </row>
    <row r="1343" spans="1:2" x14ac:dyDescent="0.2">
      <c r="A1343" t="s">
        <v>1184</v>
      </c>
      <c r="B1343" t="str">
        <f>"15236478679"</f>
        <v>15236478679</v>
      </c>
    </row>
    <row r="1344" spans="1:2" x14ac:dyDescent="0.2">
      <c r="A1344" t="s">
        <v>1183</v>
      </c>
      <c r="B1344" t="str">
        <f>"18475365911"</f>
        <v>18475365911</v>
      </c>
    </row>
    <row r="1345" spans="1:2" x14ac:dyDescent="0.2">
      <c r="A1345" t="s">
        <v>1182</v>
      </c>
      <c r="B1345" t="str">
        <f>"13370654678"</f>
        <v>13370654678</v>
      </c>
    </row>
    <row r="1346" spans="1:2" x14ac:dyDescent="0.2">
      <c r="A1346" t="s">
        <v>1181</v>
      </c>
      <c r="B1346" t="str">
        <f>"15836988923"</f>
        <v>15836988923</v>
      </c>
    </row>
    <row r="1347" spans="1:2" x14ac:dyDescent="0.2">
      <c r="A1347" t="s">
        <v>1180</v>
      </c>
      <c r="B1347" t="str">
        <f>"15097384352"</f>
        <v>15097384352</v>
      </c>
    </row>
    <row r="1348" spans="1:2" x14ac:dyDescent="0.2">
      <c r="A1348" t="s">
        <v>1179</v>
      </c>
      <c r="B1348" t="str">
        <f>"15260311951"</f>
        <v>15260311951</v>
      </c>
    </row>
    <row r="1349" spans="1:2" x14ac:dyDescent="0.2">
      <c r="A1349" t="s">
        <v>1178</v>
      </c>
      <c r="B1349" t="str">
        <f>"18571595905"</f>
        <v>18571595905</v>
      </c>
    </row>
    <row r="1350" spans="1:2" x14ac:dyDescent="0.2">
      <c r="A1350" t="s">
        <v>1177</v>
      </c>
      <c r="B1350" t="str">
        <f>"17664226885"</f>
        <v>17664226885</v>
      </c>
    </row>
    <row r="1351" spans="1:2" x14ac:dyDescent="0.2">
      <c r="A1351" t="s">
        <v>1176</v>
      </c>
      <c r="B1351" t="str">
        <f>"13038204888"</f>
        <v>13038204888</v>
      </c>
    </row>
    <row r="1352" spans="1:2" x14ac:dyDescent="0.2">
      <c r="A1352" t="s">
        <v>1175</v>
      </c>
      <c r="B1352" t="str">
        <f>"15390173362"</f>
        <v>15390173362</v>
      </c>
    </row>
    <row r="1353" spans="1:2" x14ac:dyDescent="0.2">
      <c r="A1353" t="s">
        <v>1174</v>
      </c>
      <c r="B1353" t="str">
        <f>"15915686700"</f>
        <v>15915686700</v>
      </c>
    </row>
    <row r="1354" spans="1:2" x14ac:dyDescent="0.2">
      <c r="A1354" t="s">
        <v>1173</v>
      </c>
      <c r="B1354" t="str">
        <f>"13881901141"</f>
        <v>13881901141</v>
      </c>
    </row>
    <row r="1355" spans="1:2" x14ac:dyDescent="0.2">
      <c r="A1355" t="s">
        <v>1172</v>
      </c>
      <c r="B1355" t="str">
        <f>"15219002091"</f>
        <v>15219002091</v>
      </c>
    </row>
    <row r="1356" spans="1:2" x14ac:dyDescent="0.2">
      <c r="A1356" t="s">
        <v>1171</v>
      </c>
      <c r="B1356" t="str">
        <f>"15038088500"</f>
        <v>15038088500</v>
      </c>
    </row>
    <row r="1357" spans="1:2" x14ac:dyDescent="0.2">
      <c r="A1357" t="s">
        <v>1170</v>
      </c>
      <c r="B1357" t="str">
        <f>"17861070112"</f>
        <v>17861070112</v>
      </c>
    </row>
    <row r="1358" spans="1:2" x14ac:dyDescent="0.2">
      <c r="A1358" t="s">
        <v>1169</v>
      </c>
      <c r="B1358" t="str">
        <f>"18689668482"</f>
        <v>18689668482</v>
      </c>
    </row>
    <row r="1359" spans="1:2" x14ac:dyDescent="0.2">
      <c r="A1359" t="s">
        <v>1168</v>
      </c>
      <c r="B1359" t="str">
        <f>"18568689791"</f>
        <v>18568689791</v>
      </c>
    </row>
    <row r="1360" spans="1:2" x14ac:dyDescent="0.2">
      <c r="A1360" t="s">
        <v>1167</v>
      </c>
      <c r="B1360" t="str">
        <f>"13580378859"</f>
        <v>13580378859</v>
      </c>
    </row>
    <row r="1361" spans="1:2" x14ac:dyDescent="0.2">
      <c r="A1361" t="s">
        <v>1166</v>
      </c>
      <c r="B1361" t="str">
        <f>"15133330621"</f>
        <v>15133330621</v>
      </c>
    </row>
    <row r="1362" spans="1:2" x14ac:dyDescent="0.2">
      <c r="A1362" t="s">
        <v>1165</v>
      </c>
      <c r="B1362" t="str">
        <f>"17765419913"</f>
        <v>17765419913</v>
      </c>
    </row>
    <row r="1363" spans="1:2" x14ac:dyDescent="0.2">
      <c r="A1363" t="s">
        <v>1164</v>
      </c>
      <c r="B1363" t="str">
        <f>"15615328281"</f>
        <v>15615328281</v>
      </c>
    </row>
    <row r="1364" spans="1:2" x14ac:dyDescent="0.2">
      <c r="A1364" t="s">
        <v>1163</v>
      </c>
      <c r="B1364" t="str">
        <f>"15234817110"</f>
        <v>15234817110</v>
      </c>
    </row>
    <row r="1365" spans="1:2" x14ac:dyDescent="0.2">
      <c r="A1365" t="s">
        <v>1162</v>
      </c>
      <c r="B1365" t="str">
        <f>"17810070782"</f>
        <v>17810070782</v>
      </c>
    </row>
    <row r="1366" spans="1:2" x14ac:dyDescent="0.2">
      <c r="A1366" t="s">
        <v>1161</v>
      </c>
      <c r="B1366" t="str">
        <f>"15726859697"</f>
        <v>15726859697</v>
      </c>
    </row>
    <row r="1367" spans="1:2" x14ac:dyDescent="0.2">
      <c r="A1367" t="s">
        <v>1160</v>
      </c>
      <c r="B1367" t="str">
        <f>"13051131838"</f>
        <v>13051131838</v>
      </c>
    </row>
    <row r="1368" spans="1:2" x14ac:dyDescent="0.2">
      <c r="A1368" t="s">
        <v>811</v>
      </c>
      <c r="B1368" t="str">
        <f>"15258631118"</f>
        <v>15258631118</v>
      </c>
    </row>
    <row r="1369" spans="1:2" x14ac:dyDescent="0.2">
      <c r="A1369" t="s">
        <v>1159</v>
      </c>
      <c r="B1369" t="str">
        <f>"13918552393"</f>
        <v>13918552393</v>
      </c>
    </row>
    <row r="1370" spans="1:2" x14ac:dyDescent="0.2">
      <c r="A1370" t="s">
        <v>1158</v>
      </c>
      <c r="B1370" t="str">
        <f>"18835645479"</f>
        <v>18835645479</v>
      </c>
    </row>
    <row r="1371" spans="1:2" x14ac:dyDescent="0.2">
      <c r="A1371" t="s">
        <v>1157</v>
      </c>
      <c r="B1371" t="str">
        <f>"18575754578"</f>
        <v>18575754578</v>
      </c>
    </row>
    <row r="1372" spans="1:2" x14ac:dyDescent="0.2">
      <c r="A1372" t="s">
        <v>1156</v>
      </c>
      <c r="B1372" t="str">
        <f>"13884479197"</f>
        <v>13884479197</v>
      </c>
    </row>
    <row r="1373" spans="1:2" x14ac:dyDescent="0.2">
      <c r="A1373" t="s">
        <v>1155</v>
      </c>
      <c r="B1373" t="str">
        <f>"13453421411"</f>
        <v>13453421411</v>
      </c>
    </row>
    <row r="1374" spans="1:2" x14ac:dyDescent="0.2">
      <c r="A1374" t="s">
        <v>1154</v>
      </c>
      <c r="B1374" t="str">
        <f>"18520690595"</f>
        <v>18520690595</v>
      </c>
    </row>
    <row r="1375" spans="1:2" x14ac:dyDescent="0.2">
      <c r="A1375" t="s">
        <v>1153</v>
      </c>
      <c r="B1375" t="str">
        <f>"15831100103"</f>
        <v>15831100103</v>
      </c>
    </row>
    <row r="1376" spans="1:2" x14ac:dyDescent="0.2">
      <c r="A1376" t="s">
        <v>1152</v>
      </c>
      <c r="B1376" t="str">
        <f>"13480720846"</f>
        <v>13480720846</v>
      </c>
    </row>
    <row r="1377" spans="1:2" x14ac:dyDescent="0.2">
      <c r="A1377" t="s">
        <v>1151</v>
      </c>
      <c r="B1377" t="str">
        <f>"15906696813"</f>
        <v>15906696813</v>
      </c>
    </row>
    <row r="1378" spans="1:2" x14ac:dyDescent="0.2">
      <c r="A1378" t="s">
        <v>1150</v>
      </c>
      <c r="B1378" t="str">
        <f>"17696622301"</f>
        <v>17696622301</v>
      </c>
    </row>
    <row r="1379" spans="1:2" x14ac:dyDescent="0.2">
      <c r="A1379" t="s">
        <v>1149</v>
      </c>
      <c r="B1379" t="str">
        <f>"18675438097"</f>
        <v>18675438097</v>
      </c>
    </row>
    <row r="1380" spans="1:2" x14ac:dyDescent="0.2">
      <c r="A1380" t="s">
        <v>1148</v>
      </c>
      <c r="B1380" t="str">
        <f>"15978635182"</f>
        <v>15978635182</v>
      </c>
    </row>
    <row r="1381" spans="1:2" x14ac:dyDescent="0.2">
      <c r="A1381" t="s">
        <v>1147</v>
      </c>
      <c r="B1381" t="str">
        <f>"15057019091"</f>
        <v>15057019091</v>
      </c>
    </row>
    <row r="1382" spans="1:2" x14ac:dyDescent="0.2">
      <c r="A1382" t="s">
        <v>1146</v>
      </c>
      <c r="B1382" t="str">
        <f>"13983013278"</f>
        <v>13983013278</v>
      </c>
    </row>
    <row r="1383" spans="1:2" x14ac:dyDescent="0.2">
      <c r="A1383" t="s">
        <v>1145</v>
      </c>
      <c r="B1383" t="str">
        <f>"15803458596"</f>
        <v>15803458596</v>
      </c>
    </row>
    <row r="1384" spans="1:2" x14ac:dyDescent="0.2">
      <c r="A1384" t="s">
        <v>1144</v>
      </c>
      <c r="B1384" t="str">
        <f>"13644288051"</f>
        <v>13644288051</v>
      </c>
    </row>
    <row r="1385" spans="1:2" x14ac:dyDescent="0.2">
      <c r="A1385" t="s">
        <v>1143</v>
      </c>
      <c r="B1385" t="str">
        <f>"13468203309"</f>
        <v>13468203309</v>
      </c>
    </row>
    <row r="1386" spans="1:2" x14ac:dyDescent="0.2">
      <c r="A1386" t="s">
        <v>1142</v>
      </c>
      <c r="B1386" t="str">
        <f>"13033607579"</f>
        <v>13033607579</v>
      </c>
    </row>
    <row r="1387" spans="1:2" x14ac:dyDescent="0.2">
      <c r="A1387" t="s">
        <v>1141</v>
      </c>
      <c r="B1387" t="str">
        <f>"15912342940"</f>
        <v>15912342940</v>
      </c>
    </row>
    <row r="1388" spans="1:2" x14ac:dyDescent="0.2">
      <c r="A1388" t="s">
        <v>1140</v>
      </c>
      <c r="B1388" t="str">
        <f>"18973251231"</f>
        <v>18973251231</v>
      </c>
    </row>
    <row r="1389" spans="1:2" x14ac:dyDescent="0.2">
      <c r="A1389" t="s">
        <v>1139</v>
      </c>
      <c r="B1389" t="str">
        <f>"15983441556"</f>
        <v>15983441556</v>
      </c>
    </row>
    <row r="1390" spans="1:2" x14ac:dyDescent="0.2">
      <c r="A1390" t="s">
        <v>1138</v>
      </c>
      <c r="B1390" t="str">
        <f>"18482613250"</f>
        <v>18482613250</v>
      </c>
    </row>
    <row r="1391" spans="1:2" x14ac:dyDescent="0.2">
      <c r="A1391" t="s">
        <v>1137</v>
      </c>
      <c r="B1391" t="str">
        <f>"18380343321"</f>
        <v>18380343321</v>
      </c>
    </row>
    <row r="1392" spans="1:2" x14ac:dyDescent="0.2">
      <c r="A1392" t="s">
        <v>1136</v>
      </c>
      <c r="B1392" t="str">
        <f>"13239600178"</f>
        <v>13239600178</v>
      </c>
    </row>
    <row r="1393" spans="1:2" x14ac:dyDescent="0.2">
      <c r="A1393" t="s">
        <v>1135</v>
      </c>
      <c r="B1393" t="str">
        <f>"18086337633"</f>
        <v>18086337633</v>
      </c>
    </row>
    <row r="1394" spans="1:2" x14ac:dyDescent="0.2">
      <c r="A1394" t="s">
        <v>1134</v>
      </c>
      <c r="B1394" t="str">
        <f>"18743855777"</f>
        <v>18743855777</v>
      </c>
    </row>
    <row r="1395" spans="1:2" x14ac:dyDescent="0.2">
      <c r="A1395" t="s">
        <v>1133</v>
      </c>
      <c r="B1395" t="str">
        <f>"15177252260"</f>
        <v>15177252260</v>
      </c>
    </row>
    <row r="1396" spans="1:2" x14ac:dyDescent="0.2">
      <c r="A1396" t="s">
        <v>1132</v>
      </c>
      <c r="B1396" t="str">
        <f>"15236509033"</f>
        <v>15236509033</v>
      </c>
    </row>
    <row r="1397" spans="1:2" x14ac:dyDescent="0.2">
      <c r="A1397" t="s">
        <v>1131</v>
      </c>
      <c r="B1397" t="str">
        <f>"13772530180"</f>
        <v>13772530180</v>
      </c>
    </row>
    <row r="1398" spans="1:2" x14ac:dyDescent="0.2">
      <c r="A1398" t="s">
        <v>1130</v>
      </c>
      <c r="B1398" t="str">
        <f>"18139298780"</f>
        <v>18139298780</v>
      </c>
    </row>
    <row r="1399" spans="1:2" x14ac:dyDescent="0.2">
      <c r="A1399" t="s">
        <v>1129</v>
      </c>
      <c r="B1399" t="str">
        <f>"13408421005"</f>
        <v>13408421005</v>
      </c>
    </row>
    <row r="1400" spans="1:2" x14ac:dyDescent="0.2">
      <c r="A1400" t="s">
        <v>1128</v>
      </c>
      <c r="B1400" t="str">
        <f>"18845151388"</f>
        <v>18845151388</v>
      </c>
    </row>
    <row r="1401" spans="1:2" x14ac:dyDescent="0.2">
      <c r="A1401" t="s">
        <v>1127</v>
      </c>
      <c r="B1401" t="str">
        <f>"13109954004"</f>
        <v>13109954004</v>
      </c>
    </row>
    <row r="1402" spans="1:2" x14ac:dyDescent="0.2">
      <c r="A1402" t="s">
        <v>1126</v>
      </c>
      <c r="B1402" t="str">
        <f>"15175296899"</f>
        <v>15175296899</v>
      </c>
    </row>
    <row r="1403" spans="1:2" x14ac:dyDescent="0.2">
      <c r="A1403" t="s">
        <v>1125</v>
      </c>
      <c r="B1403" t="str">
        <f>"15257098037"</f>
        <v>15257098037</v>
      </c>
    </row>
    <row r="1404" spans="1:2" x14ac:dyDescent="0.2">
      <c r="A1404" t="s">
        <v>1124</v>
      </c>
      <c r="B1404" t="str">
        <f>"13690055470"</f>
        <v>13690055470</v>
      </c>
    </row>
    <row r="1405" spans="1:2" x14ac:dyDescent="0.2">
      <c r="A1405" t="s">
        <v>1123</v>
      </c>
      <c r="B1405" t="str">
        <f>"18688927256"</f>
        <v>18688927256</v>
      </c>
    </row>
    <row r="1406" spans="1:2" x14ac:dyDescent="0.2">
      <c r="A1406" t="s">
        <v>1122</v>
      </c>
      <c r="B1406" t="str">
        <f>"18040554051"</f>
        <v>18040554051</v>
      </c>
    </row>
    <row r="1407" spans="1:2" x14ac:dyDescent="0.2">
      <c r="A1407" t="s">
        <v>1121</v>
      </c>
      <c r="B1407" t="str">
        <f>"15153711209"</f>
        <v>15153711209</v>
      </c>
    </row>
    <row r="1408" spans="1:2" x14ac:dyDescent="0.2">
      <c r="A1408" t="s">
        <v>1120</v>
      </c>
      <c r="B1408" t="str">
        <f>"15861572229"</f>
        <v>15861572229</v>
      </c>
    </row>
    <row r="1409" spans="1:2" x14ac:dyDescent="0.2">
      <c r="A1409" t="s">
        <v>1119</v>
      </c>
      <c r="B1409" t="str">
        <f>"15376927099"</f>
        <v>15376927099</v>
      </c>
    </row>
    <row r="1410" spans="1:2" x14ac:dyDescent="0.2">
      <c r="A1410" t="s">
        <v>1118</v>
      </c>
      <c r="B1410" t="str">
        <f>"13643376981"</f>
        <v>13643376981</v>
      </c>
    </row>
    <row r="1411" spans="1:2" x14ac:dyDescent="0.2">
      <c r="A1411" t="s">
        <v>1117</v>
      </c>
      <c r="B1411" t="str">
        <f>"18295010455"</f>
        <v>18295010455</v>
      </c>
    </row>
    <row r="1412" spans="1:2" x14ac:dyDescent="0.2">
      <c r="A1412" t="s">
        <v>1116</v>
      </c>
      <c r="B1412" t="str">
        <f>"15978907899"</f>
        <v>15978907899</v>
      </c>
    </row>
    <row r="1413" spans="1:2" x14ac:dyDescent="0.2">
      <c r="A1413" t="s">
        <v>1115</v>
      </c>
      <c r="B1413" t="str">
        <f>"13925828594"</f>
        <v>13925828594</v>
      </c>
    </row>
    <row r="1414" spans="1:2" x14ac:dyDescent="0.2">
      <c r="A1414" t="s">
        <v>1114</v>
      </c>
      <c r="B1414" t="str">
        <f>"17625792407"</f>
        <v>17625792407</v>
      </c>
    </row>
    <row r="1415" spans="1:2" x14ac:dyDescent="0.2">
      <c r="A1415" t="s">
        <v>1113</v>
      </c>
      <c r="B1415" t="str">
        <f>"15988287099"</f>
        <v>15988287099</v>
      </c>
    </row>
    <row r="1416" spans="1:2" x14ac:dyDescent="0.2">
      <c r="A1416" t="s">
        <v>1112</v>
      </c>
      <c r="B1416" t="str">
        <f>"18932555003"</f>
        <v>18932555003</v>
      </c>
    </row>
    <row r="1417" spans="1:2" x14ac:dyDescent="0.2">
      <c r="A1417" t="s">
        <v>1111</v>
      </c>
      <c r="B1417" t="str">
        <f>"13687738188"</f>
        <v>13687738188</v>
      </c>
    </row>
    <row r="1418" spans="1:2" x14ac:dyDescent="0.2">
      <c r="A1418" t="s">
        <v>1110</v>
      </c>
      <c r="B1418" t="str">
        <f>"13601934641"</f>
        <v>13601934641</v>
      </c>
    </row>
    <row r="1419" spans="1:2" x14ac:dyDescent="0.2">
      <c r="A1419" t="s">
        <v>1109</v>
      </c>
      <c r="B1419" t="str">
        <f>"18917118987"</f>
        <v>18917118987</v>
      </c>
    </row>
    <row r="1420" spans="1:2" x14ac:dyDescent="0.2">
      <c r="A1420" t="s">
        <v>367</v>
      </c>
      <c r="B1420" t="str">
        <f>"15308454192"</f>
        <v>15308454192</v>
      </c>
    </row>
    <row r="1421" spans="1:2" x14ac:dyDescent="0.2">
      <c r="A1421" t="s">
        <v>1108</v>
      </c>
      <c r="B1421" t="str">
        <f>"18305665555"</f>
        <v>18305665555</v>
      </c>
    </row>
    <row r="1422" spans="1:2" x14ac:dyDescent="0.2">
      <c r="A1422" t="s">
        <v>1107</v>
      </c>
      <c r="B1422" t="str">
        <f>"17317193275"</f>
        <v>17317193275</v>
      </c>
    </row>
    <row r="1423" spans="1:2" x14ac:dyDescent="0.2">
      <c r="A1423" t="s">
        <v>1106</v>
      </c>
      <c r="B1423" t="str">
        <f>"18561792579"</f>
        <v>18561792579</v>
      </c>
    </row>
    <row r="1424" spans="1:2" x14ac:dyDescent="0.2">
      <c r="A1424" t="s">
        <v>1105</v>
      </c>
      <c r="B1424" t="str">
        <f>"15246033282"</f>
        <v>15246033282</v>
      </c>
    </row>
    <row r="1425" spans="1:2" x14ac:dyDescent="0.2">
      <c r="A1425" t="s">
        <v>1104</v>
      </c>
      <c r="B1425" t="str">
        <f>"13681708642"</f>
        <v>13681708642</v>
      </c>
    </row>
    <row r="1426" spans="1:2" x14ac:dyDescent="0.2">
      <c r="A1426" t="s">
        <v>1103</v>
      </c>
      <c r="B1426" t="str">
        <f>"13988752053"</f>
        <v>13988752053</v>
      </c>
    </row>
    <row r="1427" spans="1:2" x14ac:dyDescent="0.2">
      <c r="A1427" t="s">
        <v>1102</v>
      </c>
      <c r="B1427" t="str">
        <f>"15993793444"</f>
        <v>15993793444</v>
      </c>
    </row>
    <row r="1428" spans="1:2" x14ac:dyDescent="0.2">
      <c r="A1428" t="s">
        <v>1101</v>
      </c>
      <c r="B1428" t="str">
        <f>"18759629533"</f>
        <v>18759629533</v>
      </c>
    </row>
    <row r="1429" spans="1:2" x14ac:dyDescent="0.2">
      <c r="A1429" t="s">
        <v>1100</v>
      </c>
      <c r="B1429" t="str">
        <f>"15258015257"</f>
        <v>15258015257</v>
      </c>
    </row>
    <row r="1430" spans="1:2" x14ac:dyDescent="0.2">
      <c r="A1430" t="s">
        <v>1099</v>
      </c>
      <c r="B1430" t="str">
        <f>"15950350234"</f>
        <v>15950350234</v>
      </c>
    </row>
    <row r="1431" spans="1:2" x14ac:dyDescent="0.2">
      <c r="A1431" t="s">
        <v>1098</v>
      </c>
      <c r="B1431" t="str">
        <f>"15089341324"</f>
        <v>15089341324</v>
      </c>
    </row>
    <row r="1432" spans="1:2" x14ac:dyDescent="0.2">
      <c r="A1432" t="s">
        <v>1097</v>
      </c>
      <c r="B1432" t="str">
        <f>"13570851768"</f>
        <v>13570851768</v>
      </c>
    </row>
    <row r="1433" spans="1:2" x14ac:dyDescent="0.2">
      <c r="A1433" t="s">
        <v>1096</v>
      </c>
      <c r="B1433" t="str">
        <f>"13388180535"</f>
        <v>13388180535</v>
      </c>
    </row>
    <row r="1434" spans="1:2" x14ac:dyDescent="0.2">
      <c r="A1434" t="s">
        <v>1095</v>
      </c>
      <c r="B1434" t="str">
        <f>"15023234213"</f>
        <v>15023234213</v>
      </c>
    </row>
    <row r="1435" spans="1:2" x14ac:dyDescent="0.2">
      <c r="A1435" t="s">
        <v>1094</v>
      </c>
      <c r="B1435" t="str">
        <f>"15254466060"</f>
        <v>15254466060</v>
      </c>
    </row>
    <row r="1436" spans="1:2" x14ac:dyDescent="0.2">
      <c r="A1436" t="s">
        <v>1093</v>
      </c>
      <c r="B1436" t="str">
        <f>"18119372362"</f>
        <v>18119372362</v>
      </c>
    </row>
    <row r="1437" spans="1:2" x14ac:dyDescent="0.2">
      <c r="A1437" t="s">
        <v>1092</v>
      </c>
      <c r="B1437" t="str">
        <f>"15863965115"</f>
        <v>15863965115</v>
      </c>
    </row>
    <row r="1438" spans="1:2" x14ac:dyDescent="0.2">
      <c r="A1438" t="s">
        <v>1091</v>
      </c>
      <c r="B1438" t="str">
        <f>"15826016878"</f>
        <v>15826016878</v>
      </c>
    </row>
    <row r="1439" spans="1:2" x14ac:dyDescent="0.2">
      <c r="A1439" t="s">
        <v>1090</v>
      </c>
      <c r="B1439" t="str">
        <f>"15065897285"</f>
        <v>15065897285</v>
      </c>
    </row>
    <row r="1440" spans="1:2" x14ac:dyDescent="0.2">
      <c r="A1440" t="s">
        <v>1089</v>
      </c>
      <c r="B1440" t="str">
        <f>"18364288126"</f>
        <v>18364288126</v>
      </c>
    </row>
    <row r="1441" spans="1:2" x14ac:dyDescent="0.2">
      <c r="A1441" t="s">
        <v>1088</v>
      </c>
      <c r="B1441" t="str">
        <f>"15873833387"</f>
        <v>15873833387</v>
      </c>
    </row>
    <row r="1442" spans="1:2" x14ac:dyDescent="0.2">
      <c r="A1442" t="s">
        <v>1087</v>
      </c>
      <c r="B1442" t="str">
        <f>"13768862468"</f>
        <v>13768862468</v>
      </c>
    </row>
    <row r="1443" spans="1:2" x14ac:dyDescent="0.2">
      <c r="A1443" t="s">
        <v>1086</v>
      </c>
      <c r="B1443" t="str">
        <f>"18663633220"</f>
        <v>18663633220</v>
      </c>
    </row>
    <row r="1444" spans="1:2" x14ac:dyDescent="0.2">
      <c r="A1444" t="s">
        <v>1085</v>
      </c>
      <c r="B1444" t="str">
        <f>"18310667185"</f>
        <v>18310667185</v>
      </c>
    </row>
    <row r="1445" spans="1:2" x14ac:dyDescent="0.2">
      <c r="A1445" t="s">
        <v>1084</v>
      </c>
      <c r="B1445" t="str">
        <f>"13399616262"</f>
        <v>13399616262</v>
      </c>
    </row>
    <row r="1446" spans="1:2" x14ac:dyDescent="0.2">
      <c r="A1446" t="s">
        <v>1083</v>
      </c>
      <c r="B1446" t="str">
        <f>"13760977203"</f>
        <v>13760977203</v>
      </c>
    </row>
    <row r="1447" spans="1:2" x14ac:dyDescent="0.2">
      <c r="A1447" t="s">
        <v>1082</v>
      </c>
      <c r="B1447" t="str">
        <f>"18031763683"</f>
        <v>18031763683</v>
      </c>
    </row>
    <row r="1448" spans="1:2" x14ac:dyDescent="0.2">
      <c r="A1448" t="s">
        <v>1081</v>
      </c>
      <c r="B1448" t="str">
        <f>"13017178037"</f>
        <v>13017178037</v>
      </c>
    </row>
    <row r="1449" spans="1:2" x14ac:dyDescent="0.2">
      <c r="A1449" t="s">
        <v>1080</v>
      </c>
      <c r="B1449" t="str">
        <f>"13859862508"</f>
        <v>13859862508</v>
      </c>
    </row>
    <row r="1450" spans="1:2" x14ac:dyDescent="0.2">
      <c r="A1450" t="s">
        <v>1079</v>
      </c>
      <c r="B1450" t="str">
        <f>"15976638589"</f>
        <v>15976638589</v>
      </c>
    </row>
    <row r="1451" spans="1:2" x14ac:dyDescent="0.2">
      <c r="A1451" t="s">
        <v>1078</v>
      </c>
      <c r="B1451" t="str">
        <f>"17606333868"</f>
        <v>17606333868</v>
      </c>
    </row>
    <row r="1452" spans="1:2" x14ac:dyDescent="0.2">
      <c r="A1452" t="s">
        <v>1077</v>
      </c>
      <c r="B1452" t="str">
        <f>"15358399160"</f>
        <v>15358399160</v>
      </c>
    </row>
    <row r="1453" spans="1:2" x14ac:dyDescent="0.2">
      <c r="A1453" t="s">
        <v>1076</v>
      </c>
      <c r="B1453" t="str">
        <f>"13146422148"</f>
        <v>13146422148</v>
      </c>
    </row>
    <row r="1454" spans="1:2" x14ac:dyDescent="0.2">
      <c r="A1454" t="s">
        <v>1075</v>
      </c>
      <c r="B1454" t="str">
        <f>"15656368785"</f>
        <v>15656368785</v>
      </c>
    </row>
    <row r="1455" spans="1:2" x14ac:dyDescent="0.2">
      <c r="A1455" t="s">
        <v>1074</v>
      </c>
      <c r="B1455" t="str">
        <f>"18639140520"</f>
        <v>18639140520</v>
      </c>
    </row>
    <row r="1456" spans="1:2" x14ac:dyDescent="0.2">
      <c r="A1456" t="s">
        <v>1073</v>
      </c>
      <c r="B1456" t="str">
        <f>"13577015114"</f>
        <v>13577015114</v>
      </c>
    </row>
    <row r="1457" spans="1:2" x14ac:dyDescent="0.2">
      <c r="A1457" t="s">
        <v>1072</v>
      </c>
      <c r="B1457" t="str">
        <f>"17631536006"</f>
        <v>17631536006</v>
      </c>
    </row>
    <row r="1458" spans="1:2" x14ac:dyDescent="0.2">
      <c r="A1458" t="s">
        <v>1071</v>
      </c>
      <c r="B1458" t="str">
        <f>"13756701477"</f>
        <v>13756701477</v>
      </c>
    </row>
    <row r="1459" spans="1:2" x14ac:dyDescent="0.2">
      <c r="A1459" t="s">
        <v>1070</v>
      </c>
      <c r="B1459" t="str">
        <f>"18361751118"</f>
        <v>18361751118</v>
      </c>
    </row>
    <row r="1460" spans="1:2" x14ac:dyDescent="0.2">
      <c r="A1460" t="s">
        <v>1069</v>
      </c>
      <c r="B1460" t="str">
        <f>"13809432820"</f>
        <v>13809432820</v>
      </c>
    </row>
    <row r="1461" spans="1:2" x14ac:dyDescent="0.2">
      <c r="A1461" t="s">
        <v>1068</v>
      </c>
      <c r="B1461" t="str">
        <f>"15000696131"</f>
        <v>15000696131</v>
      </c>
    </row>
    <row r="1462" spans="1:2" x14ac:dyDescent="0.2">
      <c r="A1462" t="s">
        <v>1067</v>
      </c>
      <c r="B1462" t="str">
        <f>"18374778118"</f>
        <v>18374778118</v>
      </c>
    </row>
    <row r="1463" spans="1:2" x14ac:dyDescent="0.2">
      <c r="A1463" t="s">
        <v>1066</v>
      </c>
      <c r="B1463" t="str">
        <f>"13855559199"</f>
        <v>13855559199</v>
      </c>
    </row>
    <row r="1464" spans="1:2" x14ac:dyDescent="0.2">
      <c r="A1464" t="s">
        <v>1065</v>
      </c>
      <c r="B1464" t="str">
        <f>"15563566212"</f>
        <v>15563566212</v>
      </c>
    </row>
    <row r="1465" spans="1:2" x14ac:dyDescent="0.2">
      <c r="A1465" t="s">
        <v>1064</v>
      </c>
      <c r="B1465" t="str">
        <f>"13592004431"</f>
        <v>13592004431</v>
      </c>
    </row>
    <row r="1466" spans="1:2" x14ac:dyDescent="0.2">
      <c r="A1466" t="s">
        <v>1063</v>
      </c>
      <c r="B1466" t="str">
        <f>"15632766395"</f>
        <v>15632766395</v>
      </c>
    </row>
    <row r="1467" spans="1:2" x14ac:dyDescent="0.2">
      <c r="A1467" t="s">
        <v>1062</v>
      </c>
      <c r="B1467" t="str">
        <f>"18674406823"</f>
        <v>18674406823</v>
      </c>
    </row>
    <row r="1468" spans="1:2" x14ac:dyDescent="0.2">
      <c r="A1468" t="s">
        <v>1061</v>
      </c>
      <c r="B1468" t="str">
        <f>"15808905303"</f>
        <v>15808905303</v>
      </c>
    </row>
    <row r="1469" spans="1:2" x14ac:dyDescent="0.2">
      <c r="A1469" t="s">
        <v>1060</v>
      </c>
      <c r="B1469" t="str">
        <f>"13984166208"</f>
        <v>13984166208</v>
      </c>
    </row>
    <row r="1470" spans="1:2" x14ac:dyDescent="0.2">
      <c r="A1470" t="s">
        <v>1059</v>
      </c>
      <c r="B1470" t="str">
        <f>"15892316190"</f>
        <v>15892316190</v>
      </c>
    </row>
    <row r="1471" spans="1:2" x14ac:dyDescent="0.2">
      <c r="A1471" t="s">
        <v>1058</v>
      </c>
      <c r="B1471" t="str">
        <f>"15678890509"</f>
        <v>15678890509</v>
      </c>
    </row>
    <row r="1472" spans="1:2" x14ac:dyDescent="0.2">
      <c r="A1472" t="s">
        <v>1057</v>
      </c>
      <c r="B1472" t="str">
        <f>"13525233591"</f>
        <v>13525233591</v>
      </c>
    </row>
    <row r="1473" spans="1:2" x14ac:dyDescent="0.2">
      <c r="A1473" t="s">
        <v>1056</v>
      </c>
      <c r="B1473" t="str">
        <f>"18112417297"</f>
        <v>18112417297</v>
      </c>
    </row>
    <row r="1474" spans="1:2" x14ac:dyDescent="0.2">
      <c r="A1474" t="s">
        <v>1055</v>
      </c>
      <c r="B1474" t="str">
        <f>"13739061929"</f>
        <v>13739061929</v>
      </c>
    </row>
    <row r="1475" spans="1:2" x14ac:dyDescent="0.2">
      <c r="A1475" t="s">
        <v>1054</v>
      </c>
      <c r="B1475" t="str">
        <f>"13580133198"</f>
        <v>13580133198</v>
      </c>
    </row>
    <row r="1476" spans="1:2" x14ac:dyDescent="0.2">
      <c r="A1476" t="s">
        <v>1053</v>
      </c>
      <c r="B1476" t="str">
        <f>"13860310530"</f>
        <v>13860310530</v>
      </c>
    </row>
    <row r="1477" spans="1:2" x14ac:dyDescent="0.2">
      <c r="A1477" t="s">
        <v>1052</v>
      </c>
      <c r="B1477" t="str">
        <f>"13085366578"</f>
        <v>13085366578</v>
      </c>
    </row>
    <row r="1478" spans="1:2" x14ac:dyDescent="0.2">
      <c r="A1478" t="s">
        <v>1051</v>
      </c>
      <c r="B1478" t="str">
        <f>"15631795998"</f>
        <v>15631795998</v>
      </c>
    </row>
    <row r="1479" spans="1:2" x14ac:dyDescent="0.2">
      <c r="A1479" t="s">
        <v>1050</v>
      </c>
      <c r="B1479" t="str">
        <f>"13307887763"</f>
        <v>13307887763</v>
      </c>
    </row>
    <row r="1480" spans="1:2" x14ac:dyDescent="0.2">
      <c r="A1480" t="s">
        <v>1049</v>
      </c>
      <c r="B1480" t="str">
        <f>"17690134019"</f>
        <v>17690134019</v>
      </c>
    </row>
    <row r="1481" spans="1:2" x14ac:dyDescent="0.2">
      <c r="A1481" t="s">
        <v>1048</v>
      </c>
      <c r="B1481" t="str">
        <f>"13739447201"</f>
        <v>13739447201</v>
      </c>
    </row>
    <row r="1482" spans="1:2" x14ac:dyDescent="0.2">
      <c r="A1482" t="s">
        <v>1047</v>
      </c>
      <c r="B1482" t="str">
        <f>"13564942295"</f>
        <v>13564942295</v>
      </c>
    </row>
    <row r="1483" spans="1:2" x14ac:dyDescent="0.2">
      <c r="A1483" t="s">
        <v>1046</v>
      </c>
      <c r="B1483" t="str">
        <f>"18198294231"</f>
        <v>18198294231</v>
      </c>
    </row>
    <row r="1484" spans="1:2" x14ac:dyDescent="0.2">
      <c r="A1484" t="s">
        <v>1045</v>
      </c>
      <c r="B1484" t="str">
        <f>"18218892071"</f>
        <v>18218892071</v>
      </c>
    </row>
    <row r="1485" spans="1:2" x14ac:dyDescent="0.2">
      <c r="A1485" t="s">
        <v>1044</v>
      </c>
      <c r="B1485" t="str">
        <f>"15589597350"</f>
        <v>15589597350</v>
      </c>
    </row>
    <row r="1486" spans="1:2" x14ac:dyDescent="0.2">
      <c r="A1486" t="s">
        <v>1043</v>
      </c>
      <c r="B1486" t="str">
        <f>"18893615168"</f>
        <v>18893615168</v>
      </c>
    </row>
    <row r="1487" spans="1:2" x14ac:dyDescent="0.2">
      <c r="A1487" t="s">
        <v>1042</v>
      </c>
      <c r="B1487" t="str">
        <f>"13602320437"</f>
        <v>13602320437</v>
      </c>
    </row>
    <row r="1488" spans="1:2" x14ac:dyDescent="0.2">
      <c r="A1488" t="s">
        <v>1041</v>
      </c>
      <c r="B1488" t="str">
        <f>"13921117591"</f>
        <v>13921117591</v>
      </c>
    </row>
    <row r="1489" spans="1:2" x14ac:dyDescent="0.2">
      <c r="A1489" t="s">
        <v>1040</v>
      </c>
      <c r="B1489" t="str">
        <f>"13418963519"</f>
        <v>13418963519</v>
      </c>
    </row>
    <row r="1490" spans="1:2" x14ac:dyDescent="0.2">
      <c r="A1490" t="s">
        <v>1039</v>
      </c>
      <c r="B1490" t="str">
        <f>"15370636291"</f>
        <v>15370636291</v>
      </c>
    </row>
    <row r="1491" spans="1:2" x14ac:dyDescent="0.2">
      <c r="A1491" t="s">
        <v>1038</v>
      </c>
      <c r="B1491" t="str">
        <f>"13034522592"</f>
        <v>13034522592</v>
      </c>
    </row>
    <row r="1492" spans="1:2" x14ac:dyDescent="0.2">
      <c r="A1492" t="s">
        <v>1037</v>
      </c>
      <c r="B1492" t="str">
        <f>"18875609345"</f>
        <v>18875609345</v>
      </c>
    </row>
    <row r="1493" spans="1:2" x14ac:dyDescent="0.2">
      <c r="A1493" t="s">
        <v>1036</v>
      </c>
      <c r="B1493" t="str">
        <f>"15038947879"</f>
        <v>15038947879</v>
      </c>
    </row>
    <row r="1494" spans="1:2" x14ac:dyDescent="0.2">
      <c r="A1494" t="s">
        <v>1035</v>
      </c>
      <c r="B1494" t="str">
        <f>"13895141097"</f>
        <v>13895141097</v>
      </c>
    </row>
    <row r="1495" spans="1:2" x14ac:dyDescent="0.2">
      <c r="A1495" t="s">
        <v>1034</v>
      </c>
      <c r="B1495" t="str">
        <f>"13480167440"</f>
        <v>13480167440</v>
      </c>
    </row>
    <row r="1496" spans="1:2" x14ac:dyDescent="0.2">
      <c r="A1496" t="s">
        <v>1033</v>
      </c>
      <c r="B1496" t="str">
        <f>"13470499773"</f>
        <v>13470499773</v>
      </c>
    </row>
    <row r="1497" spans="1:2" x14ac:dyDescent="0.2">
      <c r="A1497" t="s">
        <v>1032</v>
      </c>
      <c r="B1497" t="str">
        <f>"17683106037"</f>
        <v>17683106037</v>
      </c>
    </row>
    <row r="1498" spans="1:2" x14ac:dyDescent="0.2">
      <c r="A1498" t="s">
        <v>1031</v>
      </c>
      <c r="B1498" t="str">
        <f>"15682924867"</f>
        <v>15682924867</v>
      </c>
    </row>
    <row r="1499" spans="1:2" x14ac:dyDescent="0.2">
      <c r="A1499" t="s">
        <v>1030</v>
      </c>
      <c r="B1499" t="str">
        <f>"13862364897"</f>
        <v>13862364897</v>
      </c>
    </row>
    <row r="1500" spans="1:2" x14ac:dyDescent="0.2">
      <c r="A1500" t="s">
        <v>1029</v>
      </c>
      <c r="B1500" t="str">
        <f>"13135218150"</f>
        <v>13135218150</v>
      </c>
    </row>
    <row r="1501" spans="1:2" x14ac:dyDescent="0.2">
      <c r="A1501" t="s">
        <v>1028</v>
      </c>
      <c r="B1501" t="str">
        <f>"15871462261"</f>
        <v>15871462261</v>
      </c>
    </row>
    <row r="1502" spans="1:2" x14ac:dyDescent="0.2">
      <c r="A1502" t="s">
        <v>1027</v>
      </c>
      <c r="B1502" t="str">
        <f>"15038239365"</f>
        <v>15038239365</v>
      </c>
    </row>
    <row r="1503" spans="1:2" x14ac:dyDescent="0.2">
      <c r="A1503" t="s">
        <v>1026</v>
      </c>
      <c r="B1503" t="str">
        <f>"13774190848"</f>
        <v>13774190848</v>
      </c>
    </row>
    <row r="1504" spans="1:2" x14ac:dyDescent="0.2">
      <c r="A1504" t="s">
        <v>1025</v>
      </c>
      <c r="B1504" t="str">
        <f>"15088323007"</f>
        <v>15088323007</v>
      </c>
    </row>
    <row r="1505" spans="1:2" x14ac:dyDescent="0.2">
      <c r="A1505" t="s">
        <v>1024</v>
      </c>
      <c r="B1505" t="str">
        <f>"13321234258"</f>
        <v>13321234258</v>
      </c>
    </row>
    <row r="1506" spans="1:2" x14ac:dyDescent="0.2">
      <c r="A1506" t="s">
        <v>1023</v>
      </c>
      <c r="B1506" t="str">
        <f>"13626746644"</f>
        <v>13626746644</v>
      </c>
    </row>
    <row r="1507" spans="1:2" x14ac:dyDescent="0.2">
      <c r="A1507" t="s">
        <v>1022</v>
      </c>
      <c r="B1507" t="str">
        <f>"18064040963"</f>
        <v>18064040963</v>
      </c>
    </row>
    <row r="1508" spans="1:2" x14ac:dyDescent="0.2">
      <c r="A1508" t="s">
        <v>1021</v>
      </c>
      <c r="B1508" t="str">
        <f>"18067816791"</f>
        <v>18067816791</v>
      </c>
    </row>
    <row r="1509" spans="1:2" x14ac:dyDescent="0.2">
      <c r="A1509" t="s">
        <v>1020</v>
      </c>
      <c r="B1509" t="str">
        <f>"18808883989"</f>
        <v>18808883989</v>
      </c>
    </row>
    <row r="1510" spans="1:2" x14ac:dyDescent="0.2">
      <c r="A1510" t="s">
        <v>1019</v>
      </c>
      <c r="B1510" t="str">
        <f>"13650553348"</f>
        <v>13650553348</v>
      </c>
    </row>
    <row r="1511" spans="1:2" x14ac:dyDescent="0.2">
      <c r="A1511" t="s">
        <v>1018</v>
      </c>
      <c r="B1511" t="str">
        <f>"15891143245"</f>
        <v>15891143245</v>
      </c>
    </row>
    <row r="1512" spans="1:2" x14ac:dyDescent="0.2">
      <c r="A1512" t="s">
        <v>1017</v>
      </c>
      <c r="B1512" t="str">
        <f>"17547524830"</f>
        <v>17547524830</v>
      </c>
    </row>
    <row r="1513" spans="1:2" x14ac:dyDescent="0.2">
      <c r="A1513" t="s">
        <v>1016</v>
      </c>
      <c r="B1513" t="str">
        <f>"15094635545"</f>
        <v>15094635545</v>
      </c>
    </row>
    <row r="1514" spans="1:2" x14ac:dyDescent="0.2">
      <c r="A1514" t="s">
        <v>1015</v>
      </c>
      <c r="B1514" t="str">
        <f>"15950186147"</f>
        <v>15950186147</v>
      </c>
    </row>
    <row r="1515" spans="1:2" x14ac:dyDescent="0.2">
      <c r="A1515" t="s">
        <v>1014</v>
      </c>
      <c r="B1515" t="str">
        <f>"18455113690"</f>
        <v>18455113690</v>
      </c>
    </row>
    <row r="1516" spans="1:2" x14ac:dyDescent="0.2">
      <c r="A1516" t="s">
        <v>1013</v>
      </c>
      <c r="B1516" t="str">
        <f>"13755567511"</f>
        <v>13755567511</v>
      </c>
    </row>
    <row r="1517" spans="1:2" x14ac:dyDescent="0.2">
      <c r="A1517" t="s">
        <v>1012</v>
      </c>
      <c r="B1517" t="str">
        <f>"13611392962"</f>
        <v>13611392962</v>
      </c>
    </row>
    <row r="1518" spans="1:2" x14ac:dyDescent="0.2">
      <c r="A1518" t="s">
        <v>1011</v>
      </c>
      <c r="B1518" t="str">
        <f>"18758001859"</f>
        <v>18758001859</v>
      </c>
    </row>
    <row r="1519" spans="1:2" x14ac:dyDescent="0.2">
      <c r="A1519" t="s">
        <v>1010</v>
      </c>
      <c r="B1519" t="str">
        <f>"18820854915"</f>
        <v>18820854915</v>
      </c>
    </row>
    <row r="1520" spans="1:2" x14ac:dyDescent="0.2">
      <c r="A1520" t="s">
        <v>1009</v>
      </c>
      <c r="B1520" t="str">
        <f>"18211725851"</f>
        <v>18211725851</v>
      </c>
    </row>
    <row r="1521" spans="1:2" x14ac:dyDescent="0.2">
      <c r="A1521" t="s">
        <v>1008</v>
      </c>
      <c r="B1521" t="str">
        <f>"15321563112"</f>
        <v>15321563112</v>
      </c>
    </row>
    <row r="1522" spans="1:2" x14ac:dyDescent="0.2">
      <c r="A1522" t="s">
        <v>1007</v>
      </c>
      <c r="B1522" t="str">
        <f>"15151824342"</f>
        <v>15151824342</v>
      </c>
    </row>
    <row r="1523" spans="1:2" x14ac:dyDescent="0.2">
      <c r="A1523" t="s">
        <v>1006</v>
      </c>
      <c r="B1523" t="str">
        <f>"15902923191"</f>
        <v>15902923191</v>
      </c>
    </row>
    <row r="1524" spans="1:2" x14ac:dyDescent="0.2">
      <c r="A1524" t="s">
        <v>1005</v>
      </c>
      <c r="B1524" t="str">
        <f>"18626049058"</f>
        <v>18626049058</v>
      </c>
    </row>
    <row r="1525" spans="1:2" x14ac:dyDescent="0.2">
      <c r="A1525" t="s">
        <v>1004</v>
      </c>
      <c r="B1525" t="str">
        <f>"15876899282"</f>
        <v>15876899282</v>
      </c>
    </row>
    <row r="1526" spans="1:2" x14ac:dyDescent="0.2">
      <c r="A1526" t="s">
        <v>1003</v>
      </c>
      <c r="B1526" t="str">
        <f>"18725434925"</f>
        <v>18725434925</v>
      </c>
    </row>
    <row r="1527" spans="1:2" x14ac:dyDescent="0.2">
      <c r="A1527" t="s">
        <v>1002</v>
      </c>
      <c r="B1527" t="str">
        <f>"18798732590"</f>
        <v>18798732590</v>
      </c>
    </row>
    <row r="1528" spans="1:2" x14ac:dyDescent="0.2">
      <c r="A1528" t="s">
        <v>1001</v>
      </c>
      <c r="B1528" t="str">
        <f>"15264869566"</f>
        <v>15264869566</v>
      </c>
    </row>
    <row r="1529" spans="1:2" x14ac:dyDescent="0.2">
      <c r="A1529" t="s">
        <v>1000</v>
      </c>
      <c r="B1529" t="str">
        <f>"18455923155"</f>
        <v>18455923155</v>
      </c>
    </row>
    <row r="1530" spans="1:2" x14ac:dyDescent="0.2">
      <c r="A1530" t="s">
        <v>999</v>
      </c>
      <c r="B1530" t="str">
        <f>"15820961067"</f>
        <v>15820961067</v>
      </c>
    </row>
    <row r="1531" spans="1:2" x14ac:dyDescent="0.2">
      <c r="A1531" t="s">
        <v>998</v>
      </c>
      <c r="B1531" t="str">
        <f>"13545900615"</f>
        <v>13545900615</v>
      </c>
    </row>
    <row r="1532" spans="1:2" x14ac:dyDescent="0.2">
      <c r="A1532" t="s">
        <v>997</v>
      </c>
      <c r="B1532" t="str">
        <f>"15148983555"</f>
        <v>15148983555</v>
      </c>
    </row>
    <row r="1533" spans="1:2" x14ac:dyDescent="0.2">
      <c r="A1533" t="s">
        <v>996</v>
      </c>
      <c r="B1533" t="str">
        <f>"13678918285"</f>
        <v>13678918285</v>
      </c>
    </row>
    <row r="1534" spans="1:2" x14ac:dyDescent="0.2">
      <c r="A1534" t="s">
        <v>995</v>
      </c>
      <c r="B1534" t="str">
        <f>"17542771301"</f>
        <v>17542771301</v>
      </c>
    </row>
    <row r="1535" spans="1:2" x14ac:dyDescent="0.2">
      <c r="A1535" t="s">
        <v>994</v>
      </c>
      <c r="B1535" t="str">
        <f>"18355084120"</f>
        <v>18355084120</v>
      </c>
    </row>
    <row r="1536" spans="1:2" x14ac:dyDescent="0.2">
      <c r="A1536" t="s">
        <v>993</v>
      </c>
      <c r="B1536" t="str">
        <f>"15191212708"</f>
        <v>15191212708</v>
      </c>
    </row>
    <row r="1537" spans="1:2" x14ac:dyDescent="0.2">
      <c r="A1537" t="s">
        <v>992</v>
      </c>
      <c r="B1537" t="str">
        <f>"18587022395"</f>
        <v>18587022395</v>
      </c>
    </row>
    <row r="1538" spans="1:2" x14ac:dyDescent="0.2">
      <c r="A1538" t="s">
        <v>991</v>
      </c>
      <c r="B1538" t="str">
        <f>"17379930639"</f>
        <v>17379930639</v>
      </c>
    </row>
    <row r="1539" spans="1:2" x14ac:dyDescent="0.2">
      <c r="A1539" t="s">
        <v>990</v>
      </c>
      <c r="B1539" t="str">
        <f>"18508706796"</f>
        <v>18508706796</v>
      </c>
    </row>
    <row r="1540" spans="1:2" x14ac:dyDescent="0.2">
      <c r="A1540" t="s">
        <v>989</v>
      </c>
      <c r="B1540" t="str">
        <f>"13852933942"</f>
        <v>13852933942</v>
      </c>
    </row>
    <row r="1541" spans="1:2" x14ac:dyDescent="0.2">
      <c r="A1541" t="s">
        <v>988</v>
      </c>
      <c r="B1541" t="str">
        <f>"15193602989"</f>
        <v>15193602989</v>
      </c>
    </row>
    <row r="1542" spans="1:2" x14ac:dyDescent="0.2">
      <c r="A1542" t="s">
        <v>987</v>
      </c>
      <c r="B1542" t="str">
        <f>"13462861826"</f>
        <v>13462861826</v>
      </c>
    </row>
    <row r="1543" spans="1:2" x14ac:dyDescent="0.2">
      <c r="A1543" t="s">
        <v>986</v>
      </c>
      <c r="B1543" t="str">
        <f>"18252088154"</f>
        <v>18252088154</v>
      </c>
    </row>
    <row r="1544" spans="1:2" x14ac:dyDescent="0.2">
      <c r="A1544" t="s">
        <v>985</v>
      </c>
      <c r="B1544" t="str">
        <f>"13989796192"</f>
        <v>13989796192</v>
      </c>
    </row>
    <row r="1545" spans="1:2" x14ac:dyDescent="0.2">
      <c r="A1545" t="s">
        <v>984</v>
      </c>
      <c r="B1545" t="str">
        <f>"15096040800"</f>
        <v>15096040800</v>
      </c>
    </row>
    <row r="1546" spans="1:2" x14ac:dyDescent="0.2">
      <c r="A1546" t="s">
        <v>983</v>
      </c>
      <c r="B1546" t="str">
        <f>"13967699248"</f>
        <v>13967699248</v>
      </c>
    </row>
    <row r="1547" spans="1:2" x14ac:dyDescent="0.2">
      <c r="A1547" t="s">
        <v>120</v>
      </c>
      <c r="B1547" t="str">
        <f>"15938376042"</f>
        <v>15938376042</v>
      </c>
    </row>
    <row r="1548" spans="1:2" x14ac:dyDescent="0.2">
      <c r="A1548" t="s">
        <v>982</v>
      </c>
      <c r="B1548" t="str">
        <f>"17332681104"</f>
        <v>17332681104</v>
      </c>
    </row>
    <row r="1549" spans="1:2" x14ac:dyDescent="0.2">
      <c r="A1549" t="s">
        <v>981</v>
      </c>
      <c r="B1549" t="str">
        <f>"13683875000"</f>
        <v>13683875000</v>
      </c>
    </row>
    <row r="1550" spans="1:2" x14ac:dyDescent="0.2">
      <c r="A1550" t="s">
        <v>980</v>
      </c>
      <c r="B1550" t="str">
        <f>"13604548477"</f>
        <v>13604548477</v>
      </c>
    </row>
    <row r="1551" spans="1:2" x14ac:dyDescent="0.2">
      <c r="A1551" t="s">
        <v>979</v>
      </c>
      <c r="B1551" t="str">
        <f>"17506073354"</f>
        <v>17506073354</v>
      </c>
    </row>
    <row r="1552" spans="1:2" x14ac:dyDescent="0.2">
      <c r="A1552" t="s">
        <v>978</v>
      </c>
      <c r="B1552" t="str">
        <f>"18956698444"</f>
        <v>18956698444</v>
      </c>
    </row>
    <row r="1553" spans="1:2" x14ac:dyDescent="0.2">
      <c r="A1553" t="s">
        <v>977</v>
      </c>
      <c r="B1553" t="str">
        <f>"15099706842"</f>
        <v>15099706842</v>
      </c>
    </row>
    <row r="1554" spans="1:2" x14ac:dyDescent="0.2">
      <c r="A1554" t="s">
        <v>976</v>
      </c>
      <c r="B1554" t="str">
        <f>"18740068254"</f>
        <v>18740068254</v>
      </c>
    </row>
    <row r="1555" spans="1:2" x14ac:dyDescent="0.2">
      <c r="A1555" t="s">
        <v>975</v>
      </c>
      <c r="B1555" t="str">
        <f>"13910195448"</f>
        <v>13910195448</v>
      </c>
    </row>
    <row r="1556" spans="1:2" x14ac:dyDescent="0.2">
      <c r="A1556" t="s">
        <v>974</v>
      </c>
      <c r="B1556" t="str">
        <f>"17671627717"</f>
        <v>17671627717</v>
      </c>
    </row>
    <row r="1557" spans="1:2" x14ac:dyDescent="0.2">
      <c r="A1557" t="s">
        <v>973</v>
      </c>
      <c r="B1557" t="str">
        <f>"13624877076"</f>
        <v>13624877076</v>
      </c>
    </row>
    <row r="1558" spans="1:2" x14ac:dyDescent="0.2">
      <c r="A1558" t="s">
        <v>972</v>
      </c>
      <c r="B1558" t="str">
        <f>"13640912365"</f>
        <v>13640912365</v>
      </c>
    </row>
    <row r="1559" spans="1:2" x14ac:dyDescent="0.2">
      <c r="A1559" t="s">
        <v>971</v>
      </c>
      <c r="B1559" t="str">
        <f>"15849182688"</f>
        <v>15849182688</v>
      </c>
    </row>
    <row r="1560" spans="1:2" x14ac:dyDescent="0.2">
      <c r="A1560" t="s">
        <v>970</v>
      </c>
      <c r="B1560" t="str">
        <f>"18254445468"</f>
        <v>18254445468</v>
      </c>
    </row>
    <row r="1561" spans="1:2" x14ac:dyDescent="0.2">
      <c r="A1561" t="s">
        <v>969</v>
      </c>
      <c r="B1561" t="str">
        <f>"13855081550"</f>
        <v>13855081550</v>
      </c>
    </row>
    <row r="1562" spans="1:2" x14ac:dyDescent="0.2">
      <c r="A1562" t="s">
        <v>968</v>
      </c>
      <c r="B1562" t="str">
        <f>"15875006656"</f>
        <v>15875006656</v>
      </c>
    </row>
    <row r="1563" spans="1:2" x14ac:dyDescent="0.2">
      <c r="A1563" t="s">
        <v>967</v>
      </c>
      <c r="B1563" t="str">
        <f>"15198808841"</f>
        <v>15198808841</v>
      </c>
    </row>
    <row r="1564" spans="1:2" x14ac:dyDescent="0.2">
      <c r="A1564" t="s">
        <v>966</v>
      </c>
      <c r="B1564" t="str">
        <f>"15198715573"</f>
        <v>15198715573</v>
      </c>
    </row>
    <row r="1565" spans="1:2" x14ac:dyDescent="0.2">
      <c r="A1565" t="s">
        <v>965</v>
      </c>
      <c r="B1565" t="str">
        <f>"15031753789"</f>
        <v>15031753789</v>
      </c>
    </row>
    <row r="1566" spans="1:2" x14ac:dyDescent="0.2">
      <c r="A1566" t="s">
        <v>964</v>
      </c>
      <c r="B1566" t="str">
        <f>"15959782851"</f>
        <v>15959782851</v>
      </c>
    </row>
    <row r="1567" spans="1:2" x14ac:dyDescent="0.2">
      <c r="A1567" t="s">
        <v>963</v>
      </c>
      <c r="B1567" t="str">
        <f>"18910521663"</f>
        <v>18910521663</v>
      </c>
    </row>
    <row r="1568" spans="1:2" x14ac:dyDescent="0.2">
      <c r="A1568" t="s">
        <v>962</v>
      </c>
      <c r="B1568" t="str">
        <f>"13970764125"</f>
        <v>13970764125</v>
      </c>
    </row>
    <row r="1569" spans="1:2" x14ac:dyDescent="0.2">
      <c r="A1569" t="s">
        <v>961</v>
      </c>
      <c r="B1569" t="str">
        <f>"18084417959"</f>
        <v>18084417959</v>
      </c>
    </row>
    <row r="1570" spans="1:2" x14ac:dyDescent="0.2">
      <c r="A1570" t="s">
        <v>960</v>
      </c>
      <c r="B1570" t="str">
        <f>"18672774282"</f>
        <v>18672774282</v>
      </c>
    </row>
    <row r="1571" spans="1:2" x14ac:dyDescent="0.2">
      <c r="A1571" t="s">
        <v>959</v>
      </c>
      <c r="B1571" t="str">
        <f>"13932148949"</f>
        <v>13932148949</v>
      </c>
    </row>
    <row r="1572" spans="1:2" x14ac:dyDescent="0.2">
      <c r="A1572" t="s">
        <v>958</v>
      </c>
      <c r="B1572" t="str">
        <f>"13958392524"</f>
        <v>13958392524</v>
      </c>
    </row>
    <row r="1573" spans="1:2" x14ac:dyDescent="0.2">
      <c r="A1573" t="s">
        <v>957</v>
      </c>
      <c r="B1573" t="str">
        <f>"13477448003"</f>
        <v>13477448003</v>
      </c>
    </row>
    <row r="1574" spans="1:2" x14ac:dyDescent="0.2">
      <c r="A1574" t="s">
        <v>956</v>
      </c>
      <c r="B1574" t="str">
        <f>"18824371919"</f>
        <v>18824371919</v>
      </c>
    </row>
    <row r="1575" spans="1:2" x14ac:dyDescent="0.2">
      <c r="A1575" t="s">
        <v>955</v>
      </c>
      <c r="B1575" t="str">
        <f>"18306112265"</f>
        <v>18306112265</v>
      </c>
    </row>
    <row r="1576" spans="1:2" x14ac:dyDescent="0.2">
      <c r="A1576" t="s">
        <v>954</v>
      </c>
      <c r="B1576" t="str">
        <f>"13222290680"</f>
        <v>13222290680</v>
      </c>
    </row>
    <row r="1577" spans="1:2" x14ac:dyDescent="0.2">
      <c r="A1577" t="s">
        <v>953</v>
      </c>
      <c r="B1577" t="str">
        <f>"13363612391"</f>
        <v>13363612391</v>
      </c>
    </row>
    <row r="1578" spans="1:2" x14ac:dyDescent="0.2">
      <c r="A1578" t="s">
        <v>952</v>
      </c>
      <c r="B1578" t="str">
        <f>"13553989855"</f>
        <v>13553989855</v>
      </c>
    </row>
    <row r="1579" spans="1:2" x14ac:dyDescent="0.2">
      <c r="A1579" t="s">
        <v>951</v>
      </c>
      <c r="B1579" t="str">
        <f>"17696145558"</f>
        <v>17696145558</v>
      </c>
    </row>
    <row r="1580" spans="1:2" x14ac:dyDescent="0.2">
      <c r="A1580" t="s">
        <v>950</v>
      </c>
      <c r="B1580" t="str">
        <f>"13234012460"</f>
        <v>13234012460</v>
      </c>
    </row>
    <row r="1581" spans="1:2" x14ac:dyDescent="0.2">
      <c r="A1581" t="s">
        <v>949</v>
      </c>
      <c r="B1581" t="str">
        <f>"13525369744"</f>
        <v>13525369744</v>
      </c>
    </row>
    <row r="1582" spans="1:2" x14ac:dyDescent="0.2">
      <c r="A1582" t="s">
        <v>948</v>
      </c>
      <c r="B1582" t="str">
        <f>"15240669310"</f>
        <v>15240669310</v>
      </c>
    </row>
    <row r="1583" spans="1:2" x14ac:dyDescent="0.2">
      <c r="A1583" t="s">
        <v>947</v>
      </c>
      <c r="B1583" t="str">
        <f>"13913083034"</f>
        <v>13913083034</v>
      </c>
    </row>
    <row r="1584" spans="1:2" x14ac:dyDescent="0.2">
      <c r="A1584" t="s">
        <v>946</v>
      </c>
      <c r="B1584" t="str">
        <f>"15866818082"</f>
        <v>15866818082</v>
      </c>
    </row>
    <row r="1585" spans="1:2" x14ac:dyDescent="0.2">
      <c r="A1585" t="s">
        <v>945</v>
      </c>
      <c r="B1585" t="str">
        <f>"15852841158"</f>
        <v>15852841158</v>
      </c>
    </row>
    <row r="1586" spans="1:2" x14ac:dyDescent="0.2">
      <c r="A1586" t="s">
        <v>944</v>
      </c>
      <c r="B1586" t="str">
        <f>"13905285010"</f>
        <v>13905285010</v>
      </c>
    </row>
    <row r="1587" spans="1:2" x14ac:dyDescent="0.2">
      <c r="A1587" t="s">
        <v>943</v>
      </c>
      <c r="B1587" t="str">
        <f>"13373562879"</f>
        <v>13373562879</v>
      </c>
    </row>
    <row r="1588" spans="1:2" x14ac:dyDescent="0.2">
      <c r="A1588" t="s">
        <v>942</v>
      </c>
      <c r="B1588" t="str">
        <f>"15275286023"</f>
        <v>15275286023</v>
      </c>
    </row>
    <row r="1589" spans="1:2" x14ac:dyDescent="0.2">
      <c r="A1589" t="s">
        <v>941</v>
      </c>
      <c r="B1589" t="str">
        <f>"18768083644"</f>
        <v>18768083644</v>
      </c>
    </row>
    <row r="1590" spans="1:2" x14ac:dyDescent="0.2">
      <c r="A1590" t="s">
        <v>940</v>
      </c>
      <c r="B1590" t="str">
        <f>"15940605312"</f>
        <v>15940605312</v>
      </c>
    </row>
    <row r="1591" spans="1:2" x14ac:dyDescent="0.2">
      <c r="A1591" t="s">
        <v>939</v>
      </c>
      <c r="B1591" t="str">
        <f>"17827616501"</f>
        <v>17827616501</v>
      </c>
    </row>
    <row r="1592" spans="1:2" x14ac:dyDescent="0.2">
      <c r="A1592" t="s">
        <v>938</v>
      </c>
      <c r="B1592" t="str">
        <f>"15800374814"</f>
        <v>15800374814</v>
      </c>
    </row>
    <row r="1593" spans="1:2" x14ac:dyDescent="0.2">
      <c r="A1593" t="s">
        <v>937</v>
      </c>
      <c r="B1593" t="str">
        <f>"18630288293"</f>
        <v>18630288293</v>
      </c>
    </row>
    <row r="1594" spans="1:2" x14ac:dyDescent="0.2">
      <c r="A1594" t="s">
        <v>697</v>
      </c>
      <c r="B1594" t="str">
        <f>"15954348366"</f>
        <v>15954348366</v>
      </c>
    </row>
    <row r="1595" spans="1:2" x14ac:dyDescent="0.2">
      <c r="A1595" t="s">
        <v>936</v>
      </c>
      <c r="B1595" t="str">
        <f>"13190745669"</f>
        <v>13190745669</v>
      </c>
    </row>
    <row r="1596" spans="1:2" x14ac:dyDescent="0.2">
      <c r="A1596" t="s">
        <v>935</v>
      </c>
      <c r="B1596" t="str">
        <f>"15121165583"</f>
        <v>15121165583</v>
      </c>
    </row>
    <row r="1597" spans="1:2" x14ac:dyDescent="0.2">
      <c r="A1597" t="s">
        <v>934</v>
      </c>
      <c r="B1597" t="str">
        <f>"18807193644"</f>
        <v>18807193644</v>
      </c>
    </row>
    <row r="1598" spans="1:2" x14ac:dyDescent="0.2">
      <c r="A1598" t="s">
        <v>933</v>
      </c>
      <c r="B1598" t="str">
        <f>"18172777980"</f>
        <v>18172777980</v>
      </c>
    </row>
    <row r="1599" spans="1:2" x14ac:dyDescent="0.2">
      <c r="A1599" t="s">
        <v>932</v>
      </c>
      <c r="B1599" t="str">
        <f>"15893053639"</f>
        <v>15893053639</v>
      </c>
    </row>
    <row r="1600" spans="1:2" x14ac:dyDescent="0.2">
      <c r="A1600" t="s">
        <v>931</v>
      </c>
      <c r="B1600" t="str">
        <f>"15153635287"</f>
        <v>15153635287</v>
      </c>
    </row>
    <row r="1601" spans="1:2" x14ac:dyDescent="0.2">
      <c r="A1601" t="s">
        <v>930</v>
      </c>
      <c r="B1601" t="str">
        <f>"18022184043"</f>
        <v>18022184043</v>
      </c>
    </row>
    <row r="1602" spans="1:2" x14ac:dyDescent="0.2">
      <c r="A1602" t="s">
        <v>929</v>
      </c>
      <c r="B1602" t="str">
        <f>"18889771424"</f>
        <v>18889771424</v>
      </c>
    </row>
    <row r="1603" spans="1:2" x14ac:dyDescent="0.2">
      <c r="A1603" t="s">
        <v>928</v>
      </c>
      <c r="B1603" t="str">
        <f>"18373553038"</f>
        <v>18373553038</v>
      </c>
    </row>
    <row r="1604" spans="1:2" x14ac:dyDescent="0.2">
      <c r="A1604" t="s">
        <v>927</v>
      </c>
      <c r="B1604" t="str">
        <f>"18660575176"</f>
        <v>18660575176</v>
      </c>
    </row>
    <row r="1605" spans="1:2" x14ac:dyDescent="0.2">
      <c r="A1605" t="s">
        <v>926</v>
      </c>
      <c r="B1605" t="str">
        <f>"13688447968"</f>
        <v>13688447968</v>
      </c>
    </row>
    <row r="1606" spans="1:2" x14ac:dyDescent="0.2">
      <c r="A1606" t="s">
        <v>925</v>
      </c>
      <c r="B1606" t="str">
        <f>"13799181828"</f>
        <v>13799181828</v>
      </c>
    </row>
    <row r="1607" spans="1:2" x14ac:dyDescent="0.2">
      <c r="A1607" t="s">
        <v>924</v>
      </c>
      <c r="B1607" t="str">
        <f>"18744194914"</f>
        <v>18744194914</v>
      </c>
    </row>
    <row r="1608" spans="1:2" x14ac:dyDescent="0.2">
      <c r="A1608" t="s">
        <v>923</v>
      </c>
      <c r="B1608" t="str">
        <f>"15094549802"</f>
        <v>15094549802</v>
      </c>
    </row>
    <row r="1609" spans="1:2" x14ac:dyDescent="0.2">
      <c r="A1609" t="s">
        <v>922</v>
      </c>
      <c r="B1609" t="str">
        <f>"18312156039"</f>
        <v>18312156039</v>
      </c>
    </row>
    <row r="1610" spans="1:2" x14ac:dyDescent="0.2">
      <c r="A1610" t="s">
        <v>921</v>
      </c>
      <c r="B1610" t="str">
        <f>"18725169667"</f>
        <v>18725169667</v>
      </c>
    </row>
    <row r="1611" spans="1:2" x14ac:dyDescent="0.2">
      <c r="A1611" t="s">
        <v>920</v>
      </c>
      <c r="B1611" t="str">
        <f>"13567682666"</f>
        <v>13567682666</v>
      </c>
    </row>
    <row r="1612" spans="1:2" x14ac:dyDescent="0.2">
      <c r="A1612" t="s">
        <v>919</v>
      </c>
      <c r="B1612" t="str">
        <f>"13527009795"</f>
        <v>13527009795</v>
      </c>
    </row>
    <row r="1613" spans="1:2" x14ac:dyDescent="0.2">
      <c r="A1613" t="s">
        <v>918</v>
      </c>
      <c r="B1613" t="str">
        <f>"13124433483"</f>
        <v>13124433483</v>
      </c>
    </row>
    <row r="1614" spans="1:2" x14ac:dyDescent="0.2">
      <c r="A1614" t="s">
        <v>51</v>
      </c>
      <c r="B1614" t="str">
        <f>"13833362636"</f>
        <v>13833362636</v>
      </c>
    </row>
    <row r="1615" spans="1:2" x14ac:dyDescent="0.2">
      <c r="A1615" t="s">
        <v>917</v>
      </c>
      <c r="B1615" t="str">
        <f>"18268012839"</f>
        <v>18268012839</v>
      </c>
    </row>
    <row r="1616" spans="1:2" x14ac:dyDescent="0.2">
      <c r="A1616" t="s">
        <v>916</v>
      </c>
      <c r="B1616" t="str">
        <f>"18308975671"</f>
        <v>18308975671</v>
      </c>
    </row>
    <row r="1617" spans="1:2" x14ac:dyDescent="0.2">
      <c r="A1617" t="s">
        <v>915</v>
      </c>
      <c r="B1617" t="str">
        <f>"18787794085"</f>
        <v>18787794085</v>
      </c>
    </row>
    <row r="1618" spans="1:2" x14ac:dyDescent="0.2">
      <c r="A1618" t="s">
        <v>914</v>
      </c>
      <c r="B1618" t="str">
        <f>"15256301369"</f>
        <v>15256301369</v>
      </c>
    </row>
    <row r="1619" spans="1:2" x14ac:dyDescent="0.2">
      <c r="A1619" t="s">
        <v>913</v>
      </c>
      <c r="B1619" t="str">
        <f>"13650927022"</f>
        <v>13650927022</v>
      </c>
    </row>
    <row r="1620" spans="1:2" x14ac:dyDescent="0.2">
      <c r="A1620" t="s">
        <v>912</v>
      </c>
      <c r="B1620" t="str">
        <f>"13262851013"</f>
        <v>13262851013</v>
      </c>
    </row>
    <row r="1621" spans="1:2" x14ac:dyDescent="0.2">
      <c r="A1621" t="s">
        <v>911</v>
      </c>
      <c r="B1621" t="str">
        <f>"13998653972"</f>
        <v>13998653972</v>
      </c>
    </row>
    <row r="1622" spans="1:2" x14ac:dyDescent="0.2">
      <c r="A1622" t="s">
        <v>910</v>
      </c>
      <c r="B1622" t="str">
        <f>"13222666112"</f>
        <v>13222666112</v>
      </c>
    </row>
    <row r="1623" spans="1:2" x14ac:dyDescent="0.2">
      <c r="A1623" t="s">
        <v>909</v>
      </c>
      <c r="B1623" t="str">
        <f>"13089713427"</f>
        <v>13089713427</v>
      </c>
    </row>
    <row r="1624" spans="1:2" x14ac:dyDescent="0.2">
      <c r="A1624" t="s">
        <v>908</v>
      </c>
      <c r="B1624" t="str">
        <f>"13103718090"</f>
        <v>13103718090</v>
      </c>
    </row>
    <row r="1625" spans="1:2" x14ac:dyDescent="0.2">
      <c r="A1625" t="s">
        <v>907</v>
      </c>
      <c r="B1625" t="str">
        <f>"13700146261"</f>
        <v>13700146261</v>
      </c>
    </row>
    <row r="1626" spans="1:2" x14ac:dyDescent="0.2">
      <c r="A1626" t="s">
        <v>906</v>
      </c>
      <c r="B1626" t="str">
        <f>"18797177638"</f>
        <v>18797177638</v>
      </c>
    </row>
    <row r="1627" spans="1:2" x14ac:dyDescent="0.2">
      <c r="A1627" t="s">
        <v>905</v>
      </c>
      <c r="B1627" t="str">
        <f>"18475231218"</f>
        <v>18475231218</v>
      </c>
    </row>
    <row r="1628" spans="1:2" x14ac:dyDescent="0.2">
      <c r="A1628" t="s">
        <v>904</v>
      </c>
      <c r="B1628" t="str">
        <f>"18671319759"</f>
        <v>18671319759</v>
      </c>
    </row>
    <row r="1629" spans="1:2" x14ac:dyDescent="0.2">
      <c r="A1629" t="s">
        <v>903</v>
      </c>
      <c r="B1629" t="str">
        <f>"13923350593"</f>
        <v>13923350593</v>
      </c>
    </row>
    <row r="1630" spans="1:2" x14ac:dyDescent="0.2">
      <c r="A1630" t="s">
        <v>902</v>
      </c>
      <c r="B1630" t="str">
        <f>"13563982533"</f>
        <v>13563982533</v>
      </c>
    </row>
    <row r="1631" spans="1:2" x14ac:dyDescent="0.2">
      <c r="A1631" t="s">
        <v>901</v>
      </c>
      <c r="B1631" t="str">
        <f>"15863219036"</f>
        <v>15863219036</v>
      </c>
    </row>
    <row r="1632" spans="1:2" x14ac:dyDescent="0.2">
      <c r="A1632" t="s">
        <v>900</v>
      </c>
      <c r="B1632" t="str">
        <f>"13666111712"</f>
        <v>13666111712</v>
      </c>
    </row>
    <row r="1633" spans="1:2" x14ac:dyDescent="0.2">
      <c r="A1633" t="s">
        <v>899</v>
      </c>
      <c r="B1633" t="str">
        <f>"15098046494"</f>
        <v>15098046494</v>
      </c>
    </row>
    <row r="1634" spans="1:2" x14ac:dyDescent="0.2">
      <c r="A1634" t="s">
        <v>898</v>
      </c>
      <c r="B1634" t="str">
        <f>"18206090568"</f>
        <v>18206090568</v>
      </c>
    </row>
    <row r="1635" spans="1:2" x14ac:dyDescent="0.2">
      <c r="A1635" t="s">
        <v>897</v>
      </c>
      <c r="B1635" t="str">
        <f>"15880076154"</f>
        <v>15880076154</v>
      </c>
    </row>
    <row r="1636" spans="1:2" x14ac:dyDescent="0.2">
      <c r="A1636" t="s">
        <v>896</v>
      </c>
      <c r="B1636" t="str">
        <f>"18655298700"</f>
        <v>18655298700</v>
      </c>
    </row>
    <row r="1637" spans="1:2" x14ac:dyDescent="0.2">
      <c r="A1637" t="s">
        <v>895</v>
      </c>
      <c r="B1637" t="str">
        <f>"17543033306"</f>
        <v>17543033306</v>
      </c>
    </row>
    <row r="1638" spans="1:2" x14ac:dyDescent="0.2">
      <c r="A1638" t="s">
        <v>894</v>
      </c>
      <c r="B1638" t="str">
        <f>"15289815506"</f>
        <v>15289815506</v>
      </c>
    </row>
    <row r="1639" spans="1:2" x14ac:dyDescent="0.2">
      <c r="A1639" t="s">
        <v>893</v>
      </c>
      <c r="B1639" t="str">
        <f>"15875181028"</f>
        <v>15875181028</v>
      </c>
    </row>
    <row r="1640" spans="1:2" x14ac:dyDescent="0.2">
      <c r="A1640" t="s">
        <v>892</v>
      </c>
      <c r="B1640" t="str">
        <f>"15289206521"</f>
        <v>15289206521</v>
      </c>
    </row>
    <row r="1641" spans="1:2" x14ac:dyDescent="0.2">
      <c r="A1641" t="s">
        <v>891</v>
      </c>
      <c r="B1641" t="str">
        <f>"13116135955"</f>
        <v>13116135955</v>
      </c>
    </row>
    <row r="1642" spans="1:2" x14ac:dyDescent="0.2">
      <c r="A1642" t="s">
        <v>890</v>
      </c>
      <c r="B1642" t="str">
        <f>"13437686468"</f>
        <v>13437686468</v>
      </c>
    </row>
    <row r="1643" spans="1:2" x14ac:dyDescent="0.2">
      <c r="A1643" t="s">
        <v>889</v>
      </c>
      <c r="B1643" t="str">
        <f>"15775674111"</f>
        <v>15775674111</v>
      </c>
    </row>
    <row r="1644" spans="1:2" x14ac:dyDescent="0.2">
      <c r="A1644" t="s">
        <v>888</v>
      </c>
      <c r="B1644" t="str">
        <f>"18174130775"</f>
        <v>18174130775</v>
      </c>
    </row>
    <row r="1645" spans="1:2" x14ac:dyDescent="0.2">
      <c r="A1645" t="s">
        <v>887</v>
      </c>
      <c r="B1645" t="str">
        <f>"17628197689"</f>
        <v>17628197689</v>
      </c>
    </row>
    <row r="1646" spans="1:2" x14ac:dyDescent="0.2">
      <c r="A1646" t="s">
        <v>886</v>
      </c>
      <c r="B1646" t="str">
        <f>"13083297909"</f>
        <v>13083297909</v>
      </c>
    </row>
    <row r="1647" spans="1:2" x14ac:dyDescent="0.2">
      <c r="A1647" t="s">
        <v>885</v>
      </c>
      <c r="B1647" t="str">
        <f>"18721599095"</f>
        <v>18721599095</v>
      </c>
    </row>
    <row r="1648" spans="1:2" x14ac:dyDescent="0.2">
      <c r="A1648" t="s">
        <v>884</v>
      </c>
      <c r="B1648" t="str">
        <f>"17371720317"</f>
        <v>17371720317</v>
      </c>
    </row>
    <row r="1649" spans="1:2" x14ac:dyDescent="0.2">
      <c r="A1649" t="s">
        <v>883</v>
      </c>
      <c r="B1649" t="str">
        <f>"18187005846"</f>
        <v>18187005846</v>
      </c>
    </row>
    <row r="1650" spans="1:2" x14ac:dyDescent="0.2">
      <c r="A1650" t="s">
        <v>882</v>
      </c>
      <c r="B1650" t="str">
        <f>"15953937012"</f>
        <v>15953937012</v>
      </c>
    </row>
    <row r="1651" spans="1:2" x14ac:dyDescent="0.2">
      <c r="A1651" t="s">
        <v>881</v>
      </c>
      <c r="B1651" t="str">
        <f>"18331831628"</f>
        <v>18331831628</v>
      </c>
    </row>
    <row r="1652" spans="1:2" x14ac:dyDescent="0.2">
      <c r="A1652" t="s">
        <v>880</v>
      </c>
      <c r="B1652" t="str">
        <f>"18735621263"</f>
        <v>18735621263</v>
      </c>
    </row>
    <row r="1653" spans="1:2" x14ac:dyDescent="0.2">
      <c r="A1653" t="s">
        <v>879</v>
      </c>
      <c r="B1653" t="str">
        <f>"13650859204"</f>
        <v>13650859204</v>
      </c>
    </row>
    <row r="1654" spans="1:2" x14ac:dyDescent="0.2">
      <c r="A1654" t="s">
        <v>878</v>
      </c>
      <c r="B1654" t="str">
        <f>"18225460677"</f>
        <v>18225460677</v>
      </c>
    </row>
    <row r="1655" spans="1:2" x14ac:dyDescent="0.2">
      <c r="A1655" t="s">
        <v>877</v>
      </c>
      <c r="B1655" t="str">
        <f>"15048820079"</f>
        <v>15048820079</v>
      </c>
    </row>
    <row r="1656" spans="1:2" x14ac:dyDescent="0.2">
      <c r="A1656" t="s">
        <v>876</v>
      </c>
      <c r="B1656" t="str">
        <f>"13458592003"</f>
        <v>13458592003</v>
      </c>
    </row>
    <row r="1657" spans="1:2" x14ac:dyDescent="0.2">
      <c r="A1657" t="s">
        <v>875</v>
      </c>
      <c r="B1657" t="str">
        <f>"15199677781"</f>
        <v>15199677781</v>
      </c>
    </row>
    <row r="1658" spans="1:2" x14ac:dyDescent="0.2">
      <c r="A1658" t="s">
        <v>874</v>
      </c>
      <c r="B1658" t="str">
        <f>"18334954416"</f>
        <v>18334954416</v>
      </c>
    </row>
    <row r="1659" spans="1:2" x14ac:dyDescent="0.2">
      <c r="A1659" t="s">
        <v>873</v>
      </c>
      <c r="B1659" t="str">
        <f>"13595086519"</f>
        <v>13595086519</v>
      </c>
    </row>
    <row r="1660" spans="1:2" x14ac:dyDescent="0.2">
      <c r="A1660" t="s">
        <v>872</v>
      </c>
      <c r="B1660" t="str">
        <f>"15769672708"</f>
        <v>15769672708</v>
      </c>
    </row>
    <row r="1661" spans="1:2" x14ac:dyDescent="0.2">
      <c r="A1661" t="s">
        <v>871</v>
      </c>
      <c r="B1661" t="str">
        <f>"15232701202"</f>
        <v>15232701202</v>
      </c>
    </row>
    <row r="1662" spans="1:2" x14ac:dyDescent="0.2">
      <c r="A1662" t="s">
        <v>870</v>
      </c>
      <c r="B1662" t="str">
        <f>"18934445901"</f>
        <v>18934445901</v>
      </c>
    </row>
    <row r="1663" spans="1:2" x14ac:dyDescent="0.2">
      <c r="A1663" t="s">
        <v>869</v>
      </c>
      <c r="B1663" t="str">
        <f>"18257801164"</f>
        <v>18257801164</v>
      </c>
    </row>
    <row r="1664" spans="1:2" x14ac:dyDescent="0.2">
      <c r="A1664" t="s">
        <v>868</v>
      </c>
      <c r="B1664" t="str">
        <f>"15618013612"</f>
        <v>15618013612</v>
      </c>
    </row>
    <row r="1665" spans="1:2" x14ac:dyDescent="0.2">
      <c r="A1665" t="s">
        <v>867</v>
      </c>
      <c r="B1665" t="str">
        <f>"18827336467"</f>
        <v>18827336467</v>
      </c>
    </row>
    <row r="1666" spans="1:2" x14ac:dyDescent="0.2">
      <c r="A1666" t="s">
        <v>866</v>
      </c>
      <c r="B1666" t="str">
        <f>"13188185000"</f>
        <v>13188185000</v>
      </c>
    </row>
    <row r="1667" spans="1:2" x14ac:dyDescent="0.2">
      <c r="A1667" t="s">
        <v>865</v>
      </c>
      <c r="B1667" t="str">
        <f>"18706991707"</f>
        <v>18706991707</v>
      </c>
    </row>
    <row r="1668" spans="1:2" x14ac:dyDescent="0.2">
      <c r="A1668" t="s">
        <v>864</v>
      </c>
      <c r="B1668" t="str">
        <f>"15045424400"</f>
        <v>15045424400</v>
      </c>
    </row>
    <row r="1669" spans="1:2" x14ac:dyDescent="0.2">
      <c r="A1669" t="s">
        <v>863</v>
      </c>
      <c r="B1669" t="str">
        <f>"13807798025"</f>
        <v>13807798025</v>
      </c>
    </row>
    <row r="1670" spans="1:2" x14ac:dyDescent="0.2">
      <c r="A1670" t="s">
        <v>862</v>
      </c>
      <c r="B1670" t="str">
        <f>"18692687369"</f>
        <v>18692687369</v>
      </c>
    </row>
    <row r="1671" spans="1:2" x14ac:dyDescent="0.2">
      <c r="A1671" t="s">
        <v>861</v>
      </c>
      <c r="B1671" t="str">
        <f>"18622811500"</f>
        <v>18622811500</v>
      </c>
    </row>
    <row r="1672" spans="1:2" x14ac:dyDescent="0.2">
      <c r="A1672" t="s">
        <v>860</v>
      </c>
      <c r="B1672" t="str">
        <f>"18962658525"</f>
        <v>18962658525</v>
      </c>
    </row>
    <row r="1673" spans="1:2" x14ac:dyDescent="0.2">
      <c r="A1673" t="s">
        <v>859</v>
      </c>
      <c r="B1673" t="str">
        <f>"18096178380"</f>
        <v>18096178380</v>
      </c>
    </row>
    <row r="1674" spans="1:2" x14ac:dyDescent="0.2">
      <c r="A1674" t="s">
        <v>858</v>
      </c>
      <c r="B1674" t="str">
        <f>"13812112462"</f>
        <v>13812112462</v>
      </c>
    </row>
    <row r="1675" spans="1:2" x14ac:dyDescent="0.2">
      <c r="A1675" t="s">
        <v>857</v>
      </c>
      <c r="B1675" t="str">
        <f>"13575128961"</f>
        <v>13575128961</v>
      </c>
    </row>
    <row r="1676" spans="1:2" x14ac:dyDescent="0.2">
      <c r="A1676" t="s">
        <v>856</v>
      </c>
      <c r="B1676" t="str">
        <f>"13114224232"</f>
        <v>13114224232</v>
      </c>
    </row>
    <row r="1677" spans="1:2" x14ac:dyDescent="0.2">
      <c r="A1677" t="s">
        <v>855</v>
      </c>
      <c r="B1677" t="str">
        <f>"18364511075"</f>
        <v>18364511075</v>
      </c>
    </row>
    <row r="1678" spans="1:2" x14ac:dyDescent="0.2">
      <c r="A1678" t="s">
        <v>854</v>
      </c>
      <c r="B1678" t="str">
        <f>"13723236062"</f>
        <v>13723236062</v>
      </c>
    </row>
    <row r="1679" spans="1:2" x14ac:dyDescent="0.2">
      <c r="A1679" t="s">
        <v>853</v>
      </c>
      <c r="B1679" t="str">
        <f>"18824555672"</f>
        <v>18824555672</v>
      </c>
    </row>
    <row r="1680" spans="1:2" x14ac:dyDescent="0.2">
      <c r="A1680" t="s">
        <v>852</v>
      </c>
      <c r="B1680" t="str">
        <f>"18825254900"</f>
        <v>18825254900</v>
      </c>
    </row>
    <row r="1681" spans="1:2" x14ac:dyDescent="0.2">
      <c r="A1681" t="s">
        <v>851</v>
      </c>
      <c r="B1681" t="str">
        <f>"13816305695"</f>
        <v>13816305695</v>
      </c>
    </row>
    <row r="1682" spans="1:2" x14ac:dyDescent="0.2">
      <c r="A1682" t="s">
        <v>850</v>
      </c>
      <c r="B1682" t="str">
        <f>"15515586239"</f>
        <v>15515586239</v>
      </c>
    </row>
    <row r="1683" spans="1:2" x14ac:dyDescent="0.2">
      <c r="A1683" t="s">
        <v>849</v>
      </c>
      <c r="B1683" t="str">
        <f>"15227307578"</f>
        <v>15227307578</v>
      </c>
    </row>
    <row r="1684" spans="1:2" x14ac:dyDescent="0.2">
      <c r="A1684" t="s">
        <v>848</v>
      </c>
      <c r="B1684" t="str">
        <f>"15276379908"</f>
        <v>15276379908</v>
      </c>
    </row>
    <row r="1685" spans="1:2" x14ac:dyDescent="0.2">
      <c r="A1685" t="s">
        <v>847</v>
      </c>
      <c r="B1685" t="str">
        <f>"15351748887"</f>
        <v>15351748887</v>
      </c>
    </row>
    <row r="1686" spans="1:2" x14ac:dyDescent="0.2">
      <c r="A1686" t="s">
        <v>846</v>
      </c>
      <c r="B1686" t="str">
        <f>"18213282147"</f>
        <v>18213282147</v>
      </c>
    </row>
    <row r="1687" spans="1:2" x14ac:dyDescent="0.2">
      <c r="A1687" t="s">
        <v>845</v>
      </c>
      <c r="B1687" t="str">
        <f>"13908983384"</f>
        <v>13908983384</v>
      </c>
    </row>
    <row r="1688" spans="1:2" x14ac:dyDescent="0.2">
      <c r="A1688" t="s">
        <v>844</v>
      </c>
      <c r="B1688" t="str">
        <f>"18104589192"</f>
        <v>18104589192</v>
      </c>
    </row>
    <row r="1689" spans="1:2" x14ac:dyDescent="0.2">
      <c r="A1689" t="s">
        <v>843</v>
      </c>
      <c r="B1689" t="str">
        <f>"18737415700"</f>
        <v>18737415700</v>
      </c>
    </row>
    <row r="1690" spans="1:2" x14ac:dyDescent="0.2">
      <c r="A1690" t="s">
        <v>842</v>
      </c>
      <c r="B1690" t="str">
        <f>"18726148689"</f>
        <v>18726148689</v>
      </c>
    </row>
    <row r="1691" spans="1:2" x14ac:dyDescent="0.2">
      <c r="A1691" t="s">
        <v>841</v>
      </c>
      <c r="B1691" t="str">
        <f>"13238346520"</f>
        <v>13238346520</v>
      </c>
    </row>
    <row r="1692" spans="1:2" x14ac:dyDescent="0.2">
      <c r="A1692" t="s">
        <v>840</v>
      </c>
      <c r="B1692" t="str">
        <f>"13466962794"</f>
        <v>13466962794</v>
      </c>
    </row>
    <row r="1693" spans="1:2" x14ac:dyDescent="0.2">
      <c r="A1693" t="s">
        <v>839</v>
      </c>
      <c r="B1693" t="str">
        <f>"13802323693"</f>
        <v>13802323693</v>
      </c>
    </row>
    <row r="1694" spans="1:2" x14ac:dyDescent="0.2">
      <c r="A1694" t="s">
        <v>838</v>
      </c>
      <c r="B1694" t="str">
        <f>"18256401526"</f>
        <v>18256401526</v>
      </c>
    </row>
    <row r="1695" spans="1:2" x14ac:dyDescent="0.2">
      <c r="A1695" t="s">
        <v>837</v>
      </c>
      <c r="B1695" t="str">
        <f>"15130643409"</f>
        <v>15130643409</v>
      </c>
    </row>
    <row r="1696" spans="1:2" x14ac:dyDescent="0.2">
      <c r="A1696" t="s">
        <v>836</v>
      </c>
      <c r="B1696" t="str">
        <f>"15850571204"</f>
        <v>15850571204</v>
      </c>
    </row>
    <row r="1697" spans="1:2" x14ac:dyDescent="0.2">
      <c r="A1697" t="s">
        <v>835</v>
      </c>
      <c r="B1697" t="str">
        <f>"15593685779"</f>
        <v>15593685779</v>
      </c>
    </row>
    <row r="1698" spans="1:2" x14ac:dyDescent="0.2">
      <c r="A1698" t="s">
        <v>834</v>
      </c>
      <c r="B1698" t="str">
        <f>"18744294429"</f>
        <v>18744294429</v>
      </c>
    </row>
    <row r="1699" spans="1:2" x14ac:dyDescent="0.2">
      <c r="A1699" t="s">
        <v>833</v>
      </c>
      <c r="B1699" t="str">
        <f>"14707922228"</f>
        <v>14707922228</v>
      </c>
    </row>
    <row r="1700" spans="1:2" x14ac:dyDescent="0.2">
      <c r="A1700" t="s">
        <v>832</v>
      </c>
      <c r="B1700" t="str">
        <f>"18620530984"</f>
        <v>18620530984</v>
      </c>
    </row>
    <row r="1701" spans="1:2" x14ac:dyDescent="0.2">
      <c r="A1701" t="s">
        <v>831</v>
      </c>
      <c r="B1701" t="str">
        <f>"13546377299"</f>
        <v>13546377299</v>
      </c>
    </row>
    <row r="1702" spans="1:2" x14ac:dyDescent="0.2">
      <c r="A1702" t="s">
        <v>830</v>
      </c>
      <c r="B1702" t="str">
        <f>"13889675210"</f>
        <v>13889675210</v>
      </c>
    </row>
    <row r="1703" spans="1:2" x14ac:dyDescent="0.2">
      <c r="A1703" t="s">
        <v>829</v>
      </c>
      <c r="B1703" t="str">
        <f>"15273116627"</f>
        <v>15273116627</v>
      </c>
    </row>
    <row r="1704" spans="1:2" x14ac:dyDescent="0.2">
      <c r="A1704" t="s">
        <v>828</v>
      </c>
      <c r="B1704" t="str">
        <f>"13099773377"</f>
        <v>13099773377</v>
      </c>
    </row>
    <row r="1705" spans="1:2" x14ac:dyDescent="0.2">
      <c r="A1705" t="s">
        <v>827</v>
      </c>
      <c r="B1705" t="str">
        <f>"15088526645"</f>
        <v>15088526645</v>
      </c>
    </row>
    <row r="1706" spans="1:2" x14ac:dyDescent="0.2">
      <c r="A1706" t="s">
        <v>826</v>
      </c>
      <c r="B1706" t="str">
        <f>"18035155440"</f>
        <v>18035155440</v>
      </c>
    </row>
    <row r="1707" spans="1:2" x14ac:dyDescent="0.2">
      <c r="A1707" t="s">
        <v>825</v>
      </c>
      <c r="B1707" t="str">
        <f>"15195806189"</f>
        <v>15195806189</v>
      </c>
    </row>
    <row r="1708" spans="1:2" x14ac:dyDescent="0.2">
      <c r="A1708" t="s">
        <v>824</v>
      </c>
      <c r="B1708" t="str">
        <f>"18870846434"</f>
        <v>18870846434</v>
      </c>
    </row>
    <row r="1709" spans="1:2" x14ac:dyDescent="0.2">
      <c r="A1709" t="s">
        <v>823</v>
      </c>
      <c r="B1709" t="str">
        <f>"18177137825"</f>
        <v>18177137825</v>
      </c>
    </row>
    <row r="1710" spans="1:2" x14ac:dyDescent="0.2">
      <c r="A1710" t="s">
        <v>822</v>
      </c>
      <c r="B1710" t="str">
        <f>"15033001171"</f>
        <v>15033001171</v>
      </c>
    </row>
    <row r="1711" spans="1:2" x14ac:dyDescent="0.2">
      <c r="A1711" t="s">
        <v>821</v>
      </c>
      <c r="B1711" t="str">
        <f>"13650581059"</f>
        <v>13650581059</v>
      </c>
    </row>
    <row r="1712" spans="1:2" x14ac:dyDescent="0.2">
      <c r="A1712" t="s">
        <v>820</v>
      </c>
      <c r="B1712" t="str">
        <f>"13968976084"</f>
        <v>13968976084</v>
      </c>
    </row>
    <row r="1713" spans="1:2" x14ac:dyDescent="0.2">
      <c r="A1713" t="s">
        <v>819</v>
      </c>
      <c r="B1713" t="str">
        <f>"15138032080"</f>
        <v>15138032080</v>
      </c>
    </row>
    <row r="1714" spans="1:2" x14ac:dyDescent="0.2">
      <c r="A1714" t="s">
        <v>818</v>
      </c>
      <c r="B1714" t="str">
        <f>"15334443961"</f>
        <v>15334443961</v>
      </c>
    </row>
    <row r="1715" spans="1:2" x14ac:dyDescent="0.2">
      <c r="A1715" t="s">
        <v>817</v>
      </c>
      <c r="B1715" t="str">
        <f>"18235069792"</f>
        <v>18235069792</v>
      </c>
    </row>
    <row r="1716" spans="1:2" x14ac:dyDescent="0.2">
      <c r="A1716" t="s">
        <v>816</v>
      </c>
      <c r="B1716" t="str">
        <f>"13794017710"</f>
        <v>13794017710</v>
      </c>
    </row>
    <row r="1717" spans="1:2" x14ac:dyDescent="0.2">
      <c r="A1717" t="s">
        <v>815</v>
      </c>
      <c r="B1717" t="str">
        <f>"13342098017"</f>
        <v>13342098017</v>
      </c>
    </row>
    <row r="1718" spans="1:2" x14ac:dyDescent="0.2">
      <c r="A1718" t="s">
        <v>814</v>
      </c>
      <c r="B1718" t="str">
        <f>"18759290606"</f>
        <v>18759290606</v>
      </c>
    </row>
    <row r="1719" spans="1:2" x14ac:dyDescent="0.2">
      <c r="A1719" t="s">
        <v>813</v>
      </c>
      <c r="B1719" t="str">
        <f>"13172800192"</f>
        <v>13172800192</v>
      </c>
    </row>
    <row r="1720" spans="1:2" x14ac:dyDescent="0.2">
      <c r="A1720" t="s">
        <v>812</v>
      </c>
      <c r="B1720" t="str">
        <f>"15729837040"</f>
        <v>15729837040</v>
      </c>
    </row>
    <row r="1721" spans="1:2" x14ac:dyDescent="0.2">
      <c r="A1721" t="s">
        <v>811</v>
      </c>
      <c r="B1721" t="str">
        <f>"13888167845"</f>
        <v>13888167845</v>
      </c>
    </row>
    <row r="1722" spans="1:2" x14ac:dyDescent="0.2">
      <c r="A1722" t="s">
        <v>810</v>
      </c>
      <c r="B1722" t="str">
        <f>"15346555591"</f>
        <v>15346555591</v>
      </c>
    </row>
    <row r="1723" spans="1:2" x14ac:dyDescent="0.2">
      <c r="A1723" t="s">
        <v>809</v>
      </c>
      <c r="B1723" t="str">
        <f>"18080629880"</f>
        <v>18080629880</v>
      </c>
    </row>
    <row r="1724" spans="1:2" x14ac:dyDescent="0.2">
      <c r="A1724" t="s">
        <v>808</v>
      </c>
      <c r="B1724" t="str">
        <f>"15107800102"</f>
        <v>15107800102</v>
      </c>
    </row>
    <row r="1725" spans="1:2" x14ac:dyDescent="0.2">
      <c r="A1725" t="s">
        <v>807</v>
      </c>
      <c r="B1725" t="str">
        <f>"13730191221"</f>
        <v>13730191221</v>
      </c>
    </row>
    <row r="1726" spans="1:2" x14ac:dyDescent="0.2">
      <c r="A1726" t="s">
        <v>806</v>
      </c>
      <c r="B1726" t="str">
        <f>"15264995110"</f>
        <v>15264995110</v>
      </c>
    </row>
    <row r="1727" spans="1:2" x14ac:dyDescent="0.2">
      <c r="A1727" t="s">
        <v>805</v>
      </c>
      <c r="B1727" t="str">
        <f>"13928961850"</f>
        <v>13928961850</v>
      </c>
    </row>
    <row r="1728" spans="1:2" x14ac:dyDescent="0.2">
      <c r="A1728" t="s">
        <v>804</v>
      </c>
      <c r="B1728" t="str">
        <f>"18225268956"</f>
        <v>18225268956</v>
      </c>
    </row>
    <row r="1729" spans="1:2" x14ac:dyDescent="0.2">
      <c r="A1729" t="s">
        <v>803</v>
      </c>
      <c r="B1729" t="str">
        <f>"15718813162"</f>
        <v>15718813162</v>
      </c>
    </row>
    <row r="1730" spans="1:2" x14ac:dyDescent="0.2">
      <c r="A1730" t="s">
        <v>802</v>
      </c>
      <c r="B1730" t="str">
        <f>"15925929820"</f>
        <v>15925929820</v>
      </c>
    </row>
    <row r="1731" spans="1:2" x14ac:dyDescent="0.2">
      <c r="A1731" t="s">
        <v>801</v>
      </c>
      <c r="B1731" t="str">
        <f>"13972701828"</f>
        <v>13972701828</v>
      </c>
    </row>
    <row r="1732" spans="1:2" x14ac:dyDescent="0.2">
      <c r="A1732" t="s">
        <v>800</v>
      </c>
      <c r="B1732" t="str">
        <f>"13866663989"</f>
        <v>13866663989</v>
      </c>
    </row>
    <row r="1733" spans="1:2" x14ac:dyDescent="0.2">
      <c r="A1733" t="s">
        <v>799</v>
      </c>
      <c r="B1733" t="str">
        <f>"13988345773"</f>
        <v>13988345773</v>
      </c>
    </row>
    <row r="1734" spans="1:2" x14ac:dyDescent="0.2">
      <c r="A1734" t="s">
        <v>798</v>
      </c>
      <c r="B1734" t="str">
        <f>"18770775653"</f>
        <v>18770775653</v>
      </c>
    </row>
    <row r="1735" spans="1:2" x14ac:dyDescent="0.2">
      <c r="A1735" t="s">
        <v>797</v>
      </c>
      <c r="B1735" t="str">
        <f>"15676966768"</f>
        <v>15676966768</v>
      </c>
    </row>
    <row r="1736" spans="1:2" x14ac:dyDescent="0.2">
      <c r="A1736" t="s">
        <v>796</v>
      </c>
      <c r="B1736" t="str">
        <f>"18808699300"</f>
        <v>18808699300</v>
      </c>
    </row>
    <row r="1737" spans="1:2" x14ac:dyDescent="0.2">
      <c r="A1737" t="s">
        <v>795</v>
      </c>
      <c r="B1737" t="str">
        <f>"15267505627"</f>
        <v>15267505627</v>
      </c>
    </row>
    <row r="1738" spans="1:2" x14ac:dyDescent="0.2">
      <c r="A1738" t="s">
        <v>794</v>
      </c>
      <c r="B1738" t="str">
        <f>"18234744244"</f>
        <v>18234744244</v>
      </c>
    </row>
    <row r="1739" spans="1:2" x14ac:dyDescent="0.2">
      <c r="A1739" t="s">
        <v>793</v>
      </c>
      <c r="B1739" t="str">
        <f>"15630900544"</f>
        <v>15630900544</v>
      </c>
    </row>
    <row r="1740" spans="1:2" x14ac:dyDescent="0.2">
      <c r="A1740" t="s">
        <v>792</v>
      </c>
      <c r="B1740" t="str">
        <f>"18320075059"</f>
        <v>18320075059</v>
      </c>
    </row>
    <row r="1741" spans="1:2" x14ac:dyDescent="0.2">
      <c r="A1741" t="s">
        <v>791</v>
      </c>
      <c r="B1741" t="str">
        <f>"18321255035"</f>
        <v>18321255035</v>
      </c>
    </row>
    <row r="1742" spans="1:2" x14ac:dyDescent="0.2">
      <c r="A1742" t="s">
        <v>790</v>
      </c>
      <c r="B1742" t="str">
        <f>"13111616198"</f>
        <v>13111616198</v>
      </c>
    </row>
    <row r="1743" spans="1:2" x14ac:dyDescent="0.2">
      <c r="A1743" t="s">
        <v>789</v>
      </c>
      <c r="B1743" t="str">
        <f>"15038360825"</f>
        <v>15038360825</v>
      </c>
    </row>
    <row r="1744" spans="1:2" x14ac:dyDescent="0.2">
      <c r="A1744" t="s">
        <v>788</v>
      </c>
      <c r="B1744" t="str">
        <f>"13065615827"</f>
        <v>13065615827</v>
      </c>
    </row>
    <row r="1745" spans="1:2" x14ac:dyDescent="0.2">
      <c r="A1745" t="s">
        <v>787</v>
      </c>
      <c r="B1745" t="str">
        <f>"13559090069"</f>
        <v>13559090069</v>
      </c>
    </row>
    <row r="1746" spans="1:2" x14ac:dyDescent="0.2">
      <c r="A1746" t="s">
        <v>786</v>
      </c>
      <c r="B1746" t="str">
        <f>"15881261025"</f>
        <v>15881261025</v>
      </c>
    </row>
    <row r="1747" spans="1:2" x14ac:dyDescent="0.2">
      <c r="A1747" t="s">
        <v>785</v>
      </c>
      <c r="B1747" t="str">
        <f>"13767783569"</f>
        <v>13767783569</v>
      </c>
    </row>
    <row r="1748" spans="1:2" x14ac:dyDescent="0.2">
      <c r="A1748" t="s">
        <v>784</v>
      </c>
      <c r="B1748" t="str">
        <f>"17713550143"</f>
        <v>17713550143</v>
      </c>
    </row>
    <row r="1749" spans="1:2" x14ac:dyDescent="0.2">
      <c r="A1749" t="s">
        <v>783</v>
      </c>
      <c r="B1749" t="str">
        <f>"18780038633"</f>
        <v>18780038633</v>
      </c>
    </row>
    <row r="1750" spans="1:2" x14ac:dyDescent="0.2">
      <c r="A1750" t="s">
        <v>782</v>
      </c>
      <c r="B1750" t="str">
        <f>"18096190381"</f>
        <v>18096190381</v>
      </c>
    </row>
    <row r="1751" spans="1:2" x14ac:dyDescent="0.2">
      <c r="A1751" t="s">
        <v>781</v>
      </c>
      <c r="B1751" t="str">
        <f>"13626257684"</f>
        <v>13626257684</v>
      </c>
    </row>
    <row r="1752" spans="1:2" x14ac:dyDescent="0.2">
      <c r="A1752" t="s">
        <v>780</v>
      </c>
      <c r="B1752" t="str">
        <f>"13886342090"</f>
        <v>13886342090</v>
      </c>
    </row>
    <row r="1753" spans="1:2" x14ac:dyDescent="0.2">
      <c r="A1753" t="s">
        <v>779</v>
      </c>
      <c r="B1753" t="str">
        <f>"13576932632"</f>
        <v>13576932632</v>
      </c>
    </row>
    <row r="1754" spans="1:2" x14ac:dyDescent="0.2">
      <c r="A1754" t="s">
        <v>778</v>
      </c>
      <c r="B1754" t="str">
        <f>"13606144038"</f>
        <v>13606144038</v>
      </c>
    </row>
    <row r="1755" spans="1:2" x14ac:dyDescent="0.2">
      <c r="A1755" t="s">
        <v>777</v>
      </c>
      <c r="B1755" t="str">
        <f>"15261979292"</f>
        <v>15261979292</v>
      </c>
    </row>
    <row r="1756" spans="1:2" x14ac:dyDescent="0.2">
      <c r="A1756" t="s">
        <v>776</v>
      </c>
      <c r="B1756" t="str">
        <f>"15040770710"</f>
        <v>15040770710</v>
      </c>
    </row>
    <row r="1757" spans="1:2" x14ac:dyDescent="0.2">
      <c r="A1757" t="s">
        <v>775</v>
      </c>
      <c r="B1757" t="str">
        <f>"15125555452"</f>
        <v>15125555452</v>
      </c>
    </row>
    <row r="1758" spans="1:2" x14ac:dyDescent="0.2">
      <c r="A1758" t="s">
        <v>774</v>
      </c>
      <c r="B1758" t="str">
        <f>"15109651675"</f>
        <v>15109651675</v>
      </c>
    </row>
    <row r="1759" spans="1:2" x14ac:dyDescent="0.2">
      <c r="A1759" t="s">
        <v>773</v>
      </c>
      <c r="B1759" t="str">
        <f>"18814395007"</f>
        <v>18814395007</v>
      </c>
    </row>
    <row r="1760" spans="1:2" x14ac:dyDescent="0.2">
      <c r="A1760" t="s">
        <v>772</v>
      </c>
      <c r="B1760" t="str">
        <f>"18915565210"</f>
        <v>18915565210</v>
      </c>
    </row>
    <row r="1761" spans="1:2" x14ac:dyDescent="0.2">
      <c r="A1761" t="s">
        <v>771</v>
      </c>
      <c r="B1761" t="str">
        <f>"13578782760"</f>
        <v>13578782760</v>
      </c>
    </row>
    <row r="1762" spans="1:2" x14ac:dyDescent="0.2">
      <c r="A1762" t="s">
        <v>770</v>
      </c>
      <c r="B1762" t="str">
        <f>"13506590904"</f>
        <v>13506590904</v>
      </c>
    </row>
    <row r="1763" spans="1:2" x14ac:dyDescent="0.2">
      <c r="A1763" t="s">
        <v>769</v>
      </c>
      <c r="B1763" t="str">
        <f>"15911018296"</f>
        <v>15911018296</v>
      </c>
    </row>
    <row r="1764" spans="1:2" x14ac:dyDescent="0.2">
      <c r="A1764" t="s">
        <v>768</v>
      </c>
      <c r="B1764" t="str">
        <f>"13077900326"</f>
        <v>13077900326</v>
      </c>
    </row>
    <row r="1765" spans="1:2" x14ac:dyDescent="0.2">
      <c r="A1765" t="s">
        <v>767</v>
      </c>
      <c r="B1765" t="str">
        <f>"15393449095"</f>
        <v>15393449095</v>
      </c>
    </row>
    <row r="1766" spans="1:2" x14ac:dyDescent="0.2">
      <c r="A1766" t="s">
        <v>766</v>
      </c>
      <c r="B1766" t="str">
        <f>"15225930577"</f>
        <v>15225930577</v>
      </c>
    </row>
    <row r="1767" spans="1:2" x14ac:dyDescent="0.2">
      <c r="A1767" t="s">
        <v>175</v>
      </c>
      <c r="B1767" t="str">
        <f>"13678337664"</f>
        <v>13678337664</v>
      </c>
    </row>
    <row r="1768" spans="1:2" x14ac:dyDescent="0.2">
      <c r="A1768" t="s">
        <v>765</v>
      </c>
      <c r="B1768" t="str">
        <f>"18321252836"</f>
        <v>18321252836</v>
      </c>
    </row>
    <row r="1769" spans="1:2" x14ac:dyDescent="0.2">
      <c r="A1769" t="s">
        <v>764</v>
      </c>
      <c r="B1769" t="str">
        <f>"13373305122"</f>
        <v>13373305122</v>
      </c>
    </row>
    <row r="1770" spans="1:2" x14ac:dyDescent="0.2">
      <c r="A1770" t="s">
        <v>763</v>
      </c>
      <c r="B1770" t="str">
        <f>"13829281272"</f>
        <v>13829281272</v>
      </c>
    </row>
    <row r="1771" spans="1:2" x14ac:dyDescent="0.2">
      <c r="A1771" t="s">
        <v>762</v>
      </c>
      <c r="B1771" t="str">
        <f>"18798450820"</f>
        <v>18798450820</v>
      </c>
    </row>
    <row r="1772" spans="1:2" x14ac:dyDescent="0.2">
      <c r="A1772" t="s">
        <v>761</v>
      </c>
      <c r="B1772" t="str">
        <f>"15617508187"</f>
        <v>15617508187</v>
      </c>
    </row>
    <row r="1773" spans="1:2" x14ac:dyDescent="0.2">
      <c r="A1773" t="s">
        <v>760</v>
      </c>
      <c r="B1773" t="str">
        <f>"15574646494"</f>
        <v>15574646494</v>
      </c>
    </row>
    <row r="1774" spans="1:2" x14ac:dyDescent="0.2">
      <c r="A1774" t="s">
        <v>759</v>
      </c>
      <c r="B1774" t="str">
        <f>"13363267000"</f>
        <v>13363267000</v>
      </c>
    </row>
    <row r="1775" spans="1:2" x14ac:dyDescent="0.2">
      <c r="A1775" t="s">
        <v>758</v>
      </c>
      <c r="B1775" t="str">
        <f>"13583357520"</f>
        <v>13583357520</v>
      </c>
    </row>
    <row r="1776" spans="1:2" x14ac:dyDescent="0.2">
      <c r="A1776" t="s">
        <v>757</v>
      </c>
      <c r="B1776" t="str">
        <f>"15985887075"</f>
        <v>15985887075</v>
      </c>
    </row>
    <row r="1777" spans="1:2" x14ac:dyDescent="0.2">
      <c r="A1777" t="s">
        <v>756</v>
      </c>
      <c r="B1777" t="str">
        <f>"18821886657"</f>
        <v>18821886657</v>
      </c>
    </row>
    <row r="1778" spans="1:2" x14ac:dyDescent="0.2">
      <c r="A1778" t="s">
        <v>755</v>
      </c>
      <c r="B1778" t="str">
        <f>"15833666376"</f>
        <v>15833666376</v>
      </c>
    </row>
    <row r="1779" spans="1:2" x14ac:dyDescent="0.2">
      <c r="A1779" t="s">
        <v>754</v>
      </c>
      <c r="B1779" t="str">
        <f>"18321266193"</f>
        <v>18321266193</v>
      </c>
    </row>
    <row r="1780" spans="1:2" x14ac:dyDescent="0.2">
      <c r="A1780" t="s">
        <v>613</v>
      </c>
      <c r="B1780" t="str">
        <f>"15734639990"</f>
        <v>15734639990</v>
      </c>
    </row>
    <row r="1781" spans="1:2" x14ac:dyDescent="0.2">
      <c r="A1781" t="s">
        <v>753</v>
      </c>
      <c r="B1781" t="str">
        <f>"15640280928"</f>
        <v>15640280928</v>
      </c>
    </row>
    <row r="1782" spans="1:2" x14ac:dyDescent="0.2">
      <c r="A1782" t="s">
        <v>752</v>
      </c>
      <c r="B1782" t="str">
        <f>"15877901975"</f>
        <v>15877901975</v>
      </c>
    </row>
    <row r="1783" spans="1:2" x14ac:dyDescent="0.2">
      <c r="A1783" t="s">
        <v>751</v>
      </c>
      <c r="B1783" t="str">
        <f>"15624635575"</f>
        <v>15624635575</v>
      </c>
    </row>
    <row r="1784" spans="1:2" x14ac:dyDescent="0.2">
      <c r="A1784" t="s">
        <v>750</v>
      </c>
      <c r="B1784" t="str">
        <f>"17607826167"</f>
        <v>17607826167</v>
      </c>
    </row>
    <row r="1785" spans="1:2" x14ac:dyDescent="0.2">
      <c r="A1785" t="s">
        <v>749</v>
      </c>
      <c r="B1785" t="str">
        <f>"15955392412"</f>
        <v>15955392412</v>
      </c>
    </row>
    <row r="1786" spans="1:2" x14ac:dyDescent="0.2">
      <c r="A1786" t="s">
        <v>748</v>
      </c>
      <c r="B1786" t="str">
        <f>"15045357389"</f>
        <v>15045357389</v>
      </c>
    </row>
    <row r="1787" spans="1:2" x14ac:dyDescent="0.2">
      <c r="A1787" t="s">
        <v>747</v>
      </c>
      <c r="B1787" t="str">
        <f>"17751789503"</f>
        <v>17751789503</v>
      </c>
    </row>
    <row r="1788" spans="1:2" x14ac:dyDescent="0.2">
      <c r="A1788" t="s">
        <v>746</v>
      </c>
      <c r="B1788" t="str">
        <f>"18723320341"</f>
        <v>18723320341</v>
      </c>
    </row>
    <row r="1789" spans="1:2" x14ac:dyDescent="0.2">
      <c r="A1789" t="s">
        <v>745</v>
      </c>
      <c r="B1789" t="str">
        <f>"15898803952"</f>
        <v>15898803952</v>
      </c>
    </row>
    <row r="1790" spans="1:2" x14ac:dyDescent="0.2">
      <c r="A1790" t="s">
        <v>744</v>
      </c>
      <c r="B1790" t="str">
        <f>"13456708932"</f>
        <v>13456708932</v>
      </c>
    </row>
    <row r="1791" spans="1:2" x14ac:dyDescent="0.2">
      <c r="A1791" t="s">
        <v>743</v>
      </c>
      <c r="B1791" t="str">
        <f>"18327522157"</f>
        <v>18327522157</v>
      </c>
    </row>
    <row r="1792" spans="1:2" x14ac:dyDescent="0.2">
      <c r="A1792" t="s">
        <v>742</v>
      </c>
      <c r="B1792" t="str">
        <f>"15128058688"</f>
        <v>15128058688</v>
      </c>
    </row>
    <row r="1793" spans="1:2" x14ac:dyDescent="0.2">
      <c r="A1793" t="s">
        <v>741</v>
      </c>
      <c r="B1793" t="str">
        <f>"15282177368"</f>
        <v>15282177368</v>
      </c>
    </row>
    <row r="1794" spans="1:2" x14ac:dyDescent="0.2">
      <c r="A1794" t="s">
        <v>740</v>
      </c>
      <c r="B1794" t="str">
        <f>"15928813905"</f>
        <v>15928813905</v>
      </c>
    </row>
    <row r="1795" spans="1:2" x14ac:dyDescent="0.2">
      <c r="A1795" t="s">
        <v>739</v>
      </c>
      <c r="B1795" t="str">
        <f>"15701195318"</f>
        <v>15701195318</v>
      </c>
    </row>
    <row r="1796" spans="1:2" x14ac:dyDescent="0.2">
      <c r="A1796" t="s">
        <v>738</v>
      </c>
      <c r="B1796" t="str">
        <f>"17667179763"</f>
        <v>17667179763</v>
      </c>
    </row>
    <row r="1797" spans="1:2" x14ac:dyDescent="0.2">
      <c r="A1797" t="s">
        <v>737</v>
      </c>
      <c r="B1797" t="str">
        <f>"15559200003"</f>
        <v>15559200003</v>
      </c>
    </row>
    <row r="1798" spans="1:2" x14ac:dyDescent="0.2">
      <c r="A1798" t="s">
        <v>736</v>
      </c>
      <c r="B1798" t="str">
        <f>"18332652235"</f>
        <v>18332652235</v>
      </c>
    </row>
    <row r="1799" spans="1:2" x14ac:dyDescent="0.2">
      <c r="A1799" t="s">
        <v>735</v>
      </c>
      <c r="B1799" t="str">
        <f>"13038329133"</f>
        <v>13038329133</v>
      </c>
    </row>
    <row r="1800" spans="1:2" x14ac:dyDescent="0.2">
      <c r="A1800" t="s">
        <v>734</v>
      </c>
      <c r="B1800" t="str">
        <f>"18764680816"</f>
        <v>18764680816</v>
      </c>
    </row>
    <row r="1801" spans="1:2" x14ac:dyDescent="0.2">
      <c r="A1801" t="s">
        <v>733</v>
      </c>
      <c r="B1801" t="str">
        <f>"15590089670"</f>
        <v>15590089670</v>
      </c>
    </row>
    <row r="1802" spans="1:2" x14ac:dyDescent="0.2">
      <c r="A1802" t="s">
        <v>732</v>
      </c>
      <c r="B1802" t="str">
        <f>"15248954895"</f>
        <v>15248954895</v>
      </c>
    </row>
    <row r="1803" spans="1:2" x14ac:dyDescent="0.2">
      <c r="A1803" t="s">
        <v>731</v>
      </c>
      <c r="B1803" t="str">
        <f>"13823678342"</f>
        <v>13823678342</v>
      </c>
    </row>
    <row r="1804" spans="1:2" x14ac:dyDescent="0.2">
      <c r="A1804" t="s">
        <v>730</v>
      </c>
      <c r="B1804" t="str">
        <f>"13257652337"</f>
        <v>13257652337</v>
      </c>
    </row>
    <row r="1805" spans="1:2" x14ac:dyDescent="0.2">
      <c r="A1805" t="s">
        <v>729</v>
      </c>
      <c r="B1805" t="str">
        <f>"13313880226"</f>
        <v>13313880226</v>
      </c>
    </row>
    <row r="1806" spans="1:2" x14ac:dyDescent="0.2">
      <c r="A1806" t="s">
        <v>728</v>
      </c>
      <c r="B1806" t="str">
        <f>"15834293420"</f>
        <v>15834293420</v>
      </c>
    </row>
    <row r="1807" spans="1:2" x14ac:dyDescent="0.2">
      <c r="A1807" t="s">
        <v>727</v>
      </c>
      <c r="B1807" t="str">
        <f>"15093238801"</f>
        <v>15093238801</v>
      </c>
    </row>
    <row r="1808" spans="1:2" x14ac:dyDescent="0.2">
      <c r="A1808" t="s">
        <v>726</v>
      </c>
      <c r="B1808" t="str">
        <f>"18812062344"</f>
        <v>18812062344</v>
      </c>
    </row>
    <row r="1809" spans="1:2" x14ac:dyDescent="0.2">
      <c r="A1809" t="s">
        <v>725</v>
      </c>
      <c r="B1809" t="str">
        <f>"18784177666"</f>
        <v>18784177666</v>
      </c>
    </row>
    <row r="1810" spans="1:2" x14ac:dyDescent="0.2">
      <c r="A1810" t="s">
        <v>724</v>
      </c>
      <c r="B1810" t="str">
        <f>"13861108793"</f>
        <v>13861108793</v>
      </c>
    </row>
    <row r="1811" spans="1:2" x14ac:dyDescent="0.2">
      <c r="A1811" t="s">
        <v>723</v>
      </c>
      <c r="B1811" t="str">
        <f>"18567119933"</f>
        <v>18567119933</v>
      </c>
    </row>
    <row r="1812" spans="1:2" x14ac:dyDescent="0.2">
      <c r="A1812" t="s">
        <v>722</v>
      </c>
      <c r="B1812" t="str">
        <f>"13831692668"</f>
        <v>13831692668</v>
      </c>
    </row>
    <row r="1813" spans="1:2" x14ac:dyDescent="0.2">
      <c r="A1813" t="s">
        <v>721</v>
      </c>
      <c r="B1813" t="str">
        <f>"18275205530"</f>
        <v>18275205530</v>
      </c>
    </row>
    <row r="1814" spans="1:2" x14ac:dyDescent="0.2">
      <c r="A1814" t="s">
        <v>720</v>
      </c>
      <c r="B1814" t="str">
        <f>"18168250225"</f>
        <v>18168250225</v>
      </c>
    </row>
    <row r="1815" spans="1:2" x14ac:dyDescent="0.2">
      <c r="A1815" t="s">
        <v>719</v>
      </c>
      <c r="B1815" t="str">
        <f>"14705562460"</f>
        <v>14705562460</v>
      </c>
    </row>
    <row r="1816" spans="1:2" x14ac:dyDescent="0.2">
      <c r="A1816" t="s">
        <v>718</v>
      </c>
      <c r="B1816" t="str">
        <f>"13808353074"</f>
        <v>13808353074</v>
      </c>
    </row>
    <row r="1817" spans="1:2" x14ac:dyDescent="0.2">
      <c r="A1817" t="s">
        <v>717</v>
      </c>
      <c r="B1817" t="str">
        <f>"15393627007"</f>
        <v>15393627007</v>
      </c>
    </row>
    <row r="1818" spans="1:2" x14ac:dyDescent="0.2">
      <c r="A1818" t="s">
        <v>716</v>
      </c>
      <c r="B1818" t="str">
        <f>"13933777441"</f>
        <v>13933777441</v>
      </c>
    </row>
    <row r="1819" spans="1:2" x14ac:dyDescent="0.2">
      <c r="A1819" t="s">
        <v>715</v>
      </c>
      <c r="B1819" t="str">
        <f>"15262522567"</f>
        <v>15262522567</v>
      </c>
    </row>
    <row r="1820" spans="1:2" x14ac:dyDescent="0.2">
      <c r="A1820" t="s">
        <v>714</v>
      </c>
      <c r="B1820" t="str">
        <f>"18747578525"</f>
        <v>18747578525</v>
      </c>
    </row>
    <row r="1821" spans="1:2" x14ac:dyDescent="0.2">
      <c r="A1821" t="s">
        <v>713</v>
      </c>
      <c r="B1821" t="str">
        <f>"18605591990"</f>
        <v>18605591990</v>
      </c>
    </row>
    <row r="1822" spans="1:2" x14ac:dyDescent="0.2">
      <c r="A1822" t="s">
        <v>712</v>
      </c>
      <c r="B1822" t="str">
        <f>"13884784448"</f>
        <v>13884784448</v>
      </c>
    </row>
    <row r="1823" spans="1:2" x14ac:dyDescent="0.2">
      <c r="A1823" t="s">
        <v>711</v>
      </c>
      <c r="B1823" t="str">
        <f>"18675420623"</f>
        <v>18675420623</v>
      </c>
    </row>
    <row r="1824" spans="1:2" x14ac:dyDescent="0.2">
      <c r="A1824" t="s">
        <v>710</v>
      </c>
      <c r="B1824" t="str">
        <f>"15287182473"</f>
        <v>15287182473</v>
      </c>
    </row>
    <row r="1825" spans="1:2" x14ac:dyDescent="0.2">
      <c r="A1825" t="s">
        <v>709</v>
      </c>
      <c r="B1825" t="str">
        <f>"13183833318"</f>
        <v>13183833318</v>
      </c>
    </row>
    <row r="1826" spans="1:2" x14ac:dyDescent="0.2">
      <c r="A1826" t="s">
        <v>708</v>
      </c>
      <c r="B1826" t="str">
        <f>"13618737098"</f>
        <v>13618737098</v>
      </c>
    </row>
    <row r="1827" spans="1:2" x14ac:dyDescent="0.2">
      <c r="A1827" t="s">
        <v>707</v>
      </c>
      <c r="B1827" t="str">
        <f>"18874137787"</f>
        <v>18874137787</v>
      </c>
    </row>
    <row r="1828" spans="1:2" x14ac:dyDescent="0.2">
      <c r="A1828" t="s">
        <v>706</v>
      </c>
      <c r="B1828" t="str">
        <f>"13342256239"</f>
        <v>13342256239</v>
      </c>
    </row>
    <row r="1829" spans="1:2" x14ac:dyDescent="0.2">
      <c r="A1829" t="s">
        <v>705</v>
      </c>
      <c r="B1829" t="str">
        <f>"15517902315"</f>
        <v>15517902315</v>
      </c>
    </row>
    <row r="1830" spans="1:2" x14ac:dyDescent="0.2">
      <c r="A1830" t="s">
        <v>704</v>
      </c>
      <c r="B1830" t="str">
        <f>"15752905301"</f>
        <v>15752905301</v>
      </c>
    </row>
    <row r="1831" spans="1:2" x14ac:dyDescent="0.2">
      <c r="A1831" t="s">
        <v>703</v>
      </c>
      <c r="B1831" t="str">
        <f>"18169745656"</f>
        <v>18169745656</v>
      </c>
    </row>
    <row r="1832" spans="1:2" x14ac:dyDescent="0.2">
      <c r="A1832" t="s">
        <v>702</v>
      </c>
      <c r="B1832" t="str">
        <f>"15771363738"</f>
        <v>15771363738</v>
      </c>
    </row>
    <row r="1833" spans="1:2" x14ac:dyDescent="0.2">
      <c r="A1833" t="s">
        <v>701</v>
      </c>
      <c r="B1833" t="str">
        <f>"13717941232"</f>
        <v>13717941232</v>
      </c>
    </row>
    <row r="1834" spans="1:2" x14ac:dyDescent="0.2">
      <c r="A1834" t="s">
        <v>700</v>
      </c>
      <c r="B1834" t="str">
        <f>"18708778867"</f>
        <v>18708778867</v>
      </c>
    </row>
    <row r="1835" spans="1:2" x14ac:dyDescent="0.2">
      <c r="A1835" t="s">
        <v>699</v>
      </c>
      <c r="B1835" t="str">
        <f>"15280589799"</f>
        <v>15280589799</v>
      </c>
    </row>
    <row r="1836" spans="1:2" x14ac:dyDescent="0.2">
      <c r="A1836" t="s">
        <v>698</v>
      </c>
      <c r="B1836" t="str">
        <f>"13988893927"</f>
        <v>13988893927</v>
      </c>
    </row>
    <row r="1837" spans="1:2" x14ac:dyDescent="0.2">
      <c r="A1837" t="s">
        <v>697</v>
      </c>
      <c r="B1837" t="str">
        <f>"18119818616"</f>
        <v>18119818616</v>
      </c>
    </row>
    <row r="1838" spans="1:2" x14ac:dyDescent="0.2">
      <c r="A1838" t="s">
        <v>696</v>
      </c>
      <c r="B1838" t="str">
        <f>"15293151947"</f>
        <v>15293151947</v>
      </c>
    </row>
    <row r="1839" spans="1:2" x14ac:dyDescent="0.2">
      <c r="A1839" t="s">
        <v>695</v>
      </c>
      <c r="B1839" t="str">
        <f>"13364695315"</f>
        <v>13364695315</v>
      </c>
    </row>
    <row r="1840" spans="1:2" x14ac:dyDescent="0.2">
      <c r="A1840" t="s">
        <v>694</v>
      </c>
      <c r="B1840" t="str">
        <f>"13912172163"</f>
        <v>13912172163</v>
      </c>
    </row>
    <row r="1841" spans="1:2" x14ac:dyDescent="0.2">
      <c r="A1841" t="s">
        <v>693</v>
      </c>
      <c r="B1841" t="str">
        <f>"13401213132"</f>
        <v>13401213132</v>
      </c>
    </row>
    <row r="1842" spans="1:2" x14ac:dyDescent="0.2">
      <c r="A1842" t="s">
        <v>692</v>
      </c>
      <c r="B1842" t="str">
        <f>"15887219262"</f>
        <v>15887219262</v>
      </c>
    </row>
    <row r="1843" spans="1:2" x14ac:dyDescent="0.2">
      <c r="A1843" t="s">
        <v>691</v>
      </c>
      <c r="B1843" t="str">
        <f>"13987871318"</f>
        <v>13987871318</v>
      </c>
    </row>
    <row r="1844" spans="1:2" x14ac:dyDescent="0.2">
      <c r="A1844" t="s">
        <v>690</v>
      </c>
      <c r="B1844" t="str">
        <f>"15172939996"</f>
        <v>15172939996</v>
      </c>
    </row>
    <row r="1845" spans="1:2" x14ac:dyDescent="0.2">
      <c r="A1845" t="s">
        <v>689</v>
      </c>
      <c r="B1845" t="str">
        <f>"18687495459"</f>
        <v>18687495459</v>
      </c>
    </row>
    <row r="1846" spans="1:2" x14ac:dyDescent="0.2">
      <c r="A1846" t="s">
        <v>688</v>
      </c>
      <c r="B1846" t="str">
        <f>"17697473444"</f>
        <v>17697473444</v>
      </c>
    </row>
    <row r="1847" spans="1:2" x14ac:dyDescent="0.2">
      <c r="A1847" t="s">
        <v>687</v>
      </c>
      <c r="B1847" t="str">
        <f>"13836025431"</f>
        <v>13836025431</v>
      </c>
    </row>
    <row r="1848" spans="1:2" x14ac:dyDescent="0.2">
      <c r="A1848" t="s">
        <v>686</v>
      </c>
      <c r="B1848" t="str">
        <f>"13880911698"</f>
        <v>13880911698</v>
      </c>
    </row>
    <row r="1849" spans="1:2" x14ac:dyDescent="0.2">
      <c r="A1849" t="s">
        <v>685</v>
      </c>
      <c r="B1849" t="str">
        <f>"13984194000"</f>
        <v>13984194000</v>
      </c>
    </row>
    <row r="1850" spans="1:2" x14ac:dyDescent="0.2">
      <c r="A1850" t="s">
        <v>684</v>
      </c>
      <c r="B1850" t="str">
        <f>"15955681811"</f>
        <v>15955681811</v>
      </c>
    </row>
    <row r="1851" spans="1:2" x14ac:dyDescent="0.2">
      <c r="A1851" t="s">
        <v>683</v>
      </c>
      <c r="B1851" t="str">
        <f>"18085083101"</f>
        <v>18085083101</v>
      </c>
    </row>
    <row r="1852" spans="1:2" x14ac:dyDescent="0.2">
      <c r="A1852" t="s">
        <v>682</v>
      </c>
      <c r="B1852" t="str">
        <f>"13316236610"</f>
        <v>13316236610</v>
      </c>
    </row>
    <row r="1853" spans="1:2" x14ac:dyDescent="0.2">
      <c r="A1853" t="s">
        <v>681</v>
      </c>
      <c r="B1853" t="str">
        <f>"13323124321"</f>
        <v>13323124321</v>
      </c>
    </row>
    <row r="1854" spans="1:2" x14ac:dyDescent="0.2">
      <c r="A1854" t="s">
        <v>680</v>
      </c>
      <c r="B1854" t="str">
        <f>"18791956657"</f>
        <v>18791956657</v>
      </c>
    </row>
    <row r="1855" spans="1:2" x14ac:dyDescent="0.2">
      <c r="A1855" t="s">
        <v>679</v>
      </c>
      <c r="B1855" t="str">
        <f>"17776634889"</f>
        <v>17776634889</v>
      </c>
    </row>
    <row r="1856" spans="1:2" x14ac:dyDescent="0.2">
      <c r="A1856" t="s">
        <v>678</v>
      </c>
      <c r="B1856" t="str">
        <f>"13267781257"</f>
        <v>13267781257</v>
      </c>
    </row>
    <row r="1857" spans="1:2" x14ac:dyDescent="0.2">
      <c r="A1857" t="s">
        <v>677</v>
      </c>
      <c r="B1857" t="str">
        <f>"15154892188"</f>
        <v>15154892188</v>
      </c>
    </row>
    <row r="1858" spans="1:2" x14ac:dyDescent="0.2">
      <c r="A1858" t="s">
        <v>676</v>
      </c>
      <c r="B1858" t="str">
        <f>"13985085057"</f>
        <v>13985085057</v>
      </c>
    </row>
    <row r="1859" spans="1:2" x14ac:dyDescent="0.2">
      <c r="A1859" t="s">
        <v>675</v>
      </c>
      <c r="B1859" t="str">
        <f>"17750181848"</f>
        <v>17750181848</v>
      </c>
    </row>
    <row r="1860" spans="1:2" x14ac:dyDescent="0.2">
      <c r="A1860" t="s">
        <v>674</v>
      </c>
      <c r="B1860" t="str">
        <f>"15815949499"</f>
        <v>15815949499</v>
      </c>
    </row>
    <row r="1861" spans="1:2" x14ac:dyDescent="0.2">
      <c r="A1861" t="s">
        <v>673</v>
      </c>
      <c r="B1861" t="str">
        <f>"13830768437"</f>
        <v>13830768437</v>
      </c>
    </row>
    <row r="1862" spans="1:2" x14ac:dyDescent="0.2">
      <c r="A1862" t="s">
        <v>672</v>
      </c>
      <c r="B1862" t="str">
        <f>"13550799553"</f>
        <v>13550799553</v>
      </c>
    </row>
    <row r="1863" spans="1:2" x14ac:dyDescent="0.2">
      <c r="A1863" t="s">
        <v>671</v>
      </c>
      <c r="B1863" t="str">
        <f>"15163687947"</f>
        <v>15163687947</v>
      </c>
    </row>
    <row r="1864" spans="1:2" x14ac:dyDescent="0.2">
      <c r="A1864" t="s">
        <v>670</v>
      </c>
      <c r="B1864" t="str">
        <f>"15221623130"</f>
        <v>15221623130</v>
      </c>
    </row>
    <row r="1865" spans="1:2" x14ac:dyDescent="0.2">
      <c r="A1865" t="s">
        <v>669</v>
      </c>
      <c r="B1865" t="str">
        <f>"18029107906"</f>
        <v>18029107906</v>
      </c>
    </row>
    <row r="1866" spans="1:2" x14ac:dyDescent="0.2">
      <c r="A1866" t="s">
        <v>668</v>
      </c>
      <c r="B1866" t="str">
        <f>"18769542505"</f>
        <v>18769542505</v>
      </c>
    </row>
    <row r="1867" spans="1:2" x14ac:dyDescent="0.2">
      <c r="A1867" t="s">
        <v>667</v>
      </c>
      <c r="B1867" t="str">
        <f>"18298869974"</f>
        <v>18298869974</v>
      </c>
    </row>
    <row r="1868" spans="1:2" x14ac:dyDescent="0.2">
      <c r="A1868" t="s">
        <v>666</v>
      </c>
      <c r="B1868" t="str">
        <f>"18007269319"</f>
        <v>18007269319</v>
      </c>
    </row>
    <row r="1869" spans="1:2" x14ac:dyDescent="0.2">
      <c r="A1869" t="s">
        <v>665</v>
      </c>
      <c r="B1869" t="str">
        <f>"15092236234"</f>
        <v>15092236234</v>
      </c>
    </row>
    <row r="1870" spans="1:2" x14ac:dyDescent="0.2">
      <c r="A1870" t="s">
        <v>664</v>
      </c>
      <c r="B1870" t="str">
        <f>"13237643200"</f>
        <v>13237643200</v>
      </c>
    </row>
    <row r="1871" spans="1:2" x14ac:dyDescent="0.2">
      <c r="A1871" t="s">
        <v>663</v>
      </c>
      <c r="B1871" t="str">
        <f>"18003995768"</f>
        <v>18003995768</v>
      </c>
    </row>
    <row r="1872" spans="1:2" x14ac:dyDescent="0.2">
      <c r="A1872" t="s">
        <v>662</v>
      </c>
      <c r="B1872" t="str">
        <f>"15765698080"</f>
        <v>15765698080</v>
      </c>
    </row>
    <row r="1873" spans="1:2" x14ac:dyDescent="0.2">
      <c r="A1873" t="s">
        <v>661</v>
      </c>
      <c r="B1873" t="str">
        <f>"18252296119"</f>
        <v>18252296119</v>
      </c>
    </row>
    <row r="1874" spans="1:2" x14ac:dyDescent="0.2">
      <c r="A1874" t="s">
        <v>660</v>
      </c>
      <c r="B1874" t="str">
        <f>"13943396229"</f>
        <v>13943396229</v>
      </c>
    </row>
    <row r="1875" spans="1:2" x14ac:dyDescent="0.2">
      <c r="A1875" t="s">
        <v>659</v>
      </c>
      <c r="B1875" t="str">
        <f>"15068010733"</f>
        <v>15068010733</v>
      </c>
    </row>
    <row r="1876" spans="1:2" x14ac:dyDescent="0.2">
      <c r="A1876" t="s">
        <v>658</v>
      </c>
      <c r="B1876" t="str">
        <f>"13901260092"</f>
        <v>13901260092</v>
      </c>
    </row>
    <row r="1877" spans="1:2" x14ac:dyDescent="0.2">
      <c r="A1877" t="s">
        <v>657</v>
      </c>
      <c r="B1877" t="str">
        <f>"15733216667"</f>
        <v>15733216667</v>
      </c>
    </row>
    <row r="1878" spans="1:2" x14ac:dyDescent="0.2">
      <c r="A1878" t="s">
        <v>656</v>
      </c>
      <c r="B1878" t="str">
        <f>"15872728092"</f>
        <v>15872728092</v>
      </c>
    </row>
    <row r="1879" spans="1:2" x14ac:dyDescent="0.2">
      <c r="A1879" t="s">
        <v>655</v>
      </c>
      <c r="B1879" t="str">
        <f>"18316221426"</f>
        <v>18316221426</v>
      </c>
    </row>
    <row r="1880" spans="1:2" x14ac:dyDescent="0.2">
      <c r="A1880" t="s">
        <v>654</v>
      </c>
      <c r="B1880" t="str">
        <f>"15975182625"</f>
        <v>15975182625</v>
      </c>
    </row>
    <row r="1881" spans="1:2" x14ac:dyDescent="0.2">
      <c r="A1881" t="s">
        <v>653</v>
      </c>
      <c r="B1881" t="str">
        <f>"18307799931"</f>
        <v>18307799931</v>
      </c>
    </row>
    <row r="1882" spans="1:2" x14ac:dyDescent="0.2">
      <c r="A1882" t="s">
        <v>652</v>
      </c>
      <c r="B1882" t="str">
        <f>"13888357753"</f>
        <v>13888357753</v>
      </c>
    </row>
    <row r="1883" spans="1:2" x14ac:dyDescent="0.2">
      <c r="A1883" t="s">
        <v>651</v>
      </c>
      <c r="B1883" t="str">
        <f>"18385955757"</f>
        <v>18385955757</v>
      </c>
    </row>
    <row r="1884" spans="1:2" x14ac:dyDescent="0.2">
      <c r="A1884" t="s">
        <v>650</v>
      </c>
      <c r="B1884" t="str">
        <f>"18627799260"</f>
        <v>18627799260</v>
      </c>
    </row>
    <row r="1885" spans="1:2" x14ac:dyDescent="0.2">
      <c r="A1885" t="s">
        <v>649</v>
      </c>
      <c r="B1885" t="str">
        <f>"17385898918"</f>
        <v>17385898918</v>
      </c>
    </row>
    <row r="1886" spans="1:2" x14ac:dyDescent="0.2">
      <c r="A1886" t="s">
        <v>648</v>
      </c>
      <c r="B1886" t="str">
        <f>"18866156705"</f>
        <v>18866156705</v>
      </c>
    </row>
    <row r="1887" spans="1:2" x14ac:dyDescent="0.2">
      <c r="A1887" t="s">
        <v>647</v>
      </c>
      <c r="B1887" t="str">
        <f>"18677894694"</f>
        <v>18677894694</v>
      </c>
    </row>
    <row r="1888" spans="1:2" x14ac:dyDescent="0.2">
      <c r="A1888" t="s">
        <v>646</v>
      </c>
      <c r="B1888" t="str">
        <f>"15613702855"</f>
        <v>15613702855</v>
      </c>
    </row>
    <row r="1889" spans="1:2" x14ac:dyDescent="0.2">
      <c r="A1889" t="s">
        <v>645</v>
      </c>
      <c r="B1889" t="str">
        <f>"18883059700"</f>
        <v>18883059700</v>
      </c>
    </row>
    <row r="1890" spans="1:2" x14ac:dyDescent="0.2">
      <c r="A1890" t="s">
        <v>644</v>
      </c>
      <c r="B1890" t="str">
        <f>"13454985281"</f>
        <v>13454985281</v>
      </c>
    </row>
    <row r="1891" spans="1:2" x14ac:dyDescent="0.2">
      <c r="A1891" t="s">
        <v>643</v>
      </c>
      <c r="B1891" t="str">
        <f>"18893180426"</f>
        <v>18893180426</v>
      </c>
    </row>
    <row r="1892" spans="1:2" x14ac:dyDescent="0.2">
      <c r="A1892" t="s">
        <v>642</v>
      </c>
      <c r="B1892" t="str">
        <f>"15158061774"</f>
        <v>15158061774</v>
      </c>
    </row>
    <row r="1893" spans="1:2" x14ac:dyDescent="0.2">
      <c r="A1893" t="s">
        <v>641</v>
      </c>
      <c r="B1893" t="str">
        <f>"15268617982"</f>
        <v>15268617982</v>
      </c>
    </row>
    <row r="1894" spans="1:2" x14ac:dyDescent="0.2">
      <c r="A1894" t="s">
        <v>640</v>
      </c>
      <c r="B1894" t="str">
        <f>"15915799994"</f>
        <v>15915799994</v>
      </c>
    </row>
    <row r="1895" spans="1:2" x14ac:dyDescent="0.2">
      <c r="A1895" t="s">
        <v>639</v>
      </c>
      <c r="B1895" t="str">
        <f>"17684859444"</f>
        <v>17684859444</v>
      </c>
    </row>
    <row r="1896" spans="1:2" x14ac:dyDescent="0.2">
      <c r="A1896" t="s">
        <v>638</v>
      </c>
      <c r="B1896" t="str">
        <f>"17606661888"</f>
        <v>17606661888</v>
      </c>
    </row>
    <row r="1897" spans="1:2" x14ac:dyDescent="0.2">
      <c r="A1897" t="s">
        <v>637</v>
      </c>
      <c r="B1897" t="str">
        <f>"18657265230"</f>
        <v>18657265230</v>
      </c>
    </row>
    <row r="1898" spans="1:2" x14ac:dyDescent="0.2">
      <c r="A1898" t="s">
        <v>636</v>
      </c>
      <c r="B1898" t="str">
        <f>"13809224964"</f>
        <v>13809224964</v>
      </c>
    </row>
    <row r="1899" spans="1:2" x14ac:dyDescent="0.2">
      <c r="A1899" t="s">
        <v>635</v>
      </c>
      <c r="B1899" t="str">
        <f>"15612700544"</f>
        <v>15612700544</v>
      </c>
    </row>
    <row r="1900" spans="1:2" x14ac:dyDescent="0.2">
      <c r="A1900" t="s">
        <v>634</v>
      </c>
      <c r="B1900" t="str">
        <f>"13353437919"</f>
        <v>13353437919</v>
      </c>
    </row>
    <row r="1901" spans="1:2" x14ac:dyDescent="0.2">
      <c r="A1901" t="s">
        <v>633</v>
      </c>
      <c r="B1901" t="str">
        <f>"15258073053"</f>
        <v>15258073053</v>
      </c>
    </row>
    <row r="1902" spans="1:2" x14ac:dyDescent="0.2">
      <c r="A1902" t="s">
        <v>632</v>
      </c>
      <c r="B1902" t="str">
        <f>"15530137524"</f>
        <v>15530137524</v>
      </c>
    </row>
    <row r="1903" spans="1:2" x14ac:dyDescent="0.2">
      <c r="A1903" t="s">
        <v>631</v>
      </c>
      <c r="B1903" t="str">
        <f>"13568759164"</f>
        <v>13568759164</v>
      </c>
    </row>
    <row r="1904" spans="1:2" x14ac:dyDescent="0.2">
      <c r="A1904" t="s">
        <v>630</v>
      </c>
      <c r="B1904" t="str">
        <f>"15556521523"</f>
        <v>15556521523</v>
      </c>
    </row>
    <row r="1905" spans="1:2" x14ac:dyDescent="0.2">
      <c r="A1905" t="s">
        <v>629</v>
      </c>
      <c r="B1905" t="str">
        <f>"17377894315"</f>
        <v>17377894315</v>
      </c>
    </row>
    <row r="1906" spans="1:2" x14ac:dyDescent="0.2">
      <c r="A1906" t="s">
        <v>628</v>
      </c>
      <c r="B1906" t="str">
        <f>"18275602264"</f>
        <v>18275602264</v>
      </c>
    </row>
    <row r="1907" spans="1:2" x14ac:dyDescent="0.2">
      <c r="A1907" t="s">
        <v>627</v>
      </c>
      <c r="B1907" t="str">
        <f>"15828877559"</f>
        <v>15828877559</v>
      </c>
    </row>
    <row r="1908" spans="1:2" x14ac:dyDescent="0.2">
      <c r="A1908" t="s">
        <v>626</v>
      </c>
      <c r="B1908" t="str">
        <f>"13867294757"</f>
        <v>13867294757</v>
      </c>
    </row>
    <row r="1909" spans="1:2" x14ac:dyDescent="0.2">
      <c r="A1909" t="s">
        <v>625</v>
      </c>
      <c r="B1909" t="str">
        <f>"18200182695"</f>
        <v>18200182695</v>
      </c>
    </row>
    <row r="1910" spans="1:2" x14ac:dyDescent="0.2">
      <c r="A1910" t="s">
        <v>624</v>
      </c>
      <c r="B1910" t="str">
        <f>"13988617400"</f>
        <v>13988617400</v>
      </c>
    </row>
    <row r="1911" spans="1:2" x14ac:dyDescent="0.2">
      <c r="A1911" t="s">
        <v>623</v>
      </c>
      <c r="B1911" t="str">
        <f>"13398378622"</f>
        <v>13398378622</v>
      </c>
    </row>
    <row r="1912" spans="1:2" x14ac:dyDescent="0.2">
      <c r="A1912" t="s">
        <v>622</v>
      </c>
      <c r="B1912" t="str">
        <f>"13173333811"</f>
        <v>13173333811</v>
      </c>
    </row>
    <row r="1913" spans="1:2" x14ac:dyDescent="0.2">
      <c r="A1913" t="s">
        <v>621</v>
      </c>
      <c r="B1913" t="str">
        <f>"13127599693"</f>
        <v>13127599693</v>
      </c>
    </row>
    <row r="1914" spans="1:2" x14ac:dyDescent="0.2">
      <c r="A1914" t="s">
        <v>620</v>
      </c>
      <c r="B1914" t="str">
        <f>"13381344414"</f>
        <v>13381344414</v>
      </c>
    </row>
    <row r="1915" spans="1:2" x14ac:dyDescent="0.2">
      <c r="A1915" t="s">
        <v>619</v>
      </c>
      <c r="B1915" t="str">
        <f>"13909444413"</f>
        <v>13909444413</v>
      </c>
    </row>
    <row r="1916" spans="1:2" x14ac:dyDescent="0.2">
      <c r="A1916" t="s">
        <v>618</v>
      </c>
      <c r="B1916" t="str">
        <f>"17707792345"</f>
        <v>17707792345</v>
      </c>
    </row>
    <row r="1917" spans="1:2" x14ac:dyDescent="0.2">
      <c r="A1917" t="s">
        <v>617</v>
      </c>
      <c r="B1917" t="str">
        <f>"18767800189"</f>
        <v>18767800189</v>
      </c>
    </row>
    <row r="1918" spans="1:2" x14ac:dyDescent="0.2">
      <c r="A1918" t="s">
        <v>616</v>
      </c>
      <c r="B1918" t="str">
        <f>"13942804511"</f>
        <v>13942804511</v>
      </c>
    </row>
    <row r="1919" spans="1:2" x14ac:dyDescent="0.2">
      <c r="A1919" t="s">
        <v>615</v>
      </c>
      <c r="B1919" t="str">
        <f>"15944773686"</f>
        <v>15944773686</v>
      </c>
    </row>
    <row r="1920" spans="1:2" x14ac:dyDescent="0.2">
      <c r="A1920" t="s">
        <v>614</v>
      </c>
      <c r="B1920" t="str">
        <f>"17674002701"</f>
        <v>17674002701</v>
      </c>
    </row>
    <row r="1921" spans="1:2" x14ac:dyDescent="0.2">
      <c r="A1921" t="s">
        <v>613</v>
      </c>
      <c r="B1921" t="str">
        <f>"13845450357"</f>
        <v>13845450357</v>
      </c>
    </row>
    <row r="1922" spans="1:2" x14ac:dyDescent="0.2">
      <c r="A1922" t="s">
        <v>612</v>
      </c>
      <c r="B1922" t="str">
        <f>"13433216669"</f>
        <v>13433216669</v>
      </c>
    </row>
    <row r="1923" spans="1:2" x14ac:dyDescent="0.2">
      <c r="A1923" t="s">
        <v>611</v>
      </c>
      <c r="B1923" t="str">
        <f>"15275189738"</f>
        <v>15275189738</v>
      </c>
    </row>
    <row r="1924" spans="1:2" x14ac:dyDescent="0.2">
      <c r="A1924" t="s">
        <v>610</v>
      </c>
      <c r="B1924" t="str">
        <f>"18288904589"</f>
        <v>18288904589</v>
      </c>
    </row>
    <row r="1925" spans="1:2" x14ac:dyDescent="0.2">
      <c r="A1925" t="s">
        <v>609</v>
      </c>
      <c r="B1925" t="str">
        <f>"13330759881"</f>
        <v>13330759881</v>
      </c>
    </row>
    <row r="1926" spans="1:2" x14ac:dyDescent="0.2">
      <c r="A1926" t="s">
        <v>608</v>
      </c>
      <c r="B1926" t="str">
        <f>"18889989310"</f>
        <v>18889989310</v>
      </c>
    </row>
    <row r="1927" spans="1:2" x14ac:dyDescent="0.2">
      <c r="A1927" t="s">
        <v>607</v>
      </c>
      <c r="B1927" t="str">
        <f>"13473263282"</f>
        <v>13473263282</v>
      </c>
    </row>
    <row r="1928" spans="1:2" x14ac:dyDescent="0.2">
      <c r="A1928" t="s">
        <v>606</v>
      </c>
      <c r="B1928" t="str">
        <f>"17788166611"</f>
        <v>17788166611</v>
      </c>
    </row>
    <row r="1929" spans="1:2" x14ac:dyDescent="0.2">
      <c r="A1929" t="s">
        <v>605</v>
      </c>
      <c r="B1929" t="str">
        <f>"13790401273"</f>
        <v>13790401273</v>
      </c>
    </row>
    <row r="1930" spans="1:2" x14ac:dyDescent="0.2">
      <c r="A1930" t="s">
        <v>604</v>
      </c>
      <c r="B1930" t="str">
        <f>"17633814022"</f>
        <v>17633814022</v>
      </c>
    </row>
    <row r="1931" spans="1:2" x14ac:dyDescent="0.2">
      <c r="A1931" t="s">
        <v>603</v>
      </c>
      <c r="B1931" t="str">
        <f>"18611187207"</f>
        <v>18611187207</v>
      </c>
    </row>
    <row r="1932" spans="1:2" x14ac:dyDescent="0.2">
      <c r="A1932" t="s">
        <v>602</v>
      </c>
      <c r="B1932" t="str">
        <f>"18331539879"</f>
        <v>18331539879</v>
      </c>
    </row>
    <row r="1933" spans="1:2" x14ac:dyDescent="0.2">
      <c r="A1933" t="s">
        <v>601</v>
      </c>
      <c r="B1933" t="str">
        <f>"13478719934"</f>
        <v>13478719934</v>
      </c>
    </row>
    <row r="1934" spans="1:2" x14ac:dyDescent="0.2">
      <c r="A1934" t="s">
        <v>600</v>
      </c>
      <c r="B1934" t="str">
        <f>"13504342639"</f>
        <v>13504342639</v>
      </c>
    </row>
    <row r="1935" spans="1:2" x14ac:dyDescent="0.2">
      <c r="A1935" t="s">
        <v>599</v>
      </c>
      <c r="B1935" t="str">
        <f>"17817858602"</f>
        <v>17817858602</v>
      </c>
    </row>
    <row r="1936" spans="1:2" x14ac:dyDescent="0.2">
      <c r="A1936" t="s">
        <v>598</v>
      </c>
      <c r="B1936" t="str">
        <f>"18386731661"</f>
        <v>18386731661</v>
      </c>
    </row>
    <row r="1937" spans="1:2" x14ac:dyDescent="0.2">
      <c r="A1937" t="s">
        <v>597</v>
      </c>
      <c r="B1937" t="str">
        <f>"15128617577"</f>
        <v>15128617577</v>
      </c>
    </row>
    <row r="1938" spans="1:2" x14ac:dyDescent="0.2">
      <c r="A1938" t="s">
        <v>596</v>
      </c>
      <c r="B1938" t="str">
        <f>"17866159825"</f>
        <v>17866159825</v>
      </c>
    </row>
    <row r="1939" spans="1:2" x14ac:dyDescent="0.2">
      <c r="A1939" t="s">
        <v>595</v>
      </c>
      <c r="B1939" t="str">
        <f>"13426807764"</f>
        <v>13426807764</v>
      </c>
    </row>
    <row r="1940" spans="1:2" x14ac:dyDescent="0.2">
      <c r="A1940" t="s">
        <v>594</v>
      </c>
      <c r="B1940" t="str">
        <f>"17606226327"</f>
        <v>17606226327</v>
      </c>
    </row>
    <row r="1941" spans="1:2" x14ac:dyDescent="0.2">
      <c r="A1941" t="s">
        <v>593</v>
      </c>
      <c r="B1941" t="str">
        <f>"18034611830"</f>
        <v>18034611830</v>
      </c>
    </row>
    <row r="1942" spans="1:2" x14ac:dyDescent="0.2">
      <c r="A1942" t="s">
        <v>592</v>
      </c>
      <c r="B1942" t="str">
        <f>"18228513288"</f>
        <v>18228513288</v>
      </c>
    </row>
    <row r="1943" spans="1:2" x14ac:dyDescent="0.2">
      <c r="A1943" t="s">
        <v>591</v>
      </c>
      <c r="B1943" t="str">
        <f>"15357599566"</f>
        <v>15357599566</v>
      </c>
    </row>
    <row r="1944" spans="1:2" x14ac:dyDescent="0.2">
      <c r="A1944" t="s">
        <v>590</v>
      </c>
      <c r="B1944" t="str">
        <f>"18362523006"</f>
        <v>18362523006</v>
      </c>
    </row>
    <row r="1945" spans="1:2" x14ac:dyDescent="0.2">
      <c r="A1945" t="s">
        <v>589</v>
      </c>
      <c r="B1945" t="str">
        <f>"15729400880"</f>
        <v>15729400880</v>
      </c>
    </row>
    <row r="1946" spans="1:2" x14ac:dyDescent="0.2">
      <c r="A1946" t="s">
        <v>588</v>
      </c>
      <c r="B1946" t="str">
        <f>"15766908203"</f>
        <v>15766908203</v>
      </c>
    </row>
    <row r="1947" spans="1:2" x14ac:dyDescent="0.2">
      <c r="A1947" t="s">
        <v>587</v>
      </c>
      <c r="B1947" t="str">
        <f>"15839946636"</f>
        <v>15839946636</v>
      </c>
    </row>
    <row r="1948" spans="1:2" x14ac:dyDescent="0.2">
      <c r="A1948" t="s">
        <v>586</v>
      </c>
      <c r="B1948" t="str">
        <f>"17550172759"</f>
        <v>17550172759</v>
      </c>
    </row>
    <row r="1949" spans="1:2" x14ac:dyDescent="0.2">
      <c r="A1949" t="s">
        <v>585</v>
      </c>
      <c r="B1949" t="str">
        <f>"18455184248"</f>
        <v>18455184248</v>
      </c>
    </row>
    <row r="1950" spans="1:2" x14ac:dyDescent="0.2">
      <c r="A1950" t="s">
        <v>584</v>
      </c>
      <c r="B1950" t="str">
        <f>"15078277629"</f>
        <v>15078277629</v>
      </c>
    </row>
    <row r="1951" spans="1:2" x14ac:dyDescent="0.2">
      <c r="A1951" t="s">
        <v>583</v>
      </c>
      <c r="B1951" t="str">
        <f>"17835408718"</f>
        <v>17835408718</v>
      </c>
    </row>
    <row r="1952" spans="1:2" x14ac:dyDescent="0.2">
      <c r="A1952" t="s">
        <v>582</v>
      </c>
      <c r="B1952" t="str">
        <f>"17695103797"</f>
        <v>17695103797</v>
      </c>
    </row>
    <row r="1953" spans="1:2" x14ac:dyDescent="0.2">
      <c r="A1953" t="s">
        <v>581</v>
      </c>
      <c r="B1953" t="str">
        <f>"17607634008"</f>
        <v>17607634008</v>
      </c>
    </row>
    <row r="1954" spans="1:2" x14ac:dyDescent="0.2">
      <c r="A1954" t="s">
        <v>580</v>
      </c>
      <c r="B1954" t="str">
        <f>"15042277766"</f>
        <v>15042277766</v>
      </c>
    </row>
    <row r="1955" spans="1:2" x14ac:dyDescent="0.2">
      <c r="A1955" t="s">
        <v>579</v>
      </c>
      <c r="B1955" t="str">
        <f>"13771808165"</f>
        <v>13771808165</v>
      </c>
    </row>
    <row r="1956" spans="1:2" x14ac:dyDescent="0.2">
      <c r="A1956" t="s">
        <v>578</v>
      </c>
      <c r="B1956" t="str">
        <f>"18626957987"</f>
        <v>18626957987</v>
      </c>
    </row>
    <row r="1957" spans="1:2" x14ac:dyDescent="0.2">
      <c r="A1957" t="s">
        <v>577</v>
      </c>
      <c r="B1957" t="str">
        <f>"13488149529"</f>
        <v>13488149529</v>
      </c>
    </row>
    <row r="1958" spans="1:2" x14ac:dyDescent="0.2">
      <c r="A1958" t="s">
        <v>576</v>
      </c>
      <c r="B1958" t="str">
        <f>"13857129357"</f>
        <v>13857129357</v>
      </c>
    </row>
    <row r="1959" spans="1:2" x14ac:dyDescent="0.2">
      <c r="A1959" t="s">
        <v>575</v>
      </c>
      <c r="B1959" t="str">
        <f>"15829387648"</f>
        <v>15829387648</v>
      </c>
    </row>
    <row r="1960" spans="1:2" x14ac:dyDescent="0.2">
      <c r="A1960" t="s">
        <v>574</v>
      </c>
      <c r="B1960" t="str">
        <f>"15729023310"</f>
        <v>15729023310</v>
      </c>
    </row>
    <row r="1961" spans="1:2" x14ac:dyDescent="0.2">
      <c r="A1961" t="s">
        <v>573</v>
      </c>
      <c r="B1961" t="str">
        <f>"18721596758"</f>
        <v>18721596758</v>
      </c>
    </row>
    <row r="1962" spans="1:2" x14ac:dyDescent="0.2">
      <c r="A1962" t="s">
        <v>572</v>
      </c>
      <c r="B1962" t="str">
        <f>"13029499927"</f>
        <v>13029499927</v>
      </c>
    </row>
    <row r="1963" spans="1:2" x14ac:dyDescent="0.2">
      <c r="A1963" t="s">
        <v>571</v>
      </c>
      <c r="B1963" t="str">
        <f>"18214931226"</f>
        <v>18214931226</v>
      </c>
    </row>
    <row r="1964" spans="1:2" x14ac:dyDescent="0.2">
      <c r="A1964" t="s">
        <v>570</v>
      </c>
      <c r="B1964" t="str">
        <f>"18283081033"</f>
        <v>18283081033</v>
      </c>
    </row>
    <row r="1965" spans="1:2" x14ac:dyDescent="0.2">
      <c r="A1965" t="s">
        <v>569</v>
      </c>
      <c r="B1965" t="str">
        <f>"17707187216"</f>
        <v>17707187216</v>
      </c>
    </row>
    <row r="1966" spans="1:2" x14ac:dyDescent="0.2">
      <c r="A1966" t="s">
        <v>568</v>
      </c>
      <c r="B1966" t="str">
        <f>"13377079299"</f>
        <v>13377079299</v>
      </c>
    </row>
    <row r="1967" spans="1:2" x14ac:dyDescent="0.2">
      <c r="A1967" t="s">
        <v>567</v>
      </c>
      <c r="B1967" t="str">
        <f>"15343605215"</f>
        <v>15343605215</v>
      </c>
    </row>
    <row r="1968" spans="1:2" x14ac:dyDescent="0.2">
      <c r="A1968" t="s">
        <v>566</v>
      </c>
      <c r="B1968" t="str">
        <f>"15877880973"</f>
        <v>15877880973</v>
      </c>
    </row>
    <row r="1969" spans="1:2" x14ac:dyDescent="0.2">
      <c r="A1969" t="s">
        <v>565</v>
      </c>
      <c r="B1969" t="str">
        <f>"17301585220"</f>
        <v>17301585220</v>
      </c>
    </row>
    <row r="1970" spans="1:2" x14ac:dyDescent="0.2">
      <c r="A1970" t="s">
        <v>564</v>
      </c>
      <c r="B1970" t="str">
        <f>"13826630824"</f>
        <v>13826630824</v>
      </c>
    </row>
    <row r="1971" spans="1:2" x14ac:dyDescent="0.2">
      <c r="A1971" t="s">
        <v>563</v>
      </c>
      <c r="B1971" t="str">
        <f>"15050268782"</f>
        <v>15050268782</v>
      </c>
    </row>
    <row r="1972" spans="1:2" x14ac:dyDescent="0.2">
      <c r="A1972" t="s">
        <v>562</v>
      </c>
      <c r="B1972" t="str">
        <f>"13455941070"</f>
        <v>13455941070</v>
      </c>
    </row>
    <row r="1973" spans="1:2" x14ac:dyDescent="0.2">
      <c r="A1973" t="s">
        <v>561</v>
      </c>
      <c r="B1973" t="str">
        <f>"18617800030"</f>
        <v>18617800030</v>
      </c>
    </row>
    <row r="1974" spans="1:2" x14ac:dyDescent="0.2">
      <c r="A1974" t="s">
        <v>560</v>
      </c>
      <c r="B1974" t="str">
        <f>"15626806836"</f>
        <v>15626806836</v>
      </c>
    </row>
    <row r="1975" spans="1:2" x14ac:dyDescent="0.2">
      <c r="A1975" t="s">
        <v>559</v>
      </c>
      <c r="B1975" t="str">
        <f>"13772140085"</f>
        <v>13772140085</v>
      </c>
    </row>
    <row r="1976" spans="1:2" x14ac:dyDescent="0.2">
      <c r="A1976" t="s">
        <v>558</v>
      </c>
      <c r="B1976" t="str">
        <f>"18053530021"</f>
        <v>18053530021</v>
      </c>
    </row>
    <row r="1977" spans="1:2" x14ac:dyDescent="0.2">
      <c r="A1977" t="s">
        <v>557</v>
      </c>
      <c r="B1977" t="str">
        <f>"15009606430"</f>
        <v>15009606430</v>
      </c>
    </row>
    <row r="1978" spans="1:2" x14ac:dyDescent="0.2">
      <c r="A1978" t="s">
        <v>556</v>
      </c>
      <c r="B1978" t="str">
        <f>"18408788094"</f>
        <v>18408788094</v>
      </c>
    </row>
    <row r="1979" spans="1:2" x14ac:dyDescent="0.2">
      <c r="A1979" t="s">
        <v>555</v>
      </c>
      <c r="B1979" t="str">
        <f>"15856248591"</f>
        <v>15856248591</v>
      </c>
    </row>
    <row r="1980" spans="1:2" x14ac:dyDescent="0.2">
      <c r="A1980" t="s">
        <v>554</v>
      </c>
      <c r="B1980" t="str">
        <f>"15288267471"</f>
        <v>15288267471</v>
      </c>
    </row>
    <row r="1981" spans="1:2" x14ac:dyDescent="0.2">
      <c r="A1981" t="s">
        <v>553</v>
      </c>
      <c r="B1981" t="str">
        <f>"18580798530"</f>
        <v>18580798530</v>
      </c>
    </row>
    <row r="1982" spans="1:2" x14ac:dyDescent="0.2">
      <c r="A1982" t="s">
        <v>552</v>
      </c>
      <c r="B1982" t="str">
        <f>"17630216368"</f>
        <v>17630216368</v>
      </c>
    </row>
    <row r="1983" spans="1:2" x14ac:dyDescent="0.2">
      <c r="A1983" t="s">
        <v>551</v>
      </c>
      <c r="B1983" t="str">
        <f>"13703466986"</f>
        <v>13703466986</v>
      </c>
    </row>
    <row r="1984" spans="1:2" x14ac:dyDescent="0.2">
      <c r="A1984" t="s">
        <v>550</v>
      </c>
      <c r="B1984" t="str">
        <f>"13058378369"</f>
        <v>13058378369</v>
      </c>
    </row>
    <row r="1985" spans="1:2" x14ac:dyDescent="0.2">
      <c r="A1985" t="s">
        <v>549</v>
      </c>
      <c r="B1985" t="str">
        <f>"18248204248"</f>
        <v>18248204248</v>
      </c>
    </row>
    <row r="1986" spans="1:2" x14ac:dyDescent="0.2">
      <c r="A1986" t="s">
        <v>548</v>
      </c>
      <c r="B1986" t="str">
        <f>"18348512716"</f>
        <v>18348512716</v>
      </c>
    </row>
    <row r="1987" spans="1:2" x14ac:dyDescent="0.2">
      <c r="A1987" t="s">
        <v>547</v>
      </c>
      <c r="B1987" t="str">
        <f>"13825949554"</f>
        <v>13825949554</v>
      </c>
    </row>
    <row r="1988" spans="1:2" x14ac:dyDescent="0.2">
      <c r="A1988" t="s">
        <v>546</v>
      </c>
      <c r="B1988" t="str">
        <f>"13565470519"</f>
        <v>13565470519</v>
      </c>
    </row>
    <row r="1989" spans="1:2" x14ac:dyDescent="0.2">
      <c r="A1989" t="s">
        <v>545</v>
      </c>
      <c r="B1989" t="str">
        <f>"15018119119"</f>
        <v>15018119119</v>
      </c>
    </row>
    <row r="1990" spans="1:2" x14ac:dyDescent="0.2">
      <c r="A1990" t="s">
        <v>544</v>
      </c>
      <c r="B1990" t="str">
        <f>"17585512312"</f>
        <v>17585512312</v>
      </c>
    </row>
    <row r="1991" spans="1:2" x14ac:dyDescent="0.2">
      <c r="A1991" t="s">
        <v>543</v>
      </c>
      <c r="B1991" t="str">
        <f>"13428276387"</f>
        <v>13428276387</v>
      </c>
    </row>
    <row r="1992" spans="1:2" x14ac:dyDescent="0.2">
      <c r="A1992" t="s">
        <v>542</v>
      </c>
      <c r="B1992" t="str">
        <f>"13856017763"</f>
        <v>13856017763</v>
      </c>
    </row>
    <row r="1993" spans="1:2" x14ac:dyDescent="0.2">
      <c r="A1993" t="s">
        <v>541</v>
      </c>
      <c r="B1993" t="str">
        <f>"18030503981"</f>
        <v>18030503981</v>
      </c>
    </row>
    <row r="1994" spans="1:2" x14ac:dyDescent="0.2">
      <c r="A1994" t="s">
        <v>540</v>
      </c>
      <c r="B1994" t="str">
        <f>"18782161930"</f>
        <v>18782161930</v>
      </c>
    </row>
    <row r="1995" spans="1:2" x14ac:dyDescent="0.2">
      <c r="A1995" t="s">
        <v>539</v>
      </c>
      <c r="B1995" t="str">
        <f>"15934463899"</f>
        <v>15934463899</v>
      </c>
    </row>
    <row r="1996" spans="1:2" x14ac:dyDescent="0.2">
      <c r="A1996" t="s">
        <v>538</v>
      </c>
      <c r="B1996" t="str">
        <f>"15053246270"</f>
        <v>15053246270</v>
      </c>
    </row>
    <row r="1997" spans="1:2" x14ac:dyDescent="0.2">
      <c r="A1997" t="s">
        <v>537</v>
      </c>
      <c r="B1997" t="str">
        <f>"13511508741"</f>
        <v>13511508741</v>
      </c>
    </row>
    <row r="1998" spans="1:2" x14ac:dyDescent="0.2">
      <c r="A1998" t="s">
        <v>536</v>
      </c>
      <c r="B1998" t="str">
        <f>"13990162398"</f>
        <v>13990162398</v>
      </c>
    </row>
    <row r="1999" spans="1:2" x14ac:dyDescent="0.2">
      <c r="A1999" t="s">
        <v>535</v>
      </c>
      <c r="B1999" t="str">
        <f>"18696129136"</f>
        <v>18696129136</v>
      </c>
    </row>
    <row r="2000" spans="1:2" x14ac:dyDescent="0.2">
      <c r="A2000" t="s">
        <v>534</v>
      </c>
      <c r="B2000" t="str">
        <f>"18524348711"</f>
        <v>18524348711</v>
      </c>
    </row>
    <row r="2001" spans="1:2" x14ac:dyDescent="0.2">
      <c r="A2001" t="s">
        <v>533</v>
      </c>
      <c r="B2001" t="str">
        <f>"15944420442"</f>
        <v>15944420442</v>
      </c>
    </row>
    <row r="2002" spans="1:2" x14ac:dyDescent="0.2">
      <c r="A2002" t="s">
        <v>532</v>
      </c>
      <c r="B2002" t="str">
        <f>"13624205120"</f>
        <v>13624205120</v>
      </c>
    </row>
    <row r="2003" spans="1:2" x14ac:dyDescent="0.2">
      <c r="A2003" t="s">
        <v>531</v>
      </c>
      <c r="B2003" t="str">
        <f>"18901449323"</f>
        <v>18901449323</v>
      </c>
    </row>
    <row r="2004" spans="1:2" x14ac:dyDescent="0.2">
      <c r="A2004" t="s">
        <v>530</v>
      </c>
      <c r="B2004" t="str">
        <f>"15904220195"</f>
        <v>15904220195</v>
      </c>
    </row>
    <row r="2005" spans="1:2" x14ac:dyDescent="0.2">
      <c r="A2005" t="s">
        <v>529</v>
      </c>
      <c r="B2005" t="str">
        <f>"15157001069"</f>
        <v>15157001069</v>
      </c>
    </row>
    <row r="2006" spans="1:2" x14ac:dyDescent="0.2">
      <c r="A2006" t="s">
        <v>528</v>
      </c>
      <c r="B2006" t="str">
        <f>"13266461058"</f>
        <v>13266461058</v>
      </c>
    </row>
    <row r="2007" spans="1:2" x14ac:dyDescent="0.2">
      <c r="A2007" t="s">
        <v>527</v>
      </c>
      <c r="B2007" t="str">
        <f>"18083241515"</f>
        <v>18083241515</v>
      </c>
    </row>
    <row r="2008" spans="1:2" x14ac:dyDescent="0.2">
      <c r="A2008" t="s">
        <v>526</v>
      </c>
      <c r="B2008" t="str">
        <f>"15062779739"</f>
        <v>15062779739</v>
      </c>
    </row>
    <row r="2009" spans="1:2" x14ac:dyDescent="0.2">
      <c r="A2009" t="s">
        <v>525</v>
      </c>
      <c r="B2009" t="str">
        <f>"13984347259"</f>
        <v>13984347259</v>
      </c>
    </row>
    <row r="2010" spans="1:2" x14ac:dyDescent="0.2">
      <c r="A2010" t="s">
        <v>524</v>
      </c>
      <c r="B2010" t="str">
        <f>"13936323246"</f>
        <v>13936323246</v>
      </c>
    </row>
    <row r="2011" spans="1:2" x14ac:dyDescent="0.2">
      <c r="A2011" t="s">
        <v>523</v>
      </c>
      <c r="B2011" t="str">
        <f>"15141507863"</f>
        <v>15141507863</v>
      </c>
    </row>
    <row r="2012" spans="1:2" x14ac:dyDescent="0.2">
      <c r="A2012" t="s">
        <v>522</v>
      </c>
      <c r="B2012" t="str">
        <f>"15915052746"</f>
        <v>15915052746</v>
      </c>
    </row>
    <row r="2013" spans="1:2" x14ac:dyDescent="0.2">
      <c r="A2013" t="s">
        <v>521</v>
      </c>
      <c r="B2013" t="str">
        <f>"15567560000"</f>
        <v>15567560000</v>
      </c>
    </row>
    <row r="2014" spans="1:2" x14ac:dyDescent="0.2">
      <c r="A2014" t="s">
        <v>520</v>
      </c>
      <c r="B2014" t="str">
        <f>"18769434100"</f>
        <v>18769434100</v>
      </c>
    </row>
    <row r="2015" spans="1:2" x14ac:dyDescent="0.2">
      <c r="A2015" t="s">
        <v>519</v>
      </c>
      <c r="B2015" t="str">
        <f>"13652089465"</f>
        <v>13652089465</v>
      </c>
    </row>
    <row r="2016" spans="1:2" x14ac:dyDescent="0.2">
      <c r="A2016" t="s">
        <v>518</v>
      </c>
      <c r="B2016" t="str">
        <f>"13019314499"</f>
        <v>13019314499</v>
      </c>
    </row>
    <row r="2017" spans="1:2" x14ac:dyDescent="0.2">
      <c r="A2017" t="s">
        <v>517</v>
      </c>
      <c r="B2017" t="str">
        <f>"18870737632"</f>
        <v>18870737632</v>
      </c>
    </row>
    <row r="2018" spans="1:2" x14ac:dyDescent="0.2">
      <c r="A2018" t="s">
        <v>516</v>
      </c>
      <c r="B2018" t="str">
        <f>"13804429399"</f>
        <v>13804429399</v>
      </c>
    </row>
    <row r="2019" spans="1:2" x14ac:dyDescent="0.2">
      <c r="A2019" t="s">
        <v>515</v>
      </c>
      <c r="B2019" t="str">
        <f>"18231233789"</f>
        <v>18231233789</v>
      </c>
    </row>
    <row r="2020" spans="1:2" x14ac:dyDescent="0.2">
      <c r="A2020" t="s">
        <v>514</v>
      </c>
      <c r="B2020" t="str">
        <f>"13927818829"</f>
        <v>13927818829</v>
      </c>
    </row>
    <row r="2021" spans="1:2" x14ac:dyDescent="0.2">
      <c r="A2021" t="s">
        <v>513</v>
      </c>
      <c r="B2021" t="str">
        <f>"13205103099"</f>
        <v>13205103099</v>
      </c>
    </row>
    <row r="2022" spans="1:2" x14ac:dyDescent="0.2">
      <c r="A2022" t="s">
        <v>512</v>
      </c>
      <c r="B2022" t="str">
        <f>"13371050969"</f>
        <v>13371050969</v>
      </c>
    </row>
    <row r="2023" spans="1:2" x14ac:dyDescent="0.2">
      <c r="A2023" t="s">
        <v>511</v>
      </c>
      <c r="B2023" t="str">
        <f>"17535235086"</f>
        <v>17535235086</v>
      </c>
    </row>
    <row r="2024" spans="1:2" x14ac:dyDescent="0.2">
      <c r="A2024" t="s">
        <v>510</v>
      </c>
      <c r="B2024" t="str">
        <f>"15200804669"</f>
        <v>15200804669</v>
      </c>
    </row>
    <row r="2025" spans="1:2" x14ac:dyDescent="0.2">
      <c r="A2025" t="s">
        <v>509</v>
      </c>
      <c r="B2025" t="str">
        <f>"15180804597"</f>
        <v>15180804597</v>
      </c>
    </row>
    <row r="2026" spans="1:2" x14ac:dyDescent="0.2">
      <c r="A2026" t="s">
        <v>508</v>
      </c>
      <c r="B2026" t="str">
        <f>"18234958993"</f>
        <v>18234958993</v>
      </c>
    </row>
    <row r="2027" spans="1:2" x14ac:dyDescent="0.2">
      <c r="A2027" t="s">
        <v>507</v>
      </c>
      <c r="B2027" t="str">
        <f>"15071612101"</f>
        <v>15071612101</v>
      </c>
    </row>
    <row r="2028" spans="1:2" x14ac:dyDescent="0.2">
      <c r="A2028" t="s">
        <v>506</v>
      </c>
      <c r="B2028" t="str">
        <f>"17685252191"</f>
        <v>17685252191</v>
      </c>
    </row>
    <row r="2029" spans="1:2" x14ac:dyDescent="0.2">
      <c r="A2029" t="s">
        <v>505</v>
      </c>
      <c r="B2029" t="str">
        <f>"18778188896"</f>
        <v>18778188896</v>
      </c>
    </row>
    <row r="2030" spans="1:2" x14ac:dyDescent="0.2">
      <c r="A2030" t="s">
        <v>504</v>
      </c>
      <c r="B2030" t="str">
        <f>"18926886889"</f>
        <v>18926886889</v>
      </c>
    </row>
    <row r="2031" spans="1:2" x14ac:dyDescent="0.2">
      <c r="A2031" t="s">
        <v>503</v>
      </c>
      <c r="B2031" t="str">
        <f>"13687833083"</f>
        <v>13687833083</v>
      </c>
    </row>
    <row r="2032" spans="1:2" x14ac:dyDescent="0.2">
      <c r="A2032" t="s">
        <v>502</v>
      </c>
      <c r="B2032" t="str">
        <f>"13975469141"</f>
        <v>13975469141</v>
      </c>
    </row>
    <row r="2033" spans="1:2" x14ac:dyDescent="0.2">
      <c r="A2033" t="s">
        <v>501</v>
      </c>
      <c r="B2033" t="str">
        <f>"15191147558"</f>
        <v>15191147558</v>
      </c>
    </row>
    <row r="2034" spans="1:2" x14ac:dyDescent="0.2">
      <c r="A2034" t="s">
        <v>500</v>
      </c>
      <c r="B2034" t="str">
        <f>"13150135552"</f>
        <v>13150135552</v>
      </c>
    </row>
    <row r="2035" spans="1:2" x14ac:dyDescent="0.2">
      <c r="A2035" t="s">
        <v>499</v>
      </c>
      <c r="B2035" t="str">
        <f>"17762190460"</f>
        <v>17762190460</v>
      </c>
    </row>
    <row r="2036" spans="1:2" x14ac:dyDescent="0.2">
      <c r="A2036" t="s">
        <v>498</v>
      </c>
      <c r="B2036" t="str">
        <f>"13709312180"</f>
        <v>13709312180</v>
      </c>
    </row>
    <row r="2037" spans="1:2" x14ac:dyDescent="0.2">
      <c r="A2037" t="s">
        <v>497</v>
      </c>
      <c r="B2037" t="str">
        <f>"13682299900"</f>
        <v>13682299900</v>
      </c>
    </row>
    <row r="2038" spans="1:2" x14ac:dyDescent="0.2">
      <c r="A2038" t="s">
        <v>496</v>
      </c>
      <c r="B2038" t="str">
        <f>"15508333303"</f>
        <v>15508333303</v>
      </c>
    </row>
    <row r="2039" spans="1:2" x14ac:dyDescent="0.2">
      <c r="A2039" t="s">
        <v>495</v>
      </c>
      <c r="B2039" t="str">
        <f>"15897988073"</f>
        <v>15897988073</v>
      </c>
    </row>
    <row r="2040" spans="1:2" x14ac:dyDescent="0.2">
      <c r="A2040" t="s">
        <v>494</v>
      </c>
      <c r="B2040" t="str">
        <f>"18735640199"</f>
        <v>18735640199</v>
      </c>
    </row>
    <row r="2041" spans="1:2" x14ac:dyDescent="0.2">
      <c r="A2041" t="s">
        <v>493</v>
      </c>
      <c r="B2041" t="str">
        <f>"18613015525"</f>
        <v>18613015525</v>
      </c>
    </row>
    <row r="2042" spans="1:2" x14ac:dyDescent="0.2">
      <c r="A2042" t="s">
        <v>492</v>
      </c>
      <c r="B2042" t="str">
        <f>"15615437860"</f>
        <v>15615437860</v>
      </c>
    </row>
    <row r="2043" spans="1:2" x14ac:dyDescent="0.2">
      <c r="A2043" t="s">
        <v>491</v>
      </c>
      <c r="B2043" t="str">
        <f>"18194259553"</f>
        <v>18194259553</v>
      </c>
    </row>
    <row r="2044" spans="1:2" x14ac:dyDescent="0.2">
      <c r="A2044" t="s">
        <v>490</v>
      </c>
      <c r="B2044" t="str">
        <f>"13898795687"</f>
        <v>13898795687</v>
      </c>
    </row>
    <row r="2045" spans="1:2" x14ac:dyDescent="0.2">
      <c r="A2045" t="s">
        <v>489</v>
      </c>
      <c r="B2045" t="str">
        <f>"15290044999"</f>
        <v>15290044999</v>
      </c>
    </row>
    <row r="2046" spans="1:2" x14ac:dyDescent="0.2">
      <c r="A2046" t="s">
        <v>488</v>
      </c>
      <c r="B2046" t="str">
        <f>"18370318088"</f>
        <v>18370318088</v>
      </c>
    </row>
    <row r="2047" spans="1:2" x14ac:dyDescent="0.2">
      <c r="A2047" t="s">
        <v>487</v>
      </c>
      <c r="B2047" t="str">
        <f>"15738170950"</f>
        <v>15738170950</v>
      </c>
    </row>
    <row r="2048" spans="1:2" x14ac:dyDescent="0.2">
      <c r="A2048" t="s">
        <v>486</v>
      </c>
      <c r="B2048" t="str">
        <f>"15161884638"</f>
        <v>15161884638</v>
      </c>
    </row>
    <row r="2049" spans="1:2" x14ac:dyDescent="0.2">
      <c r="A2049" t="s">
        <v>485</v>
      </c>
      <c r="B2049" t="str">
        <f>"17758881866"</f>
        <v>17758881866</v>
      </c>
    </row>
    <row r="2050" spans="1:2" x14ac:dyDescent="0.2">
      <c r="A2050" t="s">
        <v>484</v>
      </c>
      <c r="B2050" t="str">
        <f>"13803580658"</f>
        <v>13803580658</v>
      </c>
    </row>
    <row r="2051" spans="1:2" x14ac:dyDescent="0.2">
      <c r="A2051" t="s">
        <v>483</v>
      </c>
      <c r="B2051" t="str">
        <f>"18742403556"</f>
        <v>18742403556</v>
      </c>
    </row>
    <row r="2052" spans="1:2" x14ac:dyDescent="0.2">
      <c r="A2052" t="s">
        <v>482</v>
      </c>
      <c r="B2052" t="str">
        <f>"13732721314"</f>
        <v>13732721314</v>
      </c>
    </row>
    <row r="2053" spans="1:2" x14ac:dyDescent="0.2">
      <c r="A2053" t="s">
        <v>481</v>
      </c>
      <c r="B2053" t="str">
        <f>"15867707040"</f>
        <v>15867707040</v>
      </c>
    </row>
    <row r="2054" spans="1:2" x14ac:dyDescent="0.2">
      <c r="A2054" t="s">
        <v>480</v>
      </c>
      <c r="B2054" t="str">
        <f>"18699695601"</f>
        <v>18699695601</v>
      </c>
    </row>
    <row r="2055" spans="1:2" x14ac:dyDescent="0.2">
      <c r="A2055" t="s">
        <v>479</v>
      </c>
      <c r="B2055" t="str">
        <f>"15271399688"</f>
        <v>15271399688</v>
      </c>
    </row>
    <row r="2056" spans="1:2" x14ac:dyDescent="0.2">
      <c r="A2056" t="s">
        <v>478</v>
      </c>
      <c r="B2056" t="str">
        <f>"15697612672"</f>
        <v>15697612672</v>
      </c>
    </row>
    <row r="2057" spans="1:2" x14ac:dyDescent="0.2">
      <c r="A2057" t="s">
        <v>477</v>
      </c>
      <c r="B2057" t="str">
        <f>"15217680812"</f>
        <v>15217680812</v>
      </c>
    </row>
    <row r="2058" spans="1:2" x14ac:dyDescent="0.2">
      <c r="A2058" t="s">
        <v>476</v>
      </c>
      <c r="B2058" t="str">
        <f>"17671405068"</f>
        <v>17671405068</v>
      </c>
    </row>
    <row r="2059" spans="1:2" x14ac:dyDescent="0.2">
      <c r="A2059" t="s">
        <v>475</v>
      </c>
      <c r="B2059" t="str">
        <f>"15962436715"</f>
        <v>15962436715</v>
      </c>
    </row>
    <row r="2060" spans="1:2" x14ac:dyDescent="0.2">
      <c r="A2060" t="s">
        <v>474</v>
      </c>
      <c r="B2060" t="str">
        <f>"18231047769"</f>
        <v>18231047769</v>
      </c>
    </row>
    <row r="2061" spans="1:2" x14ac:dyDescent="0.2">
      <c r="A2061" t="s">
        <v>473</v>
      </c>
      <c r="B2061" t="str">
        <f>"13876467166"</f>
        <v>13876467166</v>
      </c>
    </row>
    <row r="2062" spans="1:2" x14ac:dyDescent="0.2">
      <c r="A2062" t="s">
        <v>472</v>
      </c>
      <c r="B2062" t="str">
        <f>"15846423807"</f>
        <v>15846423807</v>
      </c>
    </row>
    <row r="2063" spans="1:2" x14ac:dyDescent="0.2">
      <c r="A2063" t="s">
        <v>471</v>
      </c>
      <c r="B2063" t="str">
        <f>"15705651660"</f>
        <v>15705651660</v>
      </c>
    </row>
    <row r="2064" spans="1:2" x14ac:dyDescent="0.2">
      <c r="A2064" t="s">
        <v>470</v>
      </c>
      <c r="B2064" t="str">
        <f>"15766521518"</f>
        <v>15766521518</v>
      </c>
    </row>
    <row r="2065" spans="1:2" x14ac:dyDescent="0.2">
      <c r="A2065" t="s">
        <v>469</v>
      </c>
      <c r="B2065" t="str">
        <f>"13936215938"</f>
        <v>13936215938</v>
      </c>
    </row>
    <row r="2066" spans="1:2" x14ac:dyDescent="0.2">
      <c r="A2066" t="s">
        <v>468</v>
      </c>
      <c r="B2066" t="str">
        <f>"15581010553"</f>
        <v>15581010553</v>
      </c>
    </row>
    <row r="2067" spans="1:2" x14ac:dyDescent="0.2">
      <c r="A2067" t="s">
        <v>467</v>
      </c>
      <c r="B2067" t="str">
        <f>"18188930599"</f>
        <v>18188930599</v>
      </c>
    </row>
    <row r="2068" spans="1:2" x14ac:dyDescent="0.2">
      <c r="A2068" t="s">
        <v>466</v>
      </c>
      <c r="B2068" t="str">
        <f>"15678896242"</f>
        <v>15678896242</v>
      </c>
    </row>
    <row r="2069" spans="1:2" x14ac:dyDescent="0.2">
      <c r="A2069" t="s">
        <v>465</v>
      </c>
      <c r="B2069" t="str">
        <f>"18622008868"</f>
        <v>18622008868</v>
      </c>
    </row>
    <row r="2070" spans="1:2" x14ac:dyDescent="0.2">
      <c r="A2070" t="s">
        <v>464</v>
      </c>
      <c r="B2070" t="str">
        <f>"18875858450"</f>
        <v>18875858450</v>
      </c>
    </row>
    <row r="2071" spans="1:2" x14ac:dyDescent="0.2">
      <c r="A2071" t="s">
        <v>463</v>
      </c>
      <c r="B2071" t="str">
        <f>"18200738999"</f>
        <v>18200738999</v>
      </c>
    </row>
    <row r="2072" spans="1:2" x14ac:dyDescent="0.2">
      <c r="A2072" t="s">
        <v>462</v>
      </c>
      <c r="B2072" t="str">
        <f>"17334235333"</f>
        <v>17334235333</v>
      </c>
    </row>
    <row r="2073" spans="1:2" x14ac:dyDescent="0.2">
      <c r="A2073" t="s">
        <v>461</v>
      </c>
      <c r="B2073" t="str">
        <f>"18371079321"</f>
        <v>18371079321</v>
      </c>
    </row>
    <row r="2074" spans="1:2" x14ac:dyDescent="0.2">
      <c r="A2074" t="s">
        <v>460</v>
      </c>
      <c r="B2074" t="str">
        <f>"13519748597"</f>
        <v>13519748597</v>
      </c>
    </row>
    <row r="2075" spans="1:2" x14ac:dyDescent="0.2">
      <c r="A2075" t="s">
        <v>459</v>
      </c>
      <c r="B2075" t="str">
        <f>"15867439765"</f>
        <v>15867439765</v>
      </c>
    </row>
    <row r="2076" spans="1:2" x14ac:dyDescent="0.2">
      <c r="A2076" t="s">
        <v>458</v>
      </c>
      <c r="B2076" t="str">
        <f>"13737165687"</f>
        <v>13737165687</v>
      </c>
    </row>
    <row r="2077" spans="1:2" x14ac:dyDescent="0.2">
      <c r="A2077" t="s">
        <v>457</v>
      </c>
      <c r="B2077" t="str">
        <f>"13945694872"</f>
        <v>13945694872</v>
      </c>
    </row>
    <row r="2078" spans="1:2" x14ac:dyDescent="0.2">
      <c r="A2078" t="s">
        <v>456</v>
      </c>
      <c r="B2078" t="str">
        <f>"17643174487"</f>
        <v>17643174487</v>
      </c>
    </row>
    <row r="2079" spans="1:2" x14ac:dyDescent="0.2">
      <c r="A2079" t="s">
        <v>455</v>
      </c>
      <c r="B2079" t="str">
        <f>"13177087893"</f>
        <v>13177087893</v>
      </c>
    </row>
    <row r="2080" spans="1:2" x14ac:dyDescent="0.2">
      <c r="A2080" t="s">
        <v>454</v>
      </c>
      <c r="B2080" t="str">
        <f>"13025543006"</f>
        <v>13025543006</v>
      </c>
    </row>
    <row r="2081" spans="1:2" x14ac:dyDescent="0.2">
      <c r="A2081" t="s">
        <v>453</v>
      </c>
      <c r="B2081" t="str">
        <f>"13224651102"</f>
        <v>13224651102</v>
      </c>
    </row>
    <row r="2082" spans="1:2" x14ac:dyDescent="0.2">
      <c r="A2082" t="s">
        <v>452</v>
      </c>
      <c r="B2082" t="str">
        <f>"17828194421"</f>
        <v>17828194421</v>
      </c>
    </row>
    <row r="2083" spans="1:2" x14ac:dyDescent="0.2">
      <c r="A2083" t="s">
        <v>451</v>
      </c>
      <c r="B2083" t="str">
        <f>"15753179623"</f>
        <v>15753179623</v>
      </c>
    </row>
    <row r="2084" spans="1:2" x14ac:dyDescent="0.2">
      <c r="A2084" t="s">
        <v>450</v>
      </c>
      <c r="B2084" t="str">
        <f>"13609975664"</f>
        <v>13609975664</v>
      </c>
    </row>
    <row r="2085" spans="1:2" x14ac:dyDescent="0.2">
      <c r="A2085" t="s">
        <v>449</v>
      </c>
      <c r="B2085" t="str">
        <f>"15184083002"</f>
        <v>15184083002</v>
      </c>
    </row>
    <row r="2086" spans="1:2" x14ac:dyDescent="0.2">
      <c r="A2086" t="s">
        <v>448</v>
      </c>
      <c r="B2086" t="str">
        <f>"15351507053"</f>
        <v>15351507053</v>
      </c>
    </row>
    <row r="2087" spans="1:2" x14ac:dyDescent="0.2">
      <c r="A2087" t="s">
        <v>447</v>
      </c>
      <c r="B2087" t="str">
        <f>"13691683843"</f>
        <v>13691683843</v>
      </c>
    </row>
    <row r="2088" spans="1:2" x14ac:dyDescent="0.2">
      <c r="A2088" t="s">
        <v>446</v>
      </c>
      <c r="B2088" t="str">
        <f>"18763771936"</f>
        <v>18763771936</v>
      </c>
    </row>
    <row r="2089" spans="1:2" x14ac:dyDescent="0.2">
      <c r="A2089" t="s">
        <v>445</v>
      </c>
      <c r="B2089" t="str">
        <f>"18301725441"</f>
        <v>18301725441</v>
      </c>
    </row>
    <row r="2090" spans="1:2" x14ac:dyDescent="0.2">
      <c r="A2090" t="s">
        <v>444</v>
      </c>
      <c r="B2090" t="str">
        <f>"18316857750"</f>
        <v>18316857750</v>
      </c>
    </row>
    <row r="2091" spans="1:2" x14ac:dyDescent="0.2">
      <c r="A2091" t="s">
        <v>443</v>
      </c>
      <c r="B2091" t="str">
        <f>"15014557217"</f>
        <v>15014557217</v>
      </c>
    </row>
    <row r="2092" spans="1:2" x14ac:dyDescent="0.2">
      <c r="A2092" t="s">
        <v>442</v>
      </c>
      <c r="B2092" t="str">
        <f>"18523743222"</f>
        <v>18523743222</v>
      </c>
    </row>
    <row r="2093" spans="1:2" x14ac:dyDescent="0.2">
      <c r="A2093" t="s">
        <v>441</v>
      </c>
      <c r="B2093" t="str">
        <f>"15887273130"</f>
        <v>15887273130</v>
      </c>
    </row>
    <row r="2094" spans="1:2" x14ac:dyDescent="0.2">
      <c r="A2094" t="s">
        <v>440</v>
      </c>
      <c r="B2094" t="str">
        <f>"15941337230"</f>
        <v>15941337230</v>
      </c>
    </row>
    <row r="2095" spans="1:2" x14ac:dyDescent="0.2">
      <c r="A2095" t="s">
        <v>439</v>
      </c>
      <c r="B2095" t="str">
        <f>"13982024742"</f>
        <v>13982024742</v>
      </c>
    </row>
    <row r="2096" spans="1:2" x14ac:dyDescent="0.2">
      <c r="A2096" t="s">
        <v>438</v>
      </c>
      <c r="B2096" t="str">
        <f>"15806106853"</f>
        <v>15806106853</v>
      </c>
    </row>
    <row r="2097" spans="1:2" x14ac:dyDescent="0.2">
      <c r="A2097" t="s">
        <v>437</v>
      </c>
      <c r="B2097" t="str">
        <f>"13855913163"</f>
        <v>13855913163</v>
      </c>
    </row>
    <row r="2098" spans="1:2" x14ac:dyDescent="0.2">
      <c r="A2098" t="s">
        <v>436</v>
      </c>
      <c r="B2098" t="str">
        <f>"17666571302"</f>
        <v>17666571302</v>
      </c>
    </row>
    <row r="2099" spans="1:2" x14ac:dyDescent="0.2">
      <c r="A2099" t="s">
        <v>435</v>
      </c>
      <c r="B2099" t="str">
        <f>"13458773135"</f>
        <v>13458773135</v>
      </c>
    </row>
    <row r="2100" spans="1:2" x14ac:dyDescent="0.2">
      <c r="A2100" t="s">
        <v>434</v>
      </c>
      <c r="B2100" t="str">
        <f>"13685545576"</f>
        <v>13685545576</v>
      </c>
    </row>
    <row r="2101" spans="1:2" x14ac:dyDescent="0.2">
      <c r="A2101" t="s">
        <v>433</v>
      </c>
      <c r="B2101" t="str">
        <f>"13724452118"</f>
        <v>13724452118</v>
      </c>
    </row>
    <row r="2102" spans="1:2" x14ac:dyDescent="0.2">
      <c r="A2102" t="s">
        <v>432</v>
      </c>
      <c r="B2102" t="str">
        <f>"15158466158"</f>
        <v>15158466158</v>
      </c>
    </row>
    <row r="2103" spans="1:2" x14ac:dyDescent="0.2">
      <c r="A2103" t="s">
        <v>431</v>
      </c>
      <c r="B2103" t="str">
        <f>"18976682857"</f>
        <v>18976682857</v>
      </c>
    </row>
    <row r="2104" spans="1:2" x14ac:dyDescent="0.2">
      <c r="A2104" t="s">
        <v>430</v>
      </c>
      <c r="B2104" t="str">
        <f>"15118624219"</f>
        <v>15118624219</v>
      </c>
    </row>
    <row r="2105" spans="1:2" x14ac:dyDescent="0.2">
      <c r="A2105" t="s">
        <v>429</v>
      </c>
      <c r="B2105" t="str">
        <f>"17679184128"</f>
        <v>17679184128</v>
      </c>
    </row>
    <row r="2106" spans="1:2" x14ac:dyDescent="0.2">
      <c r="A2106" t="s">
        <v>428</v>
      </c>
      <c r="B2106" t="str">
        <f>"15010053650"</f>
        <v>15010053650</v>
      </c>
    </row>
    <row r="2107" spans="1:2" x14ac:dyDescent="0.2">
      <c r="A2107" t="s">
        <v>427</v>
      </c>
      <c r="B2107" t="str">
        <f>"15021522162"</f>
        <v>15021522162</v>
      </c>
    </row>
    <row r="2108" spans="1:2" x14ac:dyDescent="0.2">
      <c r="A2108" t="s">
        <v>426</v>
      </c>
      <c r="B2108" t="str">
        <f>"18292570713"</f>
        <v>18292570713</v>
      </c>
    </row>
    <row r="2109" spans="1:2" x14ac:dyDescent="0.2">
      <c r="A2109" t="s">
        <v>425</v>
      </c>
      <c r="B2109" t="str">
        <f>"15084702338"</f>
        <v>15084702338</v>
      </c>
    </row>
    <row r="2110" spans="1:2" x14ac:dyDescent="0.2">
      <c r="A2110" t="s">
        <v>424</v>
      </c>
      <c r="B2110" t="str">
        <f>"17836226909"</f>
        <v>17836226909</v>
      </c>
    </row>
    <row r="2111" spans="1:2" x14ac:dyDescent="0.2">
      <c r="A2111" t="s">
        <v>423</v>
      </c>
      <c r="B2111" t="str">
        <f>"15265987791"</f>
        <v>15265987791</v>
      </c>
    </row>
    <row r="2112" spans="1:2" x14ac:dyDescent="0.2">
      <c r="A2112" t="s">
        <v>422</v>
      </c>
      <c r="B2112" t="str">
        <f>"14785446272"</f>
        <v>14785446272</v>
      </c>
    </row>
    <row r="2113" spans="1:2" x14ac:dyDescent="0.2">
      <c r="A2113" t="s">
        <v>421</v>
      </c>
      <c r="B2113" t="str">
        <f>"18987416681"</f>
        <v>18987416681</v>
      </c>
    </row>
    <row r="2114" spans="1:2" x14ac:dyDescent="0.2">
      <c r="A2114" t="s">
        <v>420</v>
      </c>
      <c r="B2114" t="str">
        <f>"15959271985"</f>
        <v>15959271985</v>
      </c>
    </row>
    <row r="2115" spans="1:2" x14ac:dyDescent="0.2">
      <c r="A2115" t="s">
        <v>419</v>
      </c>
      <c r="B2115" t="str">
        <f>"15770515826"</f>
        <v>15770515826</v>
      </c>
    </row>
    <row r="2116" spans="1:2" x14ac:dyDescent="0.2">
      <c r="A2116" t="s">
        <v>418</v>
      </c>
      <c r="B2116" t="str">
        <f>"18831989837"</f>
        <v>18831989837</v>
      </c>
    </row>
    <row r="2117" spans="1:2" x14ac:dyDescent="0.2">
      <c r="A2117" t="s">
        <v>417</v>
      </c>
      <c r="B2117" t="str">
        <f>"18823768279"</f>
        <v>18823768279</v>
      </c>
    </row>
    <row r="2118" spans="1:2" x14ac:dyDescent="0.2">
      <c r="A2118" t="s">
        <v>416</v>
      </c>
      <c r="B2118" t="str">
        <f>"18950682110"</f>
        <v>18950682110</v>
      </c>
    </row>
    <row r="2119" spans="1:2" x14ac:dyDescent="0.2">
      <c r="A2119" t="s">
        <v>415</v>
      </c>
      <c r="B2119" t="str">
        <f>"15041627621"</f>
        <v>15041627621</v>
      </c>
    </row>
    <row r="2120" spans="1:2" x14ac:dyDescent="0.2">
      <c r="A2120" t="s">
        <v>414</v>
      </c>
      <c r="B2120" t="str">
        <f>"17796977799"</f>
        <v>17796977799</v>
      </c>
    </row>
    <row r="2121" spans="1:2" x14ac:dyDescent="0.2">
      <c r="A2121" t="s">
        <v>413</v>
      </c>
      <c r="B2121" t="str">
        <f>"15810007616"</f>
        <v>15810007616</v>
      </c>
    </row>
    <row r="2122" spans="1:2" x14ac:dyDescent="0.2">
      <c r="A2122" t="s">
        <v>412</v>
      </c>
      <c r="B2122" t="str">
        <f>"18242258959"</f>
        <v>18242258959</v>
      </c>
    </row>
    <row r="2123" spans="1:2" x14ac:dyDescent="0.2">
      <c r="A2123" t="s">
        <v>411</v>
      </c>
      <c r="B2123" t="str">
        <f>"15814837447"</f>
        <v>15814837447</v>
      </c>
    </row>
    <row r="2124" spans="1:2" x14ac:dyDescent="0.2">
      <c r="A2124" t="s">
        <v>410</v>
      </c>
      <c r="B2124" t="str">
        <f>"15181431140"</f>
        <v>15181431140</v>
      </c>
    </row>
    <row r="2125" spans="1:2" x14ac:dyDescent="0.2">
      <c r="A2125" t="s">
        <v>409</v>
      </c>
      <c r="B2125" t="str">
        <f>"13071509001"</f>
        <v>13071509001</v>
      </c>
    </row>
    <row r="2126" spans="1:2" x14ac:dyDescent="0.2">
      <c r="A2126" t="s">
        <v>408</v>
      </c>
      <c r="B2126" t="str">
        <f>"13464180111"</f>
        <v>13464180111</v>
      </c>
    </row>
    <row r="2127" spans="1:2" x14ac:dyDescent="0.2">
      <c r="A2127" t="s">
        <v>407</v>
      </c>
      <c r="B2127" t="str">
        <f>"18247070653"</f>
        <v>18247070653</v>
      </c>
    </row>
    <row r="2128" spans="1:2" x14ac:dyDescent="0.2">
      <c r="A2128" t="s">
        <v>406</v>
      </c>
      <c r="B2128" t="str">
        <f>"15203293006"</f>
        <v>15203293006</v>
      </c>
    </row>
    <row r="2129" spans="1:2" x14ac:dyDescent="0.2">
      <c r="A2129" t="s">
        <v>405</v>
      </c>
      <c r="B2129" t="str">
        <f>"15734353634"</f>
        <v>15734353634</v>
      </c>
    </row>
    <row r="2130" spans="1:2" x14ac:dyDescent="0.2">
      <c r="A2130" t="s">
        <v>404</v>
      </c>
      <c r="B2130" t="str">
        <f>"18439108808"</f>
        <v>18439108808</v>
      </c>
    </row>
    <row r="2131" spans="1:2" x14ac:dyDescent="0.2">
      <c r="A2131" t="s">
        <v>403</v>
      </c>
      <c r="B2131" t="str">
        <f>"13519585383"</f>
        <v>13519585383</v>
      </c>
    </row>
    <row r="2132" spans="1:2" x14ac:dyDescent="0.2">
      <c r="A2132" t="s">
        <v>402</v>
      </c>
      <c r="B2132" t="str">
        <f>"18244000780"</f>
        <v>18244000780</v>
      </c>
    </row>
    <row r="2133" spans="1:2" x14ac:dyDescent="0.2">
      <c r="A2133" t="s">
        <v>401</v>
      </c>
      <c r="B2133" t="str">
        <f>"13335012994"</f>
        <v>13335012994</v>
      </c>
    </row>
    <row r="2134" spans="1:2" x14ac:dyDescent="0.2">
      <c r="A2134" t="s">
        <v>400</v>
      </c>
      <c r="B2134" t="str">
        <f>"13649699668"</f>
        <v>13649699668</v>
      </c>
    </row>
    <row r="2135" spans="1:2" x14ac:dyDescent="0.2">
      <c r="A2135" t="s">
        <v>399</v>
      </c>
      <c r="B2135" t="str">
        <f>"13925916642"</f>
        <v>13925916642</v>
      </c>
    </row>
    <row r="2136" spans="1:2" x14ac:dyDescent="0.2">
      <c r="A2136" t="s">
        <v>398</v>
      </c>
      <c r="B2136" t="str">
        <f>"13467104454"</f>
        <v>13467104454</v>
      </c>
    </row>
    <row r="2137" spans="1:2" x14ac:dyDescent="0.2">
      <c r="A2137" t="s">
        <v>397</v>
      </c>
      <c r="B2137" t="str">
        <f>"15956996454"</f>
        <v>15956996454</v>
      </c>
    </row>
    <row r="2138" spans="1:2" x14ac:dyDescent="0.2">
      <c r="A2138" t="s">
        <v>396</v>
      </c>
      <c r="B2138" t="str">
        <f>"15756305808"</f>
        <v>15756305808</v>
      </c>
    </row>
    <row r="2139" spans="1:2" x14ac:dyDescent="0.2">
      <c r="A2139" t="s">
        <v>395</v>
      </c>
      <c r="B2139" t="str">
        <f>"13195733899"</f>
        <v>13195733899</v>
      </c>
    </row>
    <row r="2140" spans="1:2" x14ac:dyDescent="0.2">
      <c r="A2140" t="s">
        <v>394</v>
      </c>
      <c r="B2140" t="str">
        <f>"17795908341"</f>
        <v>17795908341</v>
      </c>
    </row>
    <row r="2141" spans="1:2" x14ac:dyDescent="0.2">
      <c r="A2141" t="s">
        <v>393</v>
      </c>
      <c r="B2141" t="str">
        <f>"17776417544"</f>
        <v>17776417544</v>
      </c>
    </row>
    <row r="2142" spans="1:2" x14ac:dyDescent="0.2">
      <c r="A2142" t="s">
        <v>392</v>
      </c>
      <c r="B2142" t="str">
        <f>"13168137092"</f>
        <v>13168137092</v>
      </c>
    </row>
    <row r="2143" spans="1:2" x14ac:dyDescent="0.2">
      <c r="A2143" t="s">
        <v>391</v>
      </c>
      <c r="B2143" t="str">
        <f>"18787375983"</f>
        <v>18787375983</v>
      </c>
    </row>
    <row r="2144" spans="1:2" x14ac:dyDescent="0.2">
      <c r="A2144" t="s">
        <v>390</v>
      </c>
      <c r="B2144" t="str">
        <f>"15128440387"</f>
        <v>15128440387</v>
      </c>
    </row>
    <row r="2145" spans="1:2" x14ac:dyDescent="0.2">
      <c r="A2145" t="s">
        <v>389</v>
      </c>
      <c r="B2145" t="str">
        <f>"18035737123"</f>
        <v>18035737123</v>
      </c>
    </row>
    <row r="2146" spans="1:2" x14ac:dyDescent="0.2">
      <c r="A2146" t="s">
        <v>388</v>
      </c>
      <c r="B2146" t="str">
        <f>"13453631772"</f>
        <v>13453631772</v>
      </c>
    </row>
    <row r="2147" spans="1:2" x14ac:dyDescent="0.2">
      <c r="A2147" t="s">
        <v>387</v>
      </c>
      <c r="B2147" t="str">
        <f>"18838303090"</f>
        <v>18838303090</v>
      </c>
    </row>
    <row r="2148" spans="1:2" x14ac:dyDescent="0.2">
      <c r="A2148" t="s">
        <v>386</v>
      </c>
      <c r="B2148" t="str">
        <f>"13947921308"</f>
        <v>13947921308</v>
      </c>
    </row>
    <row r="2149" spans="1:2" x14ac:dyDescent="0.2">
      <c r="A2149" t="s">
        <v>385</v>
      </c>
      <c r="B2149" t="str">
        <f>"13921060099"</f>
        <v>13921060099</v>
      </c>
    </row>
    <row r="2150" spans="1:2" x14ac:dyDescent="0.2">
      <c r="A2150" t="s">
        <v>384</v>
      </c>
      <c r="B2150" t="str">
        <f>"18325417561"</f>
        <v>18325417561</v>
      </c>
    </row>
    <row r="2151" spans="1:2" x14ac:dyDescent="0.2">
      <c r="A2151" t="s">
        <v>383</v>
      </c>
      <c r="B2151" t="str">
        <f>"13367188928"</f>
        <v>13367188928</v>
      </c>
    </row>
    <row r="2152" spans="1:2" x14ac:dyDescent="0.2">
      <c r="A2152" t="s">
        <v>382</v>
      </c>
      <c r="B2152" t="str">
        <f>"15856567487"</f>
        <v>15856567487</v>
      </c>
    </row>
    <row r="2153" spans="1:2" x14ac:dyDescent="0.2">
      <c r="A2153" t="s">
        <v>381</v>
      </c>
      <c r="B2153" t="str">
        <f>"15157934003"</f>
        <v>15157934003</v>
      </c>
    </row>
    <row r="2154" spans="1:2" x14ac:dyDescent="0.2">
      <c r="A2154" t="s">
        <v>380</v>
      </c>
      <c r="B2154" t="str">
        <f>"13933020300"</f>
        <v>13933020300</v>
      </c>
    </row>
    <row r="2155" spans="1:2" x14ac:dyDescent="0.2">
      <c r="A2155" t="s">
        <v>379</v>
      </c>
      <c r="B2155" t="str">
        <f>"18734801987"</f>
        <v>18734801987</v>
      </c>
    </row>
    <row r="2156" spans="1:2" x14ac:dyDescent="0.2">
      <c r="A2156" t="s">
        <v>378</v>
      </c>
      <c r="B2156" t="str">
        <f>"13622295318"</f>
        <v>13622295318</v>
      </c>
    </row>
    <row r="2157" spans="1:2" x14ac:dyDescent="0.2">
      <c r="A2157" t="s">
        <v>377</v>
      </c>
      <c r="B2157" t="str">
        <f>"18335673519"</f>
        <v>18335673519</v>
      </c>
    </row>
    <row r="2158" spans="1:2" x14ac:dyDescent="0.2">
      <c r="A2158" t="s">
        <v>376</v>
      </c>
      <c r="B2158" t="str">
        <f>"18526190990"</f>
        <v>18526190990</v>
      </c>
    </row>
    <row r="2159" spans="1:2" x14ac:dyDescent="0.2">
      <c r="A2159" t="s">
        <v>375</v>
      </c>
      <c r="B2159" t="str">
        <f>"18868402205"</f>
        <v>18868402205</v>
      </c>
    </row>
    <row r="2160" spans="1:2" x14ac:dyDescent="0.2">
      <c r="A2160" t="s">
        <v>374</v>
      </c>
      <c r="B2160" t="str">
        <f>"17630008887"</f>
        <v>17630008887</v>
      </c>
    </row>
    <row r="2161" spans="1:2" x14ac:dyDescent="0.2">
      <c r="A2161" t="s">
        <v>373</v>
      </c>
      <c r="B2161" t="str">
        <f>"13263622505"</f>
        <v>13263622505</v>
      </c>
    </row>
    <row r="2162" spans="1:2" x14ac:dyDescent="0.2">
      <c r="A2162" t="s">
        <v>150</v>
      </c>
      <c r="B2162" t="str">
        <f>"15159646893"</f>
        <v>15159646893</v>
      </c>
    </row>
    <row r="2163" spans="1:2" x14ac:dyDescent="0.2">
      <c r="A2163" t="s">
        <v>372</v>
      </c>
      <c r="B2163" t="str">
        <f>"15648792731"</f>
        <v>15648792731</v>
      </c>
    </row>
    <row r="2164" spans="1:2" x14ac:dyDescent="0.2">
      <c r="A2164" t="s">
        <v>371</v>
      </c>
      <c r="B2164" t="str">
        <f>"18615647444"</f>
        <v>18615647444</v>
      </c>
    </row>
    <row r="2165" spans="1:2" x14ac:dyDescent="0.2">
      <c r="A2165" t="s">
        <v>370</v>
      </c>
      <c r="B2165" t="str">
        <f>"18375162590"</f>
        <v>18375162590</v>
      </c>
    </row>
    <row r="2166" spans="1:2" x14ac:dyDescent="0.2">
      <c r="A2166" t="s">
        <v>369</v>
      </c>
      <c r="B2166" t="str">
        <f>"13279696667"</f>
        <v>13279696667</v>
      </c>
    </row>
    <row r="2167" spans="1:2" x14ac:dyDescent="0.2">
      <c r="A2167" t="s">
        <v>368</v>
      </c>
      <c r="B2167" t="str">
        <f>"13750478361"</f>
        <v>13750478361</v>
      </c>
    </row>
    <row r="2168" spans="1:2" x14ac:dyDescent="0.2">
      <c r="A2168" t="s">
        <v>367</v>
      </c>
      <c r="B2168" t="str">
        <f>"15109122616"</f>
        <v>15109122616</v>
      </c>
    </row>
    <row r="2169" spans="1:2" x14ac:dyDescent="0.2">
      <c r="A2169" t="s">
        <v>366</v>
      </c>
      <c r="B2169" t="str">
        <f>"15982450672"</f>
        <v>15982450672</v>
      </c>
    </row>
    <row r="2170" spans="1:2" x14ac:dyDescent="0.2">
      <c r="A2170" t="s">
        <v>365</v>
      </c>
      <c r="B2170" t="str">
        <f>"13433358244"</f>
        <v>13433358244</v>
      </c>
    </row>
    <row r="2171" spans="1:2" x14ac:dyDescent="0.2">
      <c r="A2171" t="s">
        <v>364</v>
      </c>
      <c r="B2171" t="str">
        <f>"18859163927"</f>
        <v>18859163927</v>
      </c>
    </row>
    <row r="2172" spans="1:2" x14ac:dyDescent="0.2">
      <c r="A2172" t="s">
        <v>363</v>
      </c>
      <c r="B2172" t="str">
        <f>"15951396823"</f>
        <v>15951396823</v>
      </c>
    </row>
    <row r="2173" spans="1:2" x14ac:dyDescent="0.2">
      <c r="A2173" t="s">
        <v>362</v>
      </c>
      <c r="B2173" t="str">
        <f>"15394075539"</f>
        <v>15394075539</v>
      </c>
    </row>
    <row r="2174" spans="1:2" x14ac:dyDescent="0.2">
      <c r="A2174" t="s">
        <v>361</v>
      </c>
      <c r="B2174" t="str">
        <f>"13888704491"</f>
        <v>13888704491</v>
      </c>
    </row>
    <row r="2175" spans="1:2" x14ac:dyDescent="0.2">
      <c r="A2175" t="s">
        <v>360</v>
      </c>
      <c r="B2175" t="str">
        <f>"13880921137"</f>
        <v>13880921137</v>
      </c>
    </row>
    <row r="2176" spans="1:2" x14ac:dyDescent="0.2">
      <c r="A2176" t="s">
        <v>359</v>
      </c>
      <c r="B2176" t="str">
        <f>"13414776786"</f>
        <v>13414776786</v>
      </c>
    </row>
    <row r="2177" spans="1:2" x14ac:dyDescent="0.2">
      <c r="A2177" t="s">
        <v>358</v>
      </c>
      <c r="B2177" t="str">
        <f>"18334674743"</f>
        <v>18334674743</v>
      </c>
    </row>
    <row r="2178" spans="1:2" x14ac:dyDescent="0.2">
      <c r="A2178" t="s">
        <v>357</v>
      </c>
      <c r="B2178" t="str">
        <f>"15902712132"</f>
        <v>15902712132</v>
      </c>
    </row>
    <row r="2179" spans="1:2" x14ac:dyDescent="0.2">
      <c r="A2179" t="s">
        <v>356</v>
      </c>
      <c r="B2179" t="str">
        <f>"13234245627"</f>
        <v>13234245627</v>
      </c>
    </row>
    <row r="2180" spans="1:2" x14ac:dyDescent="0.2">
      <c r="A2180" t="s">
        <v>355</v>
      </c>
      <c r="B2180" t="str">
        <f>"13884554433"</f>
        <v>13884554433</v>
      </c>
    </row>
    <row r="2181" spans="1:2" x14ac:dyDescent="0.2">
      <c r="A2181" t="s">
        <v>354</v>
      </c>
      <c r="B2181" t="str">
        <f>"18745844550"</f>
        <v>18745844550</v>
      </c>
    </row>
    <row r="2182" spans="1:2" x14ac:dyDescent="0.2">
      <c r="A2182" t="s">
        <v>353</v>
      </c>
      <c r="B2182" t="str">
        <f>"13142368808"</f>
        <v>13142368808</v>
      </c>
    </row>
    <row r="2183" spans="1:2" x14ac:dyDescent="0.2">
      <c r="A2183" t="s">
        <v>352</v>
      </c>
      <c r="B2183" t="str">
        <f>"18839533086"</f>
        <v>18839533086</v>
      </c>
    </row>
    <row r="2184" spans="1:2" x14ac:dyDescent="0.2">
      <c r="A2184" t="s">
        <v>351</v>
      </c>
      <c r="B2184" t="str">
        <f>"15805009395"</f>
        <v>15805009395</v>
      </c>
    </row>
    <row r="2185" spans="1:2" x14ac:dyDescent="0.2">
      <c r="A2185" t="s">
        <v>350</v>
      </c>
      <c r="B2185" t="str">
        <f>"18789945689"</f>
        <v>18789945689</v>
      </c>
    </row>
    <row r="2186" spans="1:2" x14ac:dyDescent="0.2">
      <c r="A2186" t="s">
        <v>165</v>
      </c>
      <c r="B2186" t="str">
        <f>"15715441271"</f>
        <v>15715441271</v>
      </c>
    </row>
    <row r="2187" spans="1:2" x14ac:dyDescent="0.2">
      <c r="A2187" t="s">
        <v>349</v>
      </c>
      <c r="B2187" t="str">
        <f>"15942433710"</f>
        <v>15942433710</v>
      </c>
    </row>
    <row r="2188" spans="1:2" x14ac:dyDescent="0.2">
      <c r="A2188" t="s">
        <v>348</v>
      </c>
      <c r="B2188" t="str">
        <f>"13060013256"</f>
        <v>13060013256</v>
      </c>
    </row>
    <row r="2189" spans="1:2" x14ac:dyDescent="0.2">
      <c r="A2189" t="s">
        <v>347</v>
      </c>
      <c r="B2189" t="str">
        <f>"15679650137"</f>
        <v>15679650137</v>
      </c>
    </row>
    <row r="2190" spans="1:2" x14ac:dyDescent="0.2">
      <c r="A2190" t="s">
        <v>346</v>
      </c>
      <c r="B2190" t="str">
        <f>"13145805128"</f>
        <v>13145805128</v>
      </c>
    </row>
    <row r="2191" spans="1:2" x14ac:dyDescent="0.2">
      <c r="A2191" t="s">
        <v>345</v>
      </c>
      <c r="B2191" t="str">
        <f>"13211133376"</f>
        <v>13211133376</v>
      </c>
    </row>
    <row r="2192" spans="1:2" x14ac:dyDescent="0.2">
      <c r="A2192" t="s">
        <v>344</v>
      </c>
      <c r="B2192" t="str">
        <f>"18590316494"</f>
        <v>18590316494</v>
      </c>
    </row>
    <row r="2193" spans="1:2" x14ac:dyDescent="0.2">
      <c r="A2193" t="s">
        <v>343</v>
      </c>
      <c r="B2193" t="str">
        <f>"13871241247"</f>
        <v>13871241247</v>
      </c>
    </row>
    <row r="2194" spans="1:2" x14ac:dyDescent="0.2">
      <c r="A2194" t="s">
        <v>342</v>
      </c>
      <c r="B2194" t="str">
        <f>"18309968011"</f>
        <v>18309968011</v>
      </c>
    </row>
    <row r="2195" spans="1:2" x14ac:dyDescent="0.2">
      <c r="A2195" t="s">
        <v>341</v>
      </c>
      <c r="B2195" t="str">
        <f>"15837104254"</f>
        <v>15837104254</v>
      </c>
    </row>
    <row r="2196" spans="1:2" x14ac:dyDescent="0.2">
      <c r="A2196" t="s">
        <v>340</v>
      </c>
      <c r="B2196" t="str">
        <f>"13983764447"</f>
        <v>13983764447</v>
      </c>
    </row>
    <row r="2197" spans="1:2" x14ac:dyDescent="0.2">
      <c r="A2197" t="s">
        <v>339</v>
      </c>
      <c r="B2197" t="str">
        <f>"13990111569"</f>
        <v>13990111569</v>
      </c>
    </row>
    <row r="2198" spans="1:2" x14ac:dyDescent="0.2">
      <c r="A2198" t="s">
        <v>338</v>
      </c>
      <c r="B2198" t="str">
        <f>"17505048491"</f>
        <v>17505048491</v>
      </c>
    </row>
    <row r="2199" spans="1:2" x14ac:dyDescent="0.2">
      <c r="A2199" t="s">
        <v>337</v>
      </c>
      <c r="B2199" t="str">
        <f>"15010187818"</f>
        <v>15010187818</v>
      </c>
    </row>
    <row r="2200" spans="1:2" x14ac:dyDescent="0.2">
      <c r="A2200" t="s">
        <v>336</v>
      </c>
      <c r="B2200" t="str">
        <f>"15909391981"</f>
        <v>15909391981</v>
      </c>
    </row>
    <row r="2201" spans="1:2" x14ac:dyDescent="0.2">
      <c r="A2201" t="s">
        <v>335</v>
      </c>
      <c r="B2201" t="str">
        <f>"15865001756"</f>
        <v>15865001756</v>
      </c>
    </row>
    <row r="2202" spans="1:2" x14ac:dyDescent="0.2">
      <c r="A2202" t="s">
        <v>51</v>
      </c>
      <c r="B2202" t="str">
        <f>"15941463358"</f>
        <v>15941463358</v>
      </c>
    </row>
    <row r="2203" spans="1:2" x14ac:dyDescent="0.2">
      <c r="A2203" t="s">
        <v>334</v>
      </c>
      <c r="B2203" t="str">
        <f>"15842456877"</f>
        <v>15842456877</v>
      </c>
    </row>
    <row r="2204" spans="1:2" x14ac:dyDescent="0.2">
      <c r="A2204" t="s">
        <v>333</v>
      </c>
      <c r="B2204" t="str">
        <f>"18638218519"</f>
        <v>18638218519</v>
      </c>
    </row>
    <row r="2205" spans="1:2" x14ac:dyDescent="0.2">
      <c r="A2205" t="s">
        <v>332</v>
      </c>
      <c r="B2205" t="str">
        <f>"13552773021"</f>
        <v>13552773021</v>
      </c>
    </row>
    <row r="2206" spans="1:2" x14ac:dyDescent="0.2">
      <c r="A2206" t="s">
        <v>331</v>
      </c>
      <c r="B2206" t="str">
        <f>"13669384450"</f>
        <v>13669384450</v>
      </c>
    </row>
    <row r="2207" spans="1:2" x14ac:dyDescent="0.2">
      <c r="A2207" t="s">
        <v>330</v>
      </c>
      <c r="B2207" t="str">
        <f>"18920751991"</f>
        <v>18920751991</v>
      </c>
    </row>
    <row r="2208" spans="1:2" x14ac:dyDescent="0.2">
      <c r="A2208" t="s">
        <v>329</v>
      </c>
      <c r="B2208" t="str">
        <f>"15517251019"</f>
        <v>15517251019</v>
      </c>
    </row>
    <row r="2209" spans="1:2" x14ac:dyDescent="0.2">
      <c r="A2209" t="s">
        <v>328</v>
      </c>
      <c r="B2209" t="str">
        <f>"13427242470"</f>
        <v>13427242470</v>
      </c>
    </row>
    <row r="2210" spans="1:2" x14ac:dyDescent="0.2">
      <c r="A2210" t="s">
        <v>327</v>
      </c>
      <c r="B2210" t="str">
        <f>"18337618652"</f>
        <v>18337618652</v>
      </c>
    </row>
    <row r="2211" spans="1:2" x14ac:dyDescent="0.2">
      <c r="A2211" t="s">
        <v>326</v>
      </c>
      <c r="B2211" t="str">
        <f>"18745733804"</f>
        <v>18745733804</v>
      </c>
    </row>
    <row r="2212" spans="1:2" x14ac:dyDescent="0.2">
      <c r="A2212" t="s">
        <v>325</v>
      </c>
      <c r="B2212" t="str">
        <f>"15969135359"</f>
        <v>15969135359</v>
      </c>
    </row>
    <row r="2213" spans="1:2" x14ac:dyDescent="0.2">
      <c r="A2213" t="s">
        <v>324</v>
      </c>
      <c r="B2213" t="str">
        <f>"15062134777"</f>
        <v>15062134777</v>
      </c>
    </row>
    <row r="2214" spans="1:2" x14ac:dyDescent="0.2">
      <c r="A2214" t="s">
        <v>323</v>
      </c>
      <c r="B2214" t="str">
        <f>"13511840195"</f>
        <v>13511840195</v>
      </c>
    </row>
    <row r="2215" spans="1:2" x14ac:dyDescent="0.2">
      <c r="A2215" t="s">
        <v>322</v>
      </c>
      <c r="B2215" t="str">
        <f>"17760019382"</f>
        <v>17760019382</v>
      </c>
    </row>
    <row r="2216" spans="1:2" x14ac:dyDescent="0.2">
      <c r="A2216" t="s">
        <v>321</v>
      </c>
      <c r="B2216" t="str">
        <f>"15096272755"</f>
        <v>15096272755</v>
      </c>
    </row>
    <row r="2217" spans="1:2" x14ac:dyDescent="0.2">
      <c r="A2217" t="s">
        <v>320</v>
      </c>
      <c r="B2217" t="str">
        <f>"15880615839"</f>
        <v>15880615839</v>
      </c>
    </row>
    <row r="2218" spans="1:2" x14ac:dyDescent="0.2">
      <c r="A2218" t="s">
        <v>319</v>
      </c>
      <c r="B2218" t="str">
        <f>"18280174661"</f>
        <v>18280174661</v>
      </c>
    </row>
    <row r="2219" spans="1:2" x14ac:dyDescent="0.2">
      <c r="A2219" t="s">
        <v>318</v>
      </c>
      <c r="B2219" t="str">
        <f>"17636160717"</f>
        <v>17636160717</v>
      </c>
    </row>
    <row r="2220" spans="1:2" x14ac:dyDescent="0.2">
      <c r="A2220" t="s">
        <v>317</v>
      </c>
      <c r="B2220" t="str">
        <f>"17748790806"</f>
        <v>17748790806</v>
      </c>
    </row>
    <row r="2221" spans="1:2" x14ac:dyDescent="0.2">
      <c r="A2221" t="s">
        <v>316</v>
      </c>
      <c r="B2221" t="str">
        <f>"18295933149"</f>
        <v>18295933149</v>
      </c>
    </row>
    <row r="2222" spans="1:2" x14ac:dyDescent="0.2">
      <c r="A2222" t="s">
        <v>315</v>
      </c>
      <c r="B2222" t="str">
        <f>"15980317758"</f>
        <v>15980317758</v>
      </c>
    </row>
    <row r="2223" spans="1:2" x14ac:dyDescent="0.2">
      <c r="A2223" t="s">
        <v>314</v>
      </c>
      <c r="B2223" t="str">
        <f>"18286776278"</f>
        <v>18286776278</v>
      </c>
    </row>
    <row r="2224" spans="1:2" x14ac:dyDescent="0.2">
      <c r="A2224" t="s">
        <v>313</v>
      </c>
      <c r="B2224" t="str">
        <f>"13556994111"</f>
        <v>13556994111</v>
      </c>
    </row>
    <row r="2225" spans="1:2" x14ac:dyDescent="0.2">
      <c r="A2225" t="s">
        <v>312</v>
      </c>
      <c r="B2225" t="str">
        <f>"15188378311"</f>
        <v>15188378311</v>
      </c>
    </row>
    <row r="2226" spans="1:2" x14ac:dyDescent="0.2">
      <c r="A2226" t="s">
        <v>311</v>
      </c>
      <c r="B2226" t="str">
        <f>"18247694142"</f>
        <v>18247694142</v>
      </c>
    </row>
    <row r="2227" spans="1:2" x14ac:dyDescent="0.2">
      <c r="A2227" t="s">
        <v>310</v>
      </c>
      <c r="B2227" t="str">
        <f>"15920577566"</f>
        <v>15920577566</v>
      </c>
    </row>
    <row r="2228" spans="1:2" x14ac:dyDescent="0.2">
      <c r="A2228" t="s">
        <v>309</v>
      </c>
      <c r="B2228" t="str">
        <f>"17680254009"</f>
        <v>17680254009</v>
      </c>
    </row>
    <row r="2229" spans="1:2" x14ac:dyDescent="0.2">
      <c r="A2229" t="s">
        <v>308</v>
      </c>
      <c r="B2229" t="str">
        <f>"13030977649"</f>
        <v>13030977649</v>
      </c>
    </row>
    <row r="2230" spans="1:2" x14ac:dyDescent="0.2">
      <c r="A2230" t="s">
        <v>307</v>
      </c>
      <c r="B2230" t="str">
        <f>"18676693846"</f>
        <v>18676693846</v>
      </c>
    </row>
    <row r="2231" spans="1:2" x14ac:dyDescent="0.2">
      <c r="A2231" t="s">
        <v>306</v>
      </c>
      <c r="B2231" t="str">
        <f>"13712290041"</f>
        <v>13712290041</v>
      </c>
    </row>
    <row r="2232" spans="1:2" x14ac:dyDescent="0.2">
      <c r="A2232" t="s">
        <v>305</v>
      </c>
      <c r="B2232" t="str">
        <f>"18819318264"</f>
        <v>18819318264</v>
      </c>
    </row>
    <row r="2233" spans="1:2" x14ac:dyDescent="0.2">
      <c r="A2233" t="s">
        <v>304</v>
      </c>
      <c r="B2233" t="str">
        <f>"13738939021"</f>
        <v>13738939021</v>
      </c>
    </row>
    <row r="2234" spans="1:2" x14ac:dyDescent="0.2">
      <c r="A2234" t="s">
        <v>303</v>
      </c>
      <c r="B2234" t="str">
        <f>"18270010115"</f>
        <v>18270010115</v>
      </c>
    </row>
    <row r="2235" spans="1:2" x14ac:dyDescent="0.2">
      <c r="A2235" t="s">
        <v>302</v>
      </c>
      <c r="B2235" t="str">
        <f>"18932282668"</f>
        <v>18932282668</v>
      </c>
    </row>
    <row r="2236" spans="1:2" x14ac:dyDescent="0.2">
      <c r="A2236" t="s">
        <v>301</v>
      </c>
      <c r="B2236" t="str">
        <f>"13654504406"</f>
        <v>13654504406</v>
      </c>
    </row>
    <row r="2237" spans="1:2" x14ac:dyDescent="0.2">
      <c r="A2237" t="s">
        <v>300</v>
      </c>
      <c r="B2237" t="str">
        <f>"13855876631"</f>
        <v>13855876631</v>
      </c>
    </row>
    <row r="2238" spans="1:2" x14ac:dyDescent="0.2">
      <c r="A2238" t="s">
        <v>299</v>
      </c>
      <c r="B2238" t="str">
        <f>"15138299055"</f>
        <v>15138299055</v>
      </c>
    </row>
    <row r="2239" spans="1:2" x14ac:dyDescent="0.2">
      <c r="A2239" t="s">
        <v>298</v>
      </c>
      <c r="B2239" t="str">
        <f>"18285086075"</f>
        <v>18285086075</v>
      </c>
    </row>
    <row r="2240" spans="1:2" x14ac:dyDescent="0.2">
      <c r="A2240" t="s">
        <v>297</v>
      </c>
      <c r="B2240" t="str">
        <f>"15393581113"</f>
        <v>15393581113</v>
      </c>
    </row>
    <row r="2241" spans="1:2" x14ac:dyDescent="0.2">
      <c r="A2241" t="s">
        <v>296</v>
      </c>
      <c r="B2241" t="str">
        <f>"13570767676"</f>
        <v>13570767676</v>
      </c>
    </row>
    <row r="2242" spans="1:2" x14ac:dyDescent="0.2">
      <c r="A2242" t="s">
        <v>295</v>
      </c>
      <c r="B2242" t="str">
        <f>"15714345020"</f>
        <v>15714345020</v>
      </c>
    </row>
    <row r="2243" spans="1:2" x14ac:dyDescent="0.2">
      <c r="A2243" t="s">
        <v>294</v>
      </c>
      <c r="B2243" t="str">
        <f>"18755687760"</f>
        <v>18755687760</v>
      </c>
    </row>
    <row r="2244" spans="1:2" x14ac:dyDescent="0.2">
      <c r="A2244" t="s">
        <v>293</v>
      </c>
      <c r="B2244" t="str">
        <f>"18723964083"</f>
        <v>18723964083</v>
      </c>
    </row>
    <row r="2245" spans="1:2" x14ac:dyDescent="0.2">
      <c r="A2245" t="s">
        <v>292</v>
      </c>
      <c r="B2245" t="str">
        <f>"13554871141"</f>
        <v>13554871141</v>
      </c>
    </row>
    <row r="2246" spans="1:2" x14ac:dyDescent="0.2">
      <c r="A2246" t="s">
        <v>291</v>
      </c>
      <c r="B2246" t="str">
        <f>"18699111633"</f>
        <v>18699111633</v>
      </c>
    </row>
    <row r="2247" spans="1:2" x14ac:dyDescent="0.2">
      <c r="A2247" t="s">
        <v>290</v>
      </c>
      <c r="B2247" t="str">
        <f>"13991366580"</f>
        <v>13991366580</v>
      </c>
    </row>
    <row r="2248" spans="1:2" x14ac:dyDescent="0.2">
      <c r="A2248" t="s">
        <v>289</v>
      </c>
      <c r="B2248" t="str">
        <f>"13988567499"</f>
        <v>13988567499</v>
      </c>
    </row>
    <row r="2249" spans="1:2" x14ac:dyDescent="0.2">
      <c r="A2249" t="s">
        <v>288</v>
      </c>
      <c r="B2249" t="str">
        <f>"13136687470"</f>
        <v>13136687470</v>
      </c>
    </row>
    <row r="2250" spans="1:2" x14ac:dyDescent="0.2">
      <c r="A2250" t="s">
        <v>287</v>
      </c>
      <c r="B2250" t="str">
        <f>"13594119649"</f>
        <v>13594119649</v>
      </c>
    </row>
    <row r="2251" spans="1:2" x14ac:dyDescent="0.2">
      <c r="A2251" t="s">
        <v>286</v>
      </c>
      <c r="B2251" t="str">
        <f>"13480661725"</f>
        <v>13480661725</v>
      </c>
    </row>
    <row r="2252" spans="1:2" x14ac:dyDescent="0.2">
      <c r="A2252" t="s">
        <v>285</v>
      </c>
      <c r="B2252" t="str">
        <f>"13831257870"</f>
        <v>13831257870</v>
      </c>
    </row>
    <row r="2253" spans="1:2" x14ac:dyDescent="0.2">
      <c r="A2253" t="s">
        <v>284</v>
      </c>
      <c r="B2253" t="str">
        <f>"13814679515"</f>
        <v>13814679515</v>
      </c>
    </row>
    <row r="2254" spans="1:2" x14ac:dyDescent="0.2">
      <c r="A2254" t="s">
        <v>283</v>
      </c>
      <c r="B2254" t="str">
        <f>"13660354020"</f>
        <v>13660354020</v>
      </c>
    </row>
    <row r="2255" spans="1:2" x14ac:dyDescent="0.2">
      <c r="A2255" t="s">
        <v>282</v>
      </c>
      <c r="B2255" t="str">
        <f>"15192113234"</f>
        <v>15192113234</v>
      </c>
    </row>
    <row r="2256" spans="1:2" x14ac:dyDescent="0.2">
      <c r="A2256" t="s">
        <v>281</v>
      </c>
      <c r="B2256" t="str">
        <f>"13518607190"</f>
        <v>13518607190</v>
      </c>
    </row>
    <row r="2257" spans="1:2" x14ac:dyDescent="0.2">
      <c r="A2257" t="s">
        <v>280</v>
      </c>
      <c r="B2257" t="str">
        <f>"15840021567"</f>
        <v>15840021567</v>
      </c>
    </row>
    <row r="2258" spans="1:2" x14ac:dyDescent="0.2">
      <c r="A2258" t="s">
        <v>279</v>
      </c>
      <c r="B2258" t="str">
        <f>"15007125766"</f>
        <v>15007125766</v>
      </c>
    </row>
    <row r="2259" spans="1:2" x14ac:dyDescent="0.2">
      <c r="A2259" t="s">
        <v>278</v>
      </c>
      <c r="B2259" t="str">
        <f>"15807604647"</f>
        <v>15807604647</v>
      </c>
    </row>
    <row r="2260" spans="1:2" x14ac:dyDescent="0.2">
      <c r="A2260" t="s">
        <v>277</v>
      </c>
      <c r="B2260" t="str">
        <f>"13510112892"</f>
        <v>13510112892</v>
      </c>
    </row>
    <row r="2261" spans="1:2" x14ac:dyDescent="0.2">
      <c r="A2261" t="s">
        <v>276</v>
      </c>
      <c r="B2261" t="str">
        <f>"15925273355"</f>
        <v>15925273355</v>
      </c>
    </row>
    <row r="2262" spans="1:2" x14ac:dyDescent="0.2">
      <c r="A2262" t="s">
        <v>275</v>
      </c>
      <c r="B2262" t="str">
        <f>"15098905769"</f>
        <v>15098905769</v>
      </c>
    </row>
    <row r="2263" spans="1:2" x14ac:dyDescent="0.2">
      <c r="A2263" t="s">
        <v>274</v>
      </c>
      <c r="B2263" t="str">
        <f>"15265764688"</f>
        <v>15265764688</v>
      </c>
    </row>
    <row r="2264" spans="1:2" x14ac:dyDescent="0.2">
      <c r="A2264" t="s">
        <v>273</v>
      </c>
      <c r="B2264" t="str">
        <f>"15975083386"</f>
        <v>15975083386</v>
      </c>
    </row>
    <row r="2265" spans="1:2" x14ac:dyDescent="0.2">
      <c r="A2265" t="s">
        <v>272</v>
      </c>
      <c r="B2265" t="str">
        <f>"18806912332"</f>
        <v>18806912332</v>
      </c>
    </row>
    <row r="2266" spans="1:2" x14ac:dyDescent="0.2">
      <c r="A2266" t="s">
        <v>271</v>
      </c>
      <c r="B2266" t="str">
        <f>"15822871791"</f>
        <v>15822871791</v>
      </c>
    </row>
    <row r="2267" spans="1:2" x14ac:dyDescent="0.2">
      <c r="A2267" t="s">
        <v>270</v>
      </c>
      <c r="B2267" t="str">
        <f>"15082264411"</f>
        <v>15082264411</v>
      </c>
    </row>
    <row r="2268" spans="1:2" x14ac:dyDescent="0.2">
      <c r="A2268" t="s">
        <v>269</v>
      </c>
      <c r="B2268" t="str">
        <f>"13937404040"</f>
        <v>13937404040</v>
      </c>
    </row>
    <row r="2269" spans="1:2" x14ac:dyDescent="0.2">
      <c r="A2269" t="s">
        <v>268</v>
      </c>
      <c r="B2269" t="str">
        <f>"13876778026"</f>
        <v>13876778026</v>
      </c>
    </row>
    <row r="2270" spans="1:2" x14ac:dyDescent="0.2">
      <c r="A2270" t="s">
        <v>267</v>
      </c>
      <c r="B2270" t="str">
        <f>"15656858526"</f>
        <v>15656858526</v>
      </c>
    </row>
    <row r="2271" spans="1:2" x14ac:dyDescent="0.2">
      <c r="A2271" t="s">
        <v>266</v>
      </c>
      <c r="B2271" t="str">
        <f>"15219833370"</f>
        <v>15219833370</v>
      </c>
    </row>
    <row r="2272" spans="1:2" x14ac:dyDescent="0.2">
      <c r="A2272" t="s">
        <v>265</v>
      </c>
      <c r="B2272" t="str">
        <f>"15014266873"</f>
        <v>15014266873</v>
      </c>
    </row>
    <row r="2273" spans="1:2" x14ac:dyDescent="0.2">
      <c r="A2273" t="s">
        <v>264</v>
      </c>
      <c r="B2273" t="str">
        <f>"13027827398"</f>
        <v>13027827398</v>
      </c>
    </row>
    <row r="2274" spans="1:2" x14ac:dyDescent="0.2">
      <c r="A2274" t="s">
        <v>263</v>
      </c>
      <c r="B2274" t="str">
        <f>"15893065615"</f>
        <v>15893065615</v>
      </c>
    </row>
    <row r="2275" spans="1:2" x14ac:dyDescent="0.2">
      <c r="A2275" t="s">
        <v>262</v>
      </c>
      <c r="B2275" t="str">
        <f>"13573486021"</f>
        <v>13573486021</v>
      </c>
    </row>
    <row r="2276" spans="1:2" x14ac:dyDescent="0.2">
      <c r="A2276" t="s">
        <v>261</v>
      </c>
      <c r="B2276" t="str">
        <f>"18565563794"</f>
        <v>18565563794</v>
      </c>
    </row>
    <row r="2277" spans="1:2" x14ac:dyDescent="0.2">
      <c r="A2277" t="s">
        <v>260</v>
      </c>
      <c r="B2277" t="str">
        <f>"15122348994"</f>
        <v>15122348994</v>
      </c>
    </row>
    <row r="2278" spans="1:2" x14ac:dyDescent="0.2">
      <c r="A2278" t="s">
        <v>259</v>
      </c>
      <c r="B2278" t="str">
        <f>"15109824885"</f>
        <v>15109824885</v>
      </c>
    </row>
    <row r="2279" spans="1:2" x14ac:dyDescent="0.2">
      <c r="A2279" t="s">
        <v>258</v>
      </c>
      <c r="B2279" t="str">
        <f>"13524783369"</f>
        <v>13524783369</v>
      </c>
    </row>
    <row r="2280" spans="1:2" x14ac:dyDescent="0.2">
      <c r="A2280" t="s">
        <v>257</v>
      </c>
      <c r="B2280" t="str">
        <f>"17835389619"</f>
        <v>17835389619</v>
      </c>
    </row>
    <row r="2281" spans="1:2" x14ac:dyDescent="0.2">
      <c r="A2281" t="s">
        <v>256</v>
      </c>
      <c r="B2281" t="str">
        <f>"15756544367"</f>
        <v>15756544367</v>
      </c>
    </row>
    <row r="2282" spans="1:2" x14ac:dyDescent="0.2">
      <c r="A2282" t="s">
        <v>255</v>
      </c>
      <c r="B2282" t="str">
        <f>"18312847295"</f>
        <v>18312847295</v>
      </c>
    </row>
    <row r="2283" spans="1:2" x14ac:dyDescent="0.2">
      <c r="A2283" t="s">
        <v>254</v>
      </c>
      <c r="B2283" t="str">
        <f>"18231225035"</f>
        <v>18231225035</v>
      </c>
    </row>
    <row r="2284" spans="1:2" x14ac:dyDescent="0.2">
      <c r="A2284" t="s">
        <v>253</v>
      </c>
      <c r="B2284" t="str">
        <f>"18746526669"</f>
        <v>18746526669</v>
      </c>
    </row>
    <row r="2285" spans="1:2" x14ac:dyDescent="0.2">
      <c r="A2285" t="s">
        <v>252</v>
      </c>
      <c r="B2285" t="str">
        <f>"18700773419"</f>
        <v>18700773419</v>
      </c>
    </row>
    <row r="2286" spans="1:2" x14ac:dyDescent="0.2">
      <c r="A2286" t="s">
        <v>251</v>
      </c>
      <c r="B2286" t="str">
        <f>"13503069502"</f>
        <v>13503069502</v>
      </c>
    </row>
    <row r="2287" spans="1:2" x14ac:dyDescent="0.2">
      <c r="A2287" t="s">
        <v>250</v>
      </c>
      <c r="B2287" t="str">
        <f>"18224408245"</f>
        <v>18224408245</v>
      </c>
    </row>
    <row r="2288" spans="1:2" x14ac:dyDescent="0.2">
      <c r="A2288" t="s">
        <v>249</v>
      </c>
      <c r="B2288" t="str">
        <f>"18234291924"</f>
        <v>18234291924</v>
      </c>
    </row>
    <row r="2289" spans="1:2" x14ac:dyDescent="0.2">
      <c r="A2289" t="s">
        <v>248</v>
      </c>
      <c r="B2289" t="str">
        <f>"13368827214"</f>
        <v>13368827214</v>
      </c>
    </row>
    <row r="2290" spans="1:2" x14ac:dyDescent="0.2">
      <c r="A2290" t="s">
        <v>247</v>
      </c>
      <c r="B2290" t="str">
        <f>"18862913431"</f>
        <v>18862913431</v>
      </c>
    </row>
    <row r="2291" spans="1:2" x14ac:dyDescent="0.2">
      <c r="A2291" t="s">
        <v>246</v>
      </c>
      <c r="B2291" t="str">
        <f>"13412979108"</f>
        <v>13412979108</v>
      </c>
    </row>
    <row r="2292" spans="1:2" x14ac:dyDescent="0.2">
      <c r="A2292" t="s">
        <v>245</v>
      </c>
      <c r="B2292" t="str">
        <f>"15257425562"</f>
        <v>15257425562</v>
      </c>
    </row>
    <row r="2293" spans="1:2" x14ac:dyDescent="0.2">
      <c r="A2293" t="s">
        <v>244</v>
      </c>
      <c r="B2293" t="str">
        <f>"15871649998"</f>
        <v>15871649998</v>
      </c>
    </row>
    <row r="2294" spans="1:2" x14ac:dyDescent="0.2">
      <c r="A2294" t="s">
        <v>243</v>
      </c>
      <c r="B2294" t="str">
        <f>"18423425793"</f>
        <v>18423425793</v>
      </c>
    </row>
    <row r="2295" spans="1:2" x14ac:dyDescent="0.2">
      <c r="A2295" t="s">
        <v>242</v>
      </c>
      <c r="B2295" t="str">
        <f>"15138767611"</f>
        <v>15138767611</v>
      </c>
    </row>
    <row r="2296" spans="1:2" x14ac:dyDescent="0.2">
      <c r="A2296" t="s">
        <v>241</v>
      </c>
      <c r="B2296" t="str">
        <f>"18871083581"</f>
        <v>18871083581</v>
      </c>
    </row>
    <row r="2297" spans="1:2" x14ac:dyDescent="0.2">
      <c r="A2297" t="s">
        <v>240</v>
      </c>
      <c r="B2297" t="str">
        <f>"15185133346"</f>
        <v>15185133346</v>
      </c>
    </row>
    <row r="2298" spans="1:2" x14ac:dyDescent="0.2">
      <c r="A2298" t="s">
        <v>239</v>
      </c>
      <c r="B2298" t="str">
        <f>"15186525755"</f>
        <v>15186525755</v>
      </c>
    </row>
    <row r="2299" spans="1:2" x14ac:dyDescent="0.2">
      <c r="A2299" t="s">
        <v>238</v>
      </c>
      <c r="B2299" t="str">
        <f>"18155509828"</f>
        <v>18155509828</v>
      </c>
    </row>
    <row r="2300" spans="1:2" x14ac:dyDescent="0.2">
      <c r="A2300" t="s">
        <v>237</v>
      </c>
      <c r="B2300" t="str">
        <f>"15152528658"</f>
        <v>15152528658</v>
      </c>
    </row>
    <row r="2301" spans="1:2" x14ac:dyDescent="0.2">
      <c r="A2301" t="s">
        <v>236</v>
      </c>
      <c r="B2301" t="str">
        <f>"15076933900"</f>
        <v>15076933900</v>
      </c>
    </row>
    <row r="2302" spans="1:2" x14ac:dyDescent="0.2">
      <c r="A2302" t="s">
        <v>235</v>
      </c>
      <c r="B2302" t="str">
        <f>"18959604771"</f>
        <v>18959604771</v>
      </c>
    </row>
    <row r="2303" spans="1:2" x14ac:dyDescent="0.2">
      <c r="A2303" t="s">
        <v>234</v>
      </c>
      <c r="B2303" t="str">
        <f>"15369763520"</f>
        <v>15369763520</v>
      </c>
    </row>
    <row r="2304" spans="1:2" x14ac:dyDescent="0.2">
      <c r="A2304" t="s">
        <v>233</v>
      </c>
      <c r="B2304" t="str">
        <f>"18783838369"</f>
        <v>18783838369</v>
      </c>
    </row>
    <row r="2305" spans="1:2" x14ac:dyDescent="0.2">
      <c r="A2305" t="s">
        <v>232</v>
      </c>
      <c r="B2305" t="str">
        <f>"17864760762"</f>
        <v>17864760762</v>
      </c>
    </row>
    <row r="2306" spans="1:2" x14ac:dyDescent="0.2">
      <c r="A2306" t="s">
        <v>231</v>
      </c>
      <c r="B2306" t="str">
        <f>"18617480770"</f>
        <v>18617480770</v>
      </c>
    </row>
    <row r="2307" spans="1:2" x14ac:dyDescent="0.2">
      <c r="A2307" t="s">
        <v>230</v>
      </c>
      <c r="B2307" t="str">
        <f>"13620674179"</f>
        <v>13620674179</v>
      </c>
    </row>
    <row r="2308" spans="1:2" x14ac:dyDescent="0.2">
      <c r="A2308" t="s">
        <v>229</v>
      </c>
      <c r="B2308" t="str">
        <f>"13806518857"</f>
        <v>13806518857</v>
      </c>
    </row>
    <row r="2309" spans="1:2" x14ac:dyDescent="0.2">
      <c r="A2309" t="s">
        <v>228</v>
      </c>
      <c r="B2309" t="str">
        <f>"13432172763"</f>
        <v>13432172763</v>
      </c>
    </row>
    <row r="2310" spans="1:2" x14ac:dyDescent="0.2">
      <c r="A2310" t="s">
        <v>227</v>
      </c>
      <c r="B2310" t="str">
        <f>"17859769295"</f>
        <v>17859769295</v>
      </c>
    </row>
    <row r="2311" spans="1:2" x14ac:dyDescent="0.2">
      <c r="A2311" t="s">
        <v>226</v>
      </c>
      <c r="B2311" t="str">
        <f>"13759534403"</f>
        <v>13759534403</v>
      </c>
    </row>
    <row r="2312" spans="1:2" x14ac:dyDescent="0.2">
      <c r="A2312" t="s">
        <v>225</v>
      </c>
      <c r="B2312" t="str">
        <f>"18262016836"</f>
        <v>18262016836</v>
      </c>
    </row>
    <row r="2313" spans="1:2" x14ac:dyDescent="0.2">
      <c r="A2313" t="s">
        <v>224</v>
      </c>
      <c r="B2313" t="str">
        <f>"13777657764"</f>
        <v>13777657764</v>
      </c>
    </row>
    <row r="2314" spans="1:2" x14ac:dyDescent="0.2">
      <c r="A2314" t="s">
        <v>223</v>
      </c>
      <c r="B2314" t="str">
        <f>"15842312327"</f>
        <v>15842312327</v>
      </c>
    </row>
    <row r="2315" spans="1:2" x14ac:dyDescent="0.2">
      <c r="A2315" t="s">
        <v>222</v>
      </c>
      <c r="B2315" t="str">
        <f>"15030805890"</f>
        <v>15030805890</v>
      </c>
    </row>
    <row r="2316" spans="1:2" x14ac:dyDescent="0.2">
      <c r="A2316" t="s">
        <v>221</v>
      </c>
      <c r="B2316" t="str">
        <f>"17745267655"</f>
        <v>17745267655</v>
      </c>
    </row>
    <row r="2317" spans="1:2" x14ac:dyDescent="0.2">
      <c r="A2317" t="s">
        <v>220</v>
      </c>
      <c r="B2317" t="str">
        <f>"13934694391"</f>
        <v>13934694391</v>
      </c>
    </row>
    <row r="2318" spans="1:2" x14ac:dyDescent="0.2">
      <c r="A2318" t="s">
        <v>219</v>
      </c>
      <c r="B2318" t="str">
        <f>"18883545407"</f>
        <v>18883545407</v>
      </c>
    </row>
    <row r="2319" spans="1:2" x14ac:dyDescent="0.2">
      <c r="A2319" t="s">
        <v>218</v>
      </c>
      <c r="B2319" t="str">
        <f>"13978472582"</f>
        <v>13978472582</v>
      </c>
    </row>
    <row r="2320" spans="1:2" x14ac:dyDescent="0.2">
      <c r="A2320" t="s">
        <v>217</v>
      </c>
      <c r="B2320" t="str">
        <f>"13788951788"</f>
        <v>13788951788</v>
      </c>
    </row>
    <row r="2321" spans="1:2" x14ac:dyDescent="0.2">
      <c r="A2321" t="s">
        <v>216</v>
      </c>
      <c r="B2321" t="str">
        <f>"18289707765"</f>
        <v>18289707765</v>
      </c>
    </row>
    <row r="2322" spans="1:2" x14ac:dyDescent="0.2">
      <c r="A2322" t="s">
        <v>215</v>
      </c>
      <c r="B2322" t="str">
        <f>"15034465900"</f>
        <v>15034465900</v>
      </c>
    </row>
    <row r="2323" spans="1:2" x14ac:dyDescent="0.2">
      <c r="A2323" t="s">
        <v>214</v>
      </c>
      <c r="B2323" t="str">
        <f>"15996645590"</f>
        <v>15996645590</v>
      </c>
    </row>
    <row r="2324" spans="1:2" x14ac:dyDescent="0.2">
      <c r="A2324" t="s">
        <v>213</v>
      </c>
      <c r="B2324" t="str">
        <f>"15024182211"</f>
        <v>15024182211</v>
      </c>
    </row>
    <row r="2325" spans="1:2" x14ac:dyDescent="0.2">
      <c r="A2325" t="s">
        <v>212</v>
      </c>
      <c r="B2325" t="str">
        <f>"18780729788"</f>
        <v>18780729788</v>
      </c>
    </row>
    <row r="2326" spans="1:2" x14ac:dyDescent="0.2">
      <c r="A2326" t="s">
        <v>211</v>
      </c>
      <c r="B2326" t="str">
        <f>"18272298263"</f>
        <v>18272298263</v>
      </c>
    </row>
    <row r="2327" spans="1:2" x14ac:dyDescent="0.2">
      <c r="A2327" t="s">
        <v>210</v>
      </c>
      <c r="B2327" t="str">
        <f>"13190199166"</f>
        <v>13190199166</v>
      </c>
    </row>
    <row r="2328" spans="1:2" x14ac:dyDescent="0.2">
      <c r="A2328" t="s">
        <v>209</v>
      </c>
      <c r="B2328" t="str">
        <f>"15549465010"</f>
        <v>15549465010</v>
      </c>
    </row>
    <row r="2329" spans="1:2" x14ac:dyDescent="0.2">
      <c r="A2329" t="s">
        <v>208</v>
      </c>
      <c r="B2329" t="str">
        <f>"18787135027"</f>
        <v>18787135027</v>
      </c>
    </row>
    <row r="2330" spans="1:2" x14ac:dyDescent="0.2">
      <c r="A2330" t="s">
        <v>207</v>
      </c>
      <c r="B2330" t="str">
        <f>"13677345333"</f>
        <v>13677345333</v>
      </c>
    </row>
    <row r="2331" spans="1:2" x14ac:dyDescent="0.2">
      <c r="A2331" t="s">
        <v>206</v>
      </c>
      <c r="B2331" t="str">
        <f>"18772326672"</f>
        <v>18772326672</v>
      </c>
    </row>
    <row r="2332" spans="1:2" x14ac:dyDescent="0.2">
      <c r="A2332" t="s">
        <v>205</v>
      </c>
      <c r="B2332" t="str">
        <f>"13650333499"</f>
        <v>13650333499</v>
      </c>
    </row>
    <row r="2333" spans="1:2" x14ac:dyDescent="0.2">
      <c r="A2333" t="s">
        <v>204</v>
      </c>
      <c r="B2333" t="str">
        <f>"13998342955"</f>
        <v>13998342955</v>
      </c>
    </row>
    <row r="2334" spans="1:2" x14ac:dyDescent="0.2">
      <c r="A2334" t="s">
        <v>203</v>
      </c>
      <c r="B2334" t="str">
        <f>"18954566878"</f>
        <v>18954566878</v>
      </c>
    </row>
    <row r="2335" spans="1:2" x14ac:dyDescent="0.2">
      <c r="A2335" t="s">
        <v>202</v>
      </c>
      <c r="B2335" t="str">
        <f>"18513487823"</f>
        <v>18513487823</v>
      </c>
    </row>
    <row r="2336" spans="1:2" x14ac:dyDescent="0.2">
      <c r="A2336" t="s">
        <v>201</v>
      </c>
      <c r="B2336" t="str">
        <f>"18253916260"</f>
        <v>18253916260</v>
      </c>
    </row>
    <row r="2337" spans="1:2" x14ac:dyDescent="0.2">
      <c r="A2337" t="s">
        <v>200</v>
      </c>
      <c r="B2337" t="str">
        <f>"13299701234"</f>
        <v>13299701234</v>
      </c>
    </row>
    <row r="2338" spans="1:2" x14ac:dyDescent="0.2">
      <c r="A2338" t="s">
        <v>199</v>
      </c>
      <c r="B2338" t="str">
        <f>"17711015529"</f>
        <v>17711015529</v>
      </c>
    </row>
    <row r="2339" spans="1:2" x14ac:dyDescent="0.2">
      <c r="A2339" t="s">
        <v>198</v>
      </c>
      <c r="B2339" t="str">
        <f>"18643122815"</f>
        <v>18643122815</v>
      </c>
    </row>
    <row r="2340" spans="1:2" x14ac:dyDescent="0.2">
      <c r="A2340" t="s">
        <v>197</v>
      </c>
      <c r="B2340" t="str">
        <f>"15907248157"</f>
        <v>15907248157</v>
      </c>
    </row>
    <row r="2341" spans="1:2" x14ac:dyDescent="0.2">
      <c r="A2341" t="s">
        <v>196</v>
      </c>
      <c r="B2341" t="str">
        <f>"18632257382"</f>
        <v>18632257382</v>
      </c>
    </row>
    <row r="2342" spans="1:2" x14ac:dyDescent="0.2">
      <c r="A2342" t="s">
        <v>195</v>
      </c>
      <c r="B2342" t="str">
        <f>"15042318388"</f>
        <v>15042318388</v>
      </c>
    </row>
    <row r="2343" spans="1:2" x14ac:dyDescent="0.2">
      <c r="A2343" t="s">
        <v>194</v>
      </c>
      <c r="B2343" t="str">
        <f>"18435376998"</f>
        <v>18435376998</v>
      </c>
    </row>
    <row r="2344" spans="1:2" x14ac:dyDescent="0.2">
      <c r="A2344" t="s">
        <v>193</v>
      </c>
      <c r="B2344" t="str">
        <f>"13648767823"</f>
        <v>13648767823</v>
      </c>
    </row>
    <row r="2345" spans="1:2" x14ac:dyDescent="0.2">
      <c r="A2345" t="s">
        <v>192</v>
      </c>
      <c r="B2345" t="str">
        <f>"18956040401"</f>
        <v>18956040401</v>
      </c>
    </row>
    <row r="2346" spans="1:2" x14ac:dyDescent="0.2">
      <c r="A2346" t="s">
        <v>191</v>
      </c>
      <c r="B2346" t="str">
        <f>"15151565030"</f>
        <v>15151565030</v>
      </c>
    </row>
    <row r="2347" spans="1:2" x14ac:dyDescent="0.2">
      <c r="A2347" t="s">
        <v>190</v>
      </c>
      <c r="B2347" t="str">
        <f>"15048003309"</f>
        <v>15048003309</v>
      </c>
    </row>
    <row r="2348" spans="1:2" x14ac:dyDescent="0.2">
      <c r="A2348" t="s">
        <v>189</v>
      </c>
      <c r="B2348" t="str">
        <f>"13358618148"</f>
        <v>13358618148</v>
      </c>
    </row>
    <row r="2349" spans="1:2" x14ac:dyDescent="0.2">
      <c r="A2349" t="s">
        <v>188</v>
      </c>
      <c r="B2349" t="str">
        <f>"13189251687"</f>
        <v>13189251687</v>
      </c>
    </row>
    <row r="2350" spans="1:2" x14ac:dyDescent="0.2">
      <c r="A2350" t="s">
        <v>187</v>
      </c>
      <c r="B2350" t="str">
        <f>"15058969802"</f>
        <v>15058969802</v>
      </c>
    </row>
    <row r="2351" spans="1:2" x14ac:dyDescent="0.2">
      <c r="A2351" t="s">
        <v>186</v>
      </c>
      <c r="B2351" t="str">
        <f>"13313504062"</f>
        <v>13313504062</v>
      </c>
    </row>
    <row r="2352" spans="1:2" x14ac:dyDescent="0.2">
      <c r="A2352" t="s">
        <v>185</v>
      </c>
      <c r="B2352" t="str">
        <f>"15681210060"</f>
        <v>15681210060</v>
      </c>
    </row>
    <row r="2353" spans="1:2" x14ac:dyDescent="0.2">
      <c r="A2353" t="s">
        <v>184</v>
      </c>
      <c r="B2353" t="str">
        <f>"15034451457"</f>
        <v>15034451457</v>
      </c>
    </row>
    <row r="2354" spans="1:2" x14ac:dyDescent="0.2">
      <c r="A2354" t="s">
        <v>183</v>
      </c>
      <c r="B2354" t="str">
        <f>"15768135970"</f>
        <v>15768135970</v>
      </c>
    </row>
    <row r="2355" spans="1:2" x14ac:dyDescent="0.2">
      <c r="A2355" t="s">
        <v>182</v>
      </c>
      <c r="B2355" t="str">
        <f>"15735500074"</f>
        <v>15735500074</v>
      </c>
    </row>
    <row r="2356" spans="1:2" x14ac:dyDescent="0.2">
      <c r="A2356" t="s">
        <v>181</v>
      </c>
      <c r="B2356" t="str">
        <f>"15278803631"</f>
        <v>15278803631</v>
      </c>
    </row>
    <row r="2357" spans="1:2" x14ac:dyDescent="0.2">
      <c r="A2357" t="s">
        <v>180</v>
      </c>
      <c r="B2357" t="str">
        <f>"15904105880"</f>
        <v>15904105880</v>
      </c>
    </row>
    <row r="2358" spans="1:2" x14ac:dyDescent="0.2">
      <c r="A2358" t="s">
        <v>179</v>
      </c>
      <c r="B2358" t="str">
        <f>"13883818309"</f>
        <v>13883818309</v>
      </c>
    </row>
    <row r="2359" spans="1:2" x14ac:dyDescent="0.2">
      <c r="A2359" t="s">
        <v>178</v>
      </c>
      <c r="B2359" t="str">
        <f>"13823305795"</f>
        <v>13823305795</v>
      </c>
    </row>
    <row r="2360" spans="1:2" x14ac:dyDescent="0.2">
      <c r="A2360" t="s">
        <v>177</v>
      </c>
      <c r="B2360" t="str">
        <f>"17793357432"</f>
        <v>17793357432</v>
      </c>
    </row>
    <row r="2361" spans="1:2" x14ac:dyDescent="0.2">
      <c r="A2361" t="s">
        <v>176</v>
      </c>
      <c r="B2361" t="str">
        <f>"13840260976"</f>
        <v>13840260976</v>
      </c>
    </row>
    <row r="2362" spans="1:2" x14ac:dyDescent="0.2">
      <c r="A2362" t="s">
        <v>175</v>
      </c>
      <c r="B2362" t="str">
        <f>"18221859003"</f>
        <v>18221859003</v>
      </c>
    </row>
    <row r="2363" spans="1:2" x14ac:dyDescent="0.2">
      <c r="A2363" t="s">
        <v>174</v>
      </c>
      <c r="B2363" t="str">
        <f>"13288504165"</f>
        <v>13288504165</v>
      </c>
    </row>
    <row r="2364" spans="1:2" x14ac:dyDescent="0.2">
      <c r="A2364" t="s">
        <v>173</v>
      </c>
      <c r="B2364" t="str">
        <f>"17521312077"</f>
        <v>17521312077</v>
      </c>
    </row>
    <row r="2365" spans="1:2" x14ac:dyDescent="0.2">
      <c r="A2365" t="s">
        <v>172</v>
      </c>
      <c r="B2365" t="str">
        <f>"15135636995"</f>
        <v>15135636995</v>
      </c>
    </row>
    <row r="2366" spans="1:2" x14ac:dyDescent="0.2">
      <c r="A2366" t="s">
        <v>171</v>
      </c>
      <c r="B2366" t="str">
        <f>"13734383582"</f>
        <v>13734383582</v>
      </c>
    </row>
    <row r="2367" spans="1:2" x14ac:dyDescent="0.2">
      <c r="A2367" t="s">
        <v>170</v>
      </c>
      <c r="B2367" t="str">
        <f>"15209862303"</f>
        <v>15209862303</v>
      </c>
    </row>
    <row r="2368" spans="1:2" x14ac:dyDescent="0.2">
      <c r="A2368" t="s">
        <v>169</v>
      </c>
      <c r="B2368" t="str">
        <f>"18814013643"</f>
        <v>18814013643</v>
      </c>
    </row>
    <row r="2369" spans="1:2" x14ac:dyDescent="0.2">
      <c r="A2369" t="s">
        <v>168</v>
      </c>
      <c r="B2369" t="str">
        <f>"18235621896"</f>
        <v>18235621896</v>
      </c>
    </row>
    <row r="2370" spans="1:2" x14ac:dyDescent="0.2">
      <c r="A2370" t="s">
        <v>167</v>
      </c>
      <c r="B2370" t="str">
        <f>"17625409378"</f>
        <v>17625409378</v>
      </c>
    </row>
    <row r="2371" spans="1:2" x14ac:dyDescent="0.2">
      <c r="A2371" t="s">
        <v>166</v>
      </c>
      <c r="B2371" t="str">
        <f>"13433032190"</f>
        <v>13433032190</v>
      </c>
    </row>
    <row r="2372" spans="1:2" x14ac:dyDescent="0.2">
      <c r="A2372" t="s">
        <v>165</v>
      </c>
      <c r="B2372" t="str">
        <f>"18231103838"</f>
        <v>18231103838</v>
      </c>
    </row>
    <row r="2373" spans="1:2" x14ac:dyDescent="0.2">
      <c r="A2373" t="s">
        <v>164</v>
      </c>
      <c r="B2373" t="str">
        <f>"18798860140"</f>
        <v>18798860140</v>
      </c>
    </row>
    <row r="2374" spans="1:2" x14ac:dyDescent="0.2">
      <c r="A2374" t="s">
        <v>163</v>
      </c>
      <c r="B2374" t="str">
        <f>"18806294878"</f>
        <v>18806294878</v>
      </c>
    </row>
    <row r="2375" spans="1:2" x14ac:dyDescent="0.2">
      <c r="A2375" t="s">
        <v>162</v>
      </c>
      <c r="B2375" t="str">
        <f>"15906994779"</f>
        <v>15906994779</v>
      </c>
    </row>
    <row r="2376" spans="1:2" x14ac:dyDescent="0.2">
      <c r="A2376" t="s">
        <v>161</v>
      </c>
      <c r="B2376" t="str">
        <f>"13338615137"</f>
        <v>13338615137</v>
      </c>
    </row>
    <row r="2377" spans="1:2" x14ac:dyDescent="0.2">
      <c r="A2377" t="s">
        <v>160</v>
      </c>
      <c r="B2377" t="str">
        <f>"15093087717"</f>
        <v>15093087717</v>
      </c>
    </row>
    <row r="2378" spans="1:2" x14ac:dyDescent="0.2">
      <c r="A2378" t="s">
        <v>159</v>
      </c>
      <c r="B2378" t="str">
        <f>"13592833002"</f>
        <v>13592833002</v>
      </c>
    </row>
    <row r="2379" spans="1:2" x14ac:dyDescent="0.2">
      <c r="A2379" t="s">
        <v>158</v>
      </c>
      <c r="B2379" t="str">
        <f>"15947713025"</f>
        <v>15947713025</v>
      </c>
    </row>
    <row r="2380" spans="1:2" x14ac:dyDescent="0.2">
      <c r="A2380" t="s">
        <v>157</v>
      </c>
      <c r="B2380" t="str">
        <f>"18236761521"</f>
        <v>18236761521</v>
      </c>
    </row>
    <row r="2381" spans="1:2" x14ac:dyDescent="0.2">
      <c r="A2381" t="s">
        <v>156</v>
      </c>
      <c r="B2381" t="str">
        <f>"13610855911"</f>
        <v>13610855911</v>
      </c>
    </row>
    <row r="2382" spans="1:2" x14ac:dyDescent="0.2">
      <c r="A2382" t="s">
        <v>155</v>
      </c>
      <c r="B2382" t="str">
        <f>"15020079151"</f>
        <v>15020079151</v>
      </c>
    </row>
    <row r="2383" spans="1:2" x14ac:dyDescent="0.2">
      <c r="A2383" t="s">
        <v>154</v>
      </c>
      <c r="B2383" t="str">
        <f>"13559265893"</f>
        <v>13559265893</v>
      </c>
    </row>
    <row r="2384" spans="1:2" x14ac:dyDescent="0.2">
      <c r="A2384" t="s">
        <v>153</v>
      </c>
      <c r="B2384" t="str">
        <f>"13015103355"</f>
        <v>13015103355</v>
      </c>
    </row>
    <row r="2385" spans="1:2" x14ac:dyDescent="0.2">
      <c r="A2385" t="s">
        <v>152</v>
      </c>
      <c r="B2385" t="str">
        <f>"13834820682"</f>
        <v>13834820682</v>
      </c>
    </row>
    <row r="2386" spans="1:2" x14ac:dyDescent="0.2">
      <c r="A2386" t="s">
        <v>151</v>
      </c>
      <c r="B2386" t="str">
        <f>"18272072920"</f>
        <v>18272072920</v>
      </c>
    </row>
    <row r="2387" spans="1:2" x14ac:dyDescent="0.2">
      <c r="A2387" t="s">
        <v>150</v>
      </c>
      <c r="B2387" t="str">
        <f>"13596663967"</f>
        <v>13596663967</v>
      </c>
    </row>
    <row r="2388" spans="1:2" x14ac:dyDescent="0.2">
      <c r="A2388" t="s">
        <v>149</v>
      </c>
      <c r="B2388" t="str">
        <f>"15124591176"</f>
        <v>15124591176</v>
      </c>
    </row>
    <row r="2389" spans="1:2" x14ac:dyDescent="0.2">
      <c r="A2389" t="s">
        <v>148</v>
      </c>
      <c r="B2389" t="str">
        <f>"18451193466"</f>
        <v>18451193466</v>
      </c>
    </row>
    <row r="2390" spans="1:2" x14ac:dyDescent="0.2">
      <c r="A2390" t="s">
        <v>147</v>
      </c>
      <c r="B2390" t="str">
        <f>"15502716512"</f>
        <v>15502716512</v>
      </c>
    </row>
    <row r="2391" spans="1:2" x14ac:dyDescent="0.2">
      <c r="A2391" t="s">
        <v>146</v>
      </c>
      <c r="B2391" t="str">
        <f>"15107858486"</f>
        <v>15107858486</v>
      </c>
    </row>
    <row r="2392" spans="1:2" x14ac:dyDescent="0.2">
      <c r="A2392" t="s">
        <v>145</v>
      </c>
      <c r="B2392" t="str">
        <f>"15189122875"</f>
        <v>15189122875</v>
      </c>
    </row>
    <row r="2393" spans="1:2" x14ac:dyDescent="0.2">
      <c r="A2393" t="s">
        <v>144</v>
      </c>
      <c r="B2393" t="str">
        <f>"15066285066"</f>
        <v>15066285066</v>
      </c>
    </row>
    <row r="2394" spans="1:2" x14ac:dyDescent="0.2">
      <c r="A2394" t="s">
        <v>143</v>
      </c>
      <c r="B2394" t="str">
        <f>"13991548505"</f>
        <v>13991548505</v>
      </c>
    </row>
    <row r="2395" spans="1:2" x14ac:dyDescent="0.2">
      <c r="A2395" t="s">
        <v>142</v>
      </c>
      <c r="B2395" t="str">
        <f>"13966052887"</f>
        <v>13966052887</v>
      </c>
    </row>
    <row r="2396" spans="1:2" x14ac:dyDescent="0.2">
      <c r="A2396" t="s">
        <v>141</v>
      </c>
      <c r="B2396" t="str">
        <f>"13644074701"</f>
        <v>13644074701</v>
      </c>
    </row>
    <row r="2397" spans="1:2" x14ac:dyDescent="0.2">
      <c r="A2397" t="s">
        <v>140</v>
      </c>
      <c r="B2397" t="str">
        <f>"13313334144"</f>
        <v>13313334144</v>
      </c>
    </row>
    <row r="2398" spans="1:2" x14ac:dyDescent="0.2">
      <c r="A2398" t="s">
        <v>139</v>
      </c>
      <c r="B2398" t="str">
        <f>"13770877959"</f>
        <v>13770877959</v>
      </c>
    </row>
    <row r="2399" spans="1:2" x14ac:dyDescent="0.2">
      <c r="A2399" t="s">
        <v>138</v>
      </c>
      <c r="B2399" t="str">
        <f>"18870301021"</f>
        <v>18870301021</v>
      </c>
    </row>
    <row r="2400" spans="1:2" x14ac:dyDescent="0.2">
      <c r="A2400" t="s">
        <v>137</v>
      </c>
      <c r="B2400" t="str">
        <f>"13369305955"</f>
        <v>13369305955</v>
      </c>
    </row>
    <row r="2401" spans="1:2" x14ac:dyDescent="0.2">
      <c r="A2401" t="s">
        <v>136</v>
      </c>
      <c r="B2401" t="str">
        <f>"13875756559"</f>
        <v>13875756559</v>
      </c>
    </row>
    <row r="2402" spans="1:2" x14ac:dyDescent="0.2">
      <c r="A2402" t="s">
        <v>135</v>
      </c>
      <c r="B2402" t="str">
        <f>"17776217585"</f>
        <v>17776217585</v>
      </c>
    </row>
    <row r="2403" spans="1:2" x14ac:dyDescent="0.2">
      <c r="A2403" t="s">
        <v>134</v>
      </c>
      <c r="B2403" t="str">
        <f>"13823048381"</f>
        <v>13823048381</v>
      </c>
    </row>
    <row r="2404" spans="1:2" x14ac:dyDescent="0.2">
      <c r="A2404" t="s">
        <v>133</v>
      </c>
      <c r="B2404" t="str">
        <f>"18830168189"</f>
        <v>18830168189</v>
      </c>
    </row>
    <row r="2405" spans="1:2" x14ac:dyDescent="0.2">
      <c r="A2405" t="s">
        <v>132</v>
      </c>
      <c r="B2405" t="str">
        <f>"13590833344"</f>
        <v>13590833344</v>
      </c>
    </row>
    <row r="2406" spans="1:2" x14ac:dyDescent="0.2">
      <c r="A2406" t="s">
        <v>131</v>
      </c>
      <c r="B2406" t="str">
        <f>"18524097869"</f>
        <v>18524097869</v>
      </c>
    </row>
    <row r="2407" spans="1:2" x14ac:dyDescent="0.2">
      <c r="A2407" t="s">
        <v>130</v>
      </c>
      <c r="B2407" t="str">
        <f>"13107377723"</f>
        <v>13107377723</v>
      </c>
    </row>
    <row r="2408" spans="1:2" x14ac:dyDescent="0.2">
      <c r="A2408" t="s">
        <v>129</v>
      </c>
      <c r="B2408" t="str">
        <f>"18360472719"</f>
        <v>18360472719</v>
      </c>
    </row>
    <row r="2409" spans="1:2" x14ac:dyDescent="0.2">
      <c r="A2409" t="s">
        <v>128</v>
      </c>
      <c r="B2409" t="str">
        <f>"18684007637"</f>
        <v>18684007637</v>
      </c>
    </row>
    <row r="2410" spans="1:2" x14ac:dyDescent="0.2">
      <c r="A2410" t="s">
        <v>127</v>
      </c>
      <c r="B2410" t="str">
        <f>"13593298372"</f>
        <v>13593298372</v>
      </c>
    </row>
    <row r="2411" spans="1:2" x14ac:dyDescent="0.2">
      <c r="A2411" t="s">
        <v>126</v>
      </c>
      <c r="B2411" t="str">
        <f>"18514699788"</f>
        <v>18514699788</v>
      </c>
    </row>
    <row r="2412" spans="1:2" x14ac:dyDescent="0.2">
      <c r="A2412" t="s">
        <v>125</v>
      </c>
      <c r="B2412" t="str">
        <f>"13242961929"</f>
        <v>13242961929</v>
      </c>
    </row>
    <row r="2413" spans="1:2" x14ac:dyDescent="0.2">
      <c r="A2413" t="s">
        <v>124</v>
      </c>
      <c r="B2413" t="str">
        <f>"18287948103"</f>
        <v>18287948103</v>
      </c>
    </row>
    <row r="2414" spans="1:2" x14ac:dyDescent="0.2">
      <c r="A2414" t="s">
        <v>123</v>
      </c>
      <c r="B2414" t="str">
        <f>"13466834438"</f>
        <v>13466834438</v>
      </c>
    </row>
    <row r="2415" spans="1:2" x14ac:dyDescent="0.2">
      <c r="A2415" t="s">
        <v>122</v>
      </c>
      <c r="B2415" t="str">
        <f>"18790562111"</f>
        <v>18790562111</v>
      </c>
    </row>
    <row r="2416" spans="1:2" x14ac:dyDescent="0.2">
      <c r="A2416" t="s">
        <v>121</v>
      </c>
      <c r="B2416" t="str">
        <f>"18191501665"</f>
        <v>18191501665</v>
      </c>
    </row>
    <row r="2417" spans="1:2" x14ac:dyDescent="0.2">
      <c r="A2417" t="s">
        <v>120</v>
      </c>
      <c r="B2417" t="str">
        <f>"18476430926"</f>
        <v>18476430926</v>
      </c>
    </row>
    <row r="2418" spans="1:2" x14ac:dyDescent="0.2">
      <c r="A2418" t="s">
        <v>119</v>
      </c>
      <c r="B2418" t="str">
        <f>"18310244007"</f>
        <v>18310244007</v>
      </c>
    </row>
    <row r="2419" spans="1:2" x14ac:dyDescent="0.2">
      <c r="A2419" t="s">
        <v>118</v>
      </c>
      <c r="B2419" t="str">
        <f>"13853523011"</f>
        <v>13853523011</v>
      </c>
    </row>
    <row r="2420" spans="1:2" x14ac:dyDescent="0.2">
      <c r="A2420" t="s">
        <v>117</v>
      </c>
      <c r="B2420" t="str">
        <f>"13697095582"</f>
        <v>13697095582</v>
      </c>
    </row>
    <row r="2421" spans="1:2" x14ac:dyDescent="0.2">
      <c r="A2421" t="s">
        <v>116</v>
      </c>
      <c r="B2421" t="str">
        <f>"18206840659"</f>
        <v>18206840659</v>
      </c>
    </row>
    <row r="2422" spans="1:2" x14ac:dyDescent="0.2">
      <c r="A2422" t="s">
        <v>115</v>
      </c>
      <c r="B2422" t="str">
        <f>"15548248193"</f>
        <v>15548248193</v>
      </c>
    </row>
    <row r="2423" spans="1:2" x14ac:dyDescent="0.2">
      <c r="A2423" t="s">
        <v>114</v>
      </c>
      <c r="B2423" t="str">
        <f>"15143407070"</f>
        <v>15143407070</v>
      </c>
    </row>
    <row r="2424" spans="1:2" x14ac:dyDescent="0.2">
      <c r="A2424" t="s">
        <v>113</v>
      </c>
      <c r="B2424" t="str">
        <f>"13549259322"</f>
        <v>13549259322</v>
      </c>
    </row>
    <row r="2425" spans="1:2" x14ac:dyDescent="0.2">
      <c r="A2425" t="s">
        <v>112</v>
      </c>
      <c r="B2425" t="str">
        <f>"18070680037"</f>
        <v>18070680037</v>
      </c>
    </row>
    <row r="2426" spans="1:2" x14ac:dyDescent="0.2">
      <c r="A2426" t="s">
        <v>111</v>
      </c>
      <c r="B2426" t="str">
        <f>"15323302058"</f>
        <v>15323302058</v>
      </c>
    </row>
    <row r="2427" spans="1:2" x14ac:dyDescent="0.2">
      <c r="A2427" t="s">
        <v>110</v>
      </c>
      <c r="B2427" t="str">
        <f>"13073085965"</f>
        <v>13073085965</v>
      </c>
    </row>
    <row r="2428" spans="1:2" x14ac:dyDescent="0.2">
      <c r="A2428" t="s">
        <v>109</v>
      </c>
      <c r="B2428" t="str">
        <f>"18883493425"</f>
        <v>18883493425</v>
      </c>
    </row>
    <row r="2429" spans="1:2" x14ac:dyDescent="0.2">
      <c r="A2429" t="s">
        <v>108</v>
      </c>
      <c r="B2429" t="str">
        <f>"18596881935"</f>
        <v>18596881935</v>
      </c>
    </row>
    <row r="2430" spans="1:2" x14ac:dyDescent="0.2">
      <c r="A2430" t="s">
        <v>107</v>
      </c>
      <c r="B2430" t="str">
        <f>"13363442345"</f>
        <v>13363442345</v>
      </c>
    </row>
    <row r="2431" spans="1:2" x14ac:dyDescent="0.2">
      <c r="A2431" t="s">
        <v>106</v>
      </c>
      <c r="B2431" t="str">
        <f>"18648483084"</f>
        <v>18648483084</v>
      </c>
    </row>
    <row r="2432" spans="1:2" x14ac:dyDescent="0.2">
      <c r="A2432" t="s">
        <v>105</v>
      </c>
      <c r="B2432" t="str">
        <f>"15902554227"</f>
        <v>15902554227</v>
      </c>
    </row>
    <row r="2433" spans="1:2" x14ac:dyDescent="0.2">
      <c r="A2433" t="s">
        <v>104</v>
      </c>
      <c r="B2433" t="str">
        <f>"13799708029"</f>
        <v>13799708029</v>
      </c>
    </row>
    <row r="2434" spans="1:2" x14ac:dyDescent="0.2">
      <c r="A2434" t="s">
        <v>103</v>
      </c>
      <c r="B2434" t="str">
        <f>"13155191829"</f>
        <v>13155191829</v>
      </c>
    </row>
    <row r="2435" spans="1:2" x14ac:dyDescent="0.2">
      <c r="A2435" t="s">
        <v>102</v>
      </c>
      <c r="B2435" t="str">
        <f>"15254759313"</f>
        <v>15254759313</v>
      </c>
    </row>
    <row r="2436" spans="1:2" x14ac:dyDescent="0.2">
      <c r="A2436" t="s">
        <v>101</v>
      </c>
      <c r="B2436" t="str">
        <f>"18812603149"</f>
        <v>18812603149</v>
      </c>
    </row>
    <row r="2437" spans="1:2" x14ac:dyDescent="0.2">
      <c r="A2437" t="s">
        <v>100</v>
      </c>
      <c r="B2437" t="str">
        <f>"13958877175"</f>
        <v>13958877175</v>
      </c>
    </row>
    <row r="2438" spans="1:2" x14ac:dyDescent="0.2">
      <c r="A2438" t="s">
        <v>99</v>
      </c>
      <c r="B2438" t="str">
        <f>"15513701100"</f>
        <v>15513701100</v>
      </c>
    </row>
    <row r="2439" spans="1:2" x14ac:dyDescent="0.2">
      <c r="A2439" t="s">
        <v>98</v>
      </c>
      <c r="B2439" t="str">
        <f>"15135812632"</f>
        <v>15135812632</v>
      </c>
    </row>
    <row r="2440" spans="1:2" x14ac:dyDescent="0.2">
      <c r="A2440" t="s">
        <v>97</v>
      </c>
      <c r="B2440" t="str">
        <f>"13811175409"</f>
        <v>13811175409</v>
      </c>
    </row>
    <row r="2441" spans="1:2" x14ac:dyDescent="0.2">
      <c r="A2441" t="s">
        <v>96</v>
      </c>
      <c r="B2441" t="str">
        <f>"13786558742"</f>
        <v>13786558742</v>
      </c>
    </row>
    <row r="2442" spans="1:2" x14ac:dyDescent="0.2">
      <c r="A2442" t="s">
        <v>95</v>
      </c>
      <c r="B2442" t="str">
        <f>"15037181828"</f>
        <v>15037181828</v>
      </c>
    </row>
    <row r="2443" spans="1:2" x14ac:dyDescent="0.2">
      <c r="A2443" t="s">
        <v>94</v>
      </c>
      <c r="B2443" t="str">
        <f>"15076910398"</f>
        <v>15076910398</v>
      </c>
    </row>
    <row r="2444" spans="1:2" x14ac:dyDescent="0.2">
      <c r="A2444" t="s">
        <v>93</v>
      </c>
      <c r="B2444" t="str">
        <f>"18354528841"</f>
        <v>18354528841</v>
      </c>
    </row>
    <row r="2445" spans="1:2" x14ac:dyDescent="0.2">
      <c r="A2445" t="s">
        <v>92</v>
      </c>
      <c r="B2445" t="str">
        <f>"13160262120"</f>
        <v>13160262120</v>
      </c>
    </row>
    <row r="2446" spans="1:2" x14ac:dyDescent="0.2">
      <c r="A2446" t="s">
        <v>91</v>
      </c>
      <c r="B2446" t="str">
        <f>"15159544696"</f>
        <v>15159544696</v>
      </c>
    </row>
    <row r="2447" spans="1:2" x14ac:dyDescent="0.2">
      <c r="A2447" t="s">
        <v>90</v>
      </c>
      <c r="B2447" t="str">
        <f>"15314206822"</f>
        <v>15314206822</v>
      </c>
    </row>
    <row r="2448" spans="1:2" x14ac:dyDescent="0.2">
      <c r="A2448" t="s">
        <v>89</v>
      </c>
      <c r="B2448" t="str">
        <f>"18628250591"</f>
        <v>18628250591</v>
      </c>
    </row>
    <row r="2449" spans="1:2" x14ac:dyDescent="0.2">
      <c r="A2449" t="s">
        <v>88</v>
      </c>
      <c r="B2449" t="str">
        <f>"13234495273"</f>
        <v>13234495273</v>
      </c>
    </row>
    <row r="2450" spans="1:2" x14ac:dyDescent="0.2">
      <c r="A2450" t="s">
        <v>87</v>
      </c>
      <c r="B2450" t="str">
        <f>"15929957196"</f>
        <v>15929957196</v>
      </c>
    </row>
    <row r="2451" spans="1:2" x14ac:dyDescent="0.2">
      <c r="A2451" t="s">
        <v>86</v>
      </c>
      <c r="B2451" t="str">
        <f>"18631072444"</f>
        <v>18631072444</v>
      </c>
    </row>
    <row r="2452" spans="1:2" x14ac:dyDescent="0.2">
      <c r="A2452" t="s">
        <v>85</v>
      </c>
      <c r="B2452" t="str">
        <f>"13734016704"</f>
        <v>13734016704</v>
      </c>
    </row>
    <row r="2453" spans="1:2" x14ac:dyDescent="0.2">
      <c r="A2453" t="s">
        <v>84</v>
      </c>
      <c r="B2453" t="str">
        <f>"15344567065"</f>
        <v>15344567065</v>
      </c>
    </row>
    <row r="2454" spans="1:2" x14ac:dyDescent="0.2">
      <c r="A2454" t="s">
        <v>83</v>
      </c>
      <c r="B2454" t="str">
        <f>"15929571769"</f>
        <v>15929571769</v>
      </c>
    </row>
    <row r="2455" spans="1:2" x14ac:dyDescent="0.2">
      <c r="A2455" t="s">
        <v>82</v>
      </c>
      <c r="B2455" t="str">
        <f>"13736840023"</f>
        <v>13736840023</v>
      </c>
    </row>
    <row r="2456" spans="1:2" x14ac:dyDescent="0.2">
      <c r="A2456" t="s">
        <v>81</v>
      </c>
      <c r="B2456" t="str">
        <f>"13862872776"</f>
        <v>13862872776</v>
      </c>
    </row>
    <row r="2457" spans="1:2" x14ac:dyDescent="0.2">
      <c r="A2457" t="s">
        <v>80</v>
      </c>
      <c r="B2457" t="str">
        <f>"15922114593"</f>
        <v>15922114593</v>
      </c>
    </row>
    <row r="2458" spans="1:2" x14ac:dyDescent="0.2">
      <c r="A2458" t="s">
        <v>79</v>
      </c>
      <c r="B2458" t="str">
        <f>"15764503543"</f>
        <v>15764503543</v>
      </c>
    </row>
    <row r="2459" spans="1:2" x14ac:dyDescent="0.2">
      <c r="A2459" t="s">
        <v>78</v>
      </c>
      <c r="B2459" t="str">
        <f>"13032442302"</f>
        <v>13032442302</v>
      </c>
    </row>
    <row r="2460" spans="1:2" x14ac:dyDescent="0.2">
      <c r="A2460" t="s">
        <v>77</v>
      </c>
      <c r="B2460" t="str">
        <f>"15963973730"</f>
        <v>15963973730</v>
      </c>
    </row>
    <row r="2461" spans="1:2" x14ac:dyDescent="0.2">
      <c r="A2461" t="s">
        <v>76</v>
      </c>
      <c r="B2461" t="str">
        <f>"18671692558"</f>
        <v>18671692558</v>
      </c>
    </row>
    <row r="2462" spans="1:2" x14ac:dyDescent="0.2">
      <c r="A2462" t="s">
        <v>75</v>
      </c>
      <c r="B2462" t="str">
        <f>"15001019431"</f>
        <v>15001019431</v>
      </c>
    </row>
    <row r="2463" spans="1:2" x14ac:dyDescent="0.2">
      <c r="A2463" t="s">
        <v>74</v>
      </c>
      <c r="B2463" t="str">
        <f>"13729672760"</f>
        <v>13729672760</v>
      </c>
    </row>
    <row r="2464" spans="1:2" x14ac:dyDescent="0.2">
      <c r="A2464" t="s">
        <v>73</v>
      </c>
      <c r="B2464" t="str">
        <f>"15142729607"</f>
        <v>15142729607</v>
      </c>
    </row>
    <row r="2465" spans="1:2" x14ac:dyDescent="0.2">
      <c r="A2465" t="s">
        <v>72</v>
      </c>
      <c r="B2465" t="str">
        <f>"18725825653"</f>
        <v>18725825653</v>
      </c>
    </row>
    <row r="2466" spans="1:2" x14ac:dyDescent="0.2">
      <c r="A2466" t="s">
        <v>71</v>
      </c>
      <c r="B2466" t="str">
        <f>"15015383261"</f>
        <v>15015383261</v>
      </c>
    </row>
    <row r="2467" spans="1:2" x14ac:dyDescent="0.2">
      <c r="A2467" t="s">
        <v>70</v>
      </c>
      <c r="B2467" t="str">
        <f>"15153259987"</f>
        <v>15153259987</v>
      </c>
    </row>
    <row r="2468" spans="1:2" x14ac:dyDescent="0.2">
      <c r="A2468" t="s">
        <v>69</v>
      </c>
      <c r="B2468" t="str">
        <f>"15960248422"</f>
        <v>15960248422</v>
      </c>
    </row>
    <row r="2469" spans="1:2" x14ac:dyDescent="0.2">
      <c r="A2469" t="s">
        <v>68</v>
      </c>
      <c r="B2469" t="str">
        <f>"15925260252"</f>
        <v>15925260252</v>
      </c>
    </row>
    <row r="2470" spans="1:2" x14ac:dyDescent="0.2">
      <c r="A2470" t="s">
        <v>67</v>
      </c>
      <c r="B2470" t="str">
        <f>"13189224463"</f>
        <v>13189224463</v>
      </c>
    </row>
    <row r="2471" spans="1:2" x14ac:dyDescent="0.2">
      <c r="A2471" t="s">
        <v>66</v>
      </c>
      <c r="B2471" t="str">
        <f>"13909542475"</f>
        <v>13909542475</v>
      </c>
    </row>
    <row r="2472" spans="1:2" x14ac:dyDescent="0.2">
      <c r="A2472" t="s">
        <v>65</v>
      </c>
      <c r="B2472" t="str">
        <f>"17689926742"</f>
        <v>17689926742</v>
      </c>
    </row>
    <row r="2473" spans="1:2" x14ac:dyDescent="0.2">
      <c r="A2473" t="s">
        <v>64</v>
      </c>
      <c r="B2473" t="str">
        <f>"18293932228"</f>
        <v>18293932228</v>
      </c>
    </row>
    <row r="2474" spans="1:2" x14ac:dyDescent="0.2">
      <c r="A2474" t="s">
        <v>63</v>
      </c>
      <c r="B2474" t="str">
        <f>"13246068123"</f>
        <v>13246068123</v>
      </c>
    </row>
    <row r="2475" spans="1:2" x14ac:dyDescent="0.2">
      <c r="A2475" t="s">
        <v>62</v>
      </c>
      <c r="B2475" t="str">
        <f>"18818971693"</f>
        <v>18818971693</v>
      </c>
    </row>
    <row r="2476" spans="1:2" x14ac:dyDescent="0.2">
      <c r="A2476" t="s">
        <v>61</v>
      </c>
      <c r="B2476" t="str">
        <f>"13201011173"</f>
        <v>13201011173</v>
      </c>
    </row>
    <row r="2477" spans="1:2" x14ac:dyDescent="0.2">
      <c r="A2477" t="s">
        <v>60</v>
      </c>
      <c r="B2477" t="str">
        <f>"13033915860"</f>
        <v>13033915860</v>
      </c>
    </row>
    <row r="2478" spans="1:2" x14ac:dyDescent="0.2">
      <c r="A2478" t="s">
        <v>59</v>
      </c>
      <c r="B2478" t="str">
        <f>"15326856658"</f>
        <v>15326856658</v>
      </c>
    </row>
    <row r="2479" spans="1:2" x14ac:dyDescent="0.2">
      <c r="A2479" t="s">
        <v>58</v>
      </c>
      <c r="B2479" t="str">
        <f>"13808446728"</f>
        <v>13808446728</v>
      </c>
    </row>
    <row r="2480" spans="1:2" x14ac:dyDescent="0.2">
      <c r="A2480" t="s">
        <v>57</v>
      </c>
      <c r="B2480" t="str">
        <f>"13656002498"</f>
        <v>13656002498</v>
      </c>
    </row>
    <row r="2481" spans="1:2" x14ac:dyDescent="0.2">
      <c r="A2481" t="s">
        <v>56</v>
      </c>
      <c r="B2481" t="str">
        <f>"18704856698"</f>
        <v>18704856698</v>
      </c>
    </row>
    <row r="2482" spans="1:2" x14ac:dyDescent="0.2">
      <c r="A2482" t="s">
        <v>55</v>
      </c>
      <c r="B2482" t="str">
        <f>"13888349619"</f>
        <v>13888349619</v>
      </c>
    </row>
    <row r="2483" spans="1:2" x14ac:dyDescent="0.2">
      <c r="A2483" t="s">
        <v>54</v>
      </c>
      <c r="B2483" t="str">
        <f>"18516770427"</f>
        <v>18516770427</v>
      </c>
    </row>
    <row r="2484" spans="1:2" x14ac:dyDescent="0.2">
      <c r="A2484" t="s">
        <v>53</v>
      </c>
      <c r="B2484" t="str">
        <f>"13363560303"</f>
        <v>13363560303</v>
      </c>
    </row>
    <row r="2485" spans="1:2" x14ac:dyDescent="0.2">
      <c r="A2485" t="s">
        <v>52</v>
      </c>
      <c r="B2485" t="str">
        <f>"15534339904"</f>
        <v>15534339904</v>
      </c>
    </row>
    <row r="2486" spans="1:2" x14ac:dyDescent="0.2">
      <c r="A2486" t="s">
        <v>51</v>
      </c>
      <c r="B2486" t="str">
        <f>"13306452848"</f>
        <v>13306452848</v>
      </c>
    </row>
    <row r="2487" spans="1:2" x14ac:dyDescent="0.2">
      <c r="A2487" t="s">
        <v>50</v>
      </c>
      <c r="B2487" t="str">
        <f>"13419581409"</f>
        <v>13419581409</v>
      </c>
    </row>
    <row r="2488" spans="1:2" x14ac:dyDescent="0.2">
      <c r="A2488" t="s">
        <v>49</v>
      </c>
      <c r="B2488" t="str">
        <f>"13666106929"</f>
        <v>13666106929</v>
      </c>
    </row>
    <row r="2489" spans="1:2" x14ac:dyDescent="0.2">
      <c r="A2489" t="s">
        <v>48</v>
      </c>
      <c r="B2489" t="str">
        <f>"15887848667"</f>
        <v>15887848667</v>
      </c>
    </row>
    <row r="2490" spans="1:2" x14ac:dyDescent="0.2">
      <c r="A2490" t="s">
        <v>47</v>
      </c>
      <c r="B2490" t="str">
        <f>"18314432348"</f>
        <v>18314432348</v>
      </c>
    </row>
    <row r="2491" spans="1:2" x14ac:dyDescent="0.2">
      <c r="A2491" t="s">
        <v>46</v>
      </c>
      <c r="B2491" t="str">
        <f>"17674063960"</f>
        <v>17674063960</v>
      </c>
    </row>
    <row r="2492" spans="1:2" x14ac:dyDescent="0.2">
      <c r="A2492" t="s">
        <v>45</v>
      </c>
      <c r="B2492" t="str">
        <f>"13794638483"</f>
        <v>13794638483</v>
      </c>
    </row>
    <row r="2493" spans="1:2" x14ac:dyDescent="0.2">
      <c r="A2493" t="s">
        <v>44</v>
      </c>
      <c r="B2493" t="str">
        <f>"13266772490"</f>
        <v>13266772490</v>
      </c>
    </row>
    <row r="2494" spans="1:2" x14ac:dyDescent="0.2">
      <c r="A2494" t="s">
        <v>43</v>
      </c>
      <c r="B2494" t="str">
        <f>"15336370345"</f>
        <v>15336370345</v>
      </c>
    </row>
    <row r="2495" spans="1:2" x14ac:dyDescent="0.2">
      <c r="A2495" t="s">
        <v>42</v>
      </c>
      <c r="B2495" t="str">
        <f>"15174606295"</f>
        <v>15174606295</v>
      </c>
    </row>
    <row r="2496" spans="1:2" x14ac:dyDescent="0.2">
      <c r="A2496" t="s">
        <v>41</v>
      </c>
      <c r="B2496" t="str">
        <f>"18261671912"</f>
        <v>18261671912</v>
      </c>
    </row>
    <row r="2497" spans="1:2" x14ac:dyDescent="0.2">
      <c r="A2497" t="s">
        <v>40</v>
      </c>
      <c r="B2497" t="str">
        <f>"15027446322"</f>
        <v>15027446322</v>
      </c>
    </row>
    <row r="2498" spans="1:2" x14ac:dyDescent="0.2">
      <c r="A2498" t="s">
        <v>39</v>
      </c>
      <c r="B2498" t="str">
        <f>"15712563520"</f>
        <v>15712563520</v>
      </c>
    </row>
    <row r="2499" spans="1:2" x14ac:dyDescent="0.2">
      <c r="A2499" t="s">
        <v>38</v>
      </c>
      <c r="B2499" t="str">
        <f>"13430255957"</f>
        <v>13430255957</v>
      </c>
    </row>
    <row r="2500" spans="1:2" x14ac:dyDescent="0.2">
      <c r="A2500" t="s">
        <v>37</v>
      </c>
      <c r="B2500" t="str">
        <f>"15144076930"</f>
        <v>15144076930</v>
      </c>
    </row>
    <row r="2501" spans="1:2" x14ac:dyDescent="0.2">
      <c r="A2501" t="s">
        <v>36</v>
      </c>
      <c r="B2501" t="str">
        <f>"15687775188"</f>
        <v>15687775188</v>
      </c>
    </row>
    <row r="2502" spans="1:2" x14ac:dyDescent="0.2">
      <c r="A2502" t="s">
        <v>35</v>
      </c>
      <c r="B2502" t="str">
        <f>"13488214905"</f>
        <v>13488214905</v>
      </c>
    </row>
    <row r="2503" spans="1:2" x14ac:dyDescent="0.2">
      <c r="A2503" t="s">
        <v>34</v>
      </c>
      <c r="B2503" t="str">
        <f>"18641507796"</f>
        <v>18641507796</v>
      </c>
    </row>
    <row r="2504" spans="1:2" x14ac:dyDescent="0.2">
      <c r="A2504" t="s">
        <v>33</v>
      </c>
      <c r="B2504" t="str">
        <f>"18675563974"</f>
        <v>18675563974</v>
      </c>
    </row>
    <row r="2505" spans="1:2" x14ac:dyDescent="0.2">
      <c r="A2505" t="s">
        <v>32</v>
      </c>
      <c r="B2505" t="str">
        <f>"15004070882"</f>
        <v>15004070882</v>
      </c>
    </row>
    <row r="2506" spans="1:2" x14ac:dyDescent="0.2">
      <c r="A2506" t="s">
        <v>31</v>
      </c>
      <c r="B2506" t="str">
        <f>"15881882925"</f>
        <v>15881882925</v>
      </c>
    </row>
    <row r="2507" spans="1:2" x14ac:dyDescent="0.2">
      <c r="A2507" t="s">
        <v>30</v>
      </c>
      <c r="B2507" t="str">
        <f>"15889398006"</f>
        <v>15889398006</v>
      </c>
    </row>
    <row r="2508" spans="1:2" x14ac:dyDescent="0.2">
      <c r="A2508" t="s">
        <v>29</v>
      </c>
      <c r="B2508" t="str">
        <f>"18320248867"</f>
        <v>18320248867</v>
      </c>
    </row>
    <row r="2509" spans="1:2" x14ac:dyDescent="0.2">
      <c r="A2509" t="s">
        <v>28</v>
      </c>
      <c r="B2509" t="str">
        <f>"15886617927"</f>
        <v>15886617927</v>
      </c>
    </row>
    <row r="2510" spans="1:2" x14ac:dyDescent="0.2">
      <c r="A2510" t="s">
        <v>27</v>
      </c>
      <c r="B2510" t="str">
        <f>"13058060436"</f>
        <v>13058060436</v>
      </c>
    </row>
    <row r="2511" spans="1:2" x14ac:dyDescent="0.2">
      <c r="A2511" t="s">
        <v>26</v>
      </c>
      <c r="B2511" t="str">
        <f>"18661196287"</f>
        <v>18661196287</v>
      </c>
    </row>
    <row r="2512" spans="1:2" x14ac:dyDescent="0.2">
      <c r="A2512" t="s">
        <v>25</v>
      </c>
      <c r="B2512" t="str">
        <f>"13906721514"</f>
        <v>13906721514</v>
      </c>
    </row>
    <row r="2513" spans="1:2" x14ac:dyDescent="0.2">
      <c r="A2513" t="s">
        <v>24</v>
      </c>
      <c r="B2513" t="str">
        <f>"18630257713"</f>
        <v>18630257713</v>
      </c>
    </row>
    <row r="2514" spans="1:2" x14ac:dyDescent="0.2">
      <c r="A2514" t="s">
        <v>23</v>
      </c>
      <c r="B2514" t="str">
        <f>"13100274529"</f>
        <v>13100274529</v>
      </c>
    </row>
    <row r="2515" spans="1:2" x14ac:dyDescent="0.2">
      <c r="A2515" t="s">
        <v>22</v>
      </c>
      <c r="B2515" t="str">
        <f>"13962026057"</f>
        <v>13962026057</v>
      </c>
    </row>
    <row r="2516" spans="1:2" x14ac:dyDescent="0.2">
      <c r="A2516" t="s">
        <v>21</v>
      </c>
      <c r="B2516" t="str">
        <f>"18098708961"</f>
        <v>18098708961</v>
      </c>
    </row>
    <row r="2517" spans="1:2" x14ac:dyDescent="0.2">
      <c r="A2517" t="s">
        <v>20</v>
      </c>
      <c r="B2517" t="str">
        <f>"18702304090"</f>
        <v>18702304090</v>
      </c>
    </row>
    <row r="2518" spans="1:2" x14ac:dyDescent="0.2">
      <c r="A2518" t="s">
        <v>19</v>
      </c>
      <c r="B2518" t="str">
        <f>"13936269834"</f>
        <v>13936269834</v>
      </c>
    </row>
    <row r="2519" spans="1:2" x14ac:dyDescent="0.2">
      <c r="A2519" t="s">
        <v>18</v>
      </c>
      <c r="B2519" t="str">
        <f>"18369888810"</f>
        <v>18369888810</v>
      </c>
    </row>
    <row r="2520" spans="1:2" x14ac:dyDescent="0.2">
      <c r="A2520" t="s">
        <v>17</v>
      </c>
      <c r="B2520" t="str">
        <f>"15001611810"</f>
        <v>15001611810</v>
      </c>
    </row>
    <row r="2521" spans="1:2" x14ac:dyDescent="0.2">
      <c r="A2521" t="s">
        <v>16</v>
      </c>
      <c r="B2521" t="str">
        <f>"15989238041"</f>
        <v>15989238041</v>
      </c>
    </row>
    <row r="2522" spans="1:2" x14ac:dyDescent="0.2">
      <c r="A2522" t="s">
        <v>15</v>
      </c>
      <c r="B2522" t="str">
        <f>"18575367606"</f>
        <v>18575367606</v>
      </c>
    </row>
    <row r="2523" spans="1:2" x14ac:dyDescent="0.2">
      <c r="A2523" t="s">
        <v>14</v>
      </c>
      <c r="B2523" t="str">
        <f>"13562907733"</f>
        <v>13562907733</v>
      </c>
    </row>
    <row r="2524" spans="1:2" x14ac:dyDescent="0.2">
      <c r="A2524" t="s">
        <v>13</v>
      </c>
      <c r="B2524" t="str">
        <f>"13915975818"</f>
        <v>13915975818</v>
      </c>
    </row>
    <row r="2525" spans="1:2" x14ac:dyDescent="0.2">
      <c r="A2525" t="s">
        <v>12</v>
      </c>
      <c r="B2525" t="str">
        <f>"15266149591"</f>
        <v>15266149591</v>
      </c>
    </row>
    <row r="2526" spans="1:2" x14ac:dyDescent="0.2">
      <c r="A2526" t="s">
        <v>11</v>
      </c>
      <c r="B2526" t="str">
        <f>"13931901183"</f>
        <v>13931901183</v>
      </c>
    </row>
    <row r="2527" spans="1:2" x14ac:dyDescent="0.2">
      <c r="A2527" t="s">
        <v>10</v>
      </c>
      <c r="B2527" t="str">
        <f>"18302239337"</f>
        <v>18302239337</v>
      </c>
    </row>
    <row r="2528" spans="1:2" x14ac:dyDescent="0.2">
      <c r="A2528" t="s">
        <v>9</v>
      </c>
      <c r="B2528" t="str">
        <f>"18563153869"</f>
        <v>18563153869</v>
      </c>
    </row>
    <row r="2529" spans="1:2" x14ac:dyDescent="0.2">
      <c r="A2529" t="s">
        <v>8</v>
      </c>
      <c r="B2529" t="str">
        <f>"15131240868"</f>
        <v>15131240868</v>
      </c>
    </row>
    <row r="2530" spans="1:2" x14ac:dyDescent="0.2">
      <c r="A2530" t="s">
        <v>7</v>
      </c>
      <c r="B2530" t="str">
        <f>"18671031185"</f>
        <v>18671031185</v>
      </c>
    </row>
    <row r="2531" spans="1:2" x14ac:dyDescent="0.2">
      <c r="A2531" t="s">
        <v>6</v>
      </c>
      <c r="B2531" t="str">
        <f>"18921785232"</f>
        <v>18921785232</v>
      </c>
    </row>
    <row r="2532" spans="1:2" x14ac:dyDescent="0.2">
      <c r="A2532" t="s">
        <v>5</v>
      </c>
      <c r="B2532" t="str">
        <f>"17316571537"</f>
        <v>17316571537</v>
      </c>
    </row>
    <row r="2533" spans="1:2" x14ac:dyDescent="0.2">
      <c r="A2533" t="s">
        <v>4</v>
      </c>
      <c r="B2533" t="str">
        <f>"18270052800"</f>
        <v>18270052800</v>
      </c>
    </row>
    <row r="2534" spans="1:2" x14ac:dyDescent="0.2">
      <c r="A2534" t="s">
        <v>3</v>
      </c>
      <c r="B2534" t="str">
        <f>"15202679662"</f>
        <v>15202679662</v>
      </c>
    </row>
    <row r="2535" spans="1:2" x14ac:dyDescent="0.2">
      <c r="A2535" t="s">
        <v>2</v>
      </c>
      <c r="B2535" t="str">
        <f>"15942772270"</f>
        <v>15942772270</v>
      </c>
    </row>
    <row r="2536" spans="1:2" x14ac:dyDescent="0.2">
      <c r="A2536" t="s">
        <v>1</v>
      </c>
      <c r="B2536" t="str">
        <f>"18640921228"</f>
        <v>18640921228</v>
      </c>
    </row>
    <row r="2537" spans="1:2" x14ac:dyDescent="0.2">
      <c r="A2537" t="s">
        <v>0</v>
      </c>
      <c r="B2537" t="str">
        <f>"18291187611"</f>
        <v>18291187611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MDM</cp:lastModifiedBy>
  <dcterms:created xsi:type="dcterms:W3CDTF">2018-11-20T01:19:47Z</dcterms:created>
  <dcterms:modified xsi:type="dcterms:W3CDTF">2018-11-20T01:20:07Z</dcterms:modified>
</cp:coreProperties>
</file>