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D:\workroom\send_data\信息时代\"/>
    </mc:Choice>
  </mc:AlternateContent>
  <xr:revisionPtr revIDLastSave="0" documentId="8_{E3CDAA11-1C2F-4181-8AED-D7F4CF5149A4}" xr6:coauthVersionLast="36" xr6:coauthVersionMax="36" xr10:uidLastSave="{00000000-0000-0000-0000-000000000000}"/>
  <bookViews>
    <workbookView xWindow="0" yWindow="0" windowWidth="24330" windowHeight="10245" xr2:uid="{D4352BD4-91DA-4FA0-9853-2C3A875E3602}"/>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C1" i="1"/>
  <c r="G1" i="1"/>
  <c r="B2" i="1"/>
  <c r="C2" i="1"/>
  <c r="G2" i="1"/>
  <c r="B3" i="1"/>
  <c r="C3" i="1"/>
  <c r="G3" i="1"/>
  <c r="B4" i="1"/>
  <c r="C4" i="1"/>
  <c r="G4" i="1"/>
  <c r="B5" i="1"/>
  <c r="C5" i="1"/>
  <c r="G5" i="1"/>
  <c r="B6" i="1"/>
  <c r="G6" i="1"/>
  <c r="B7" i="1"/>
  <c r="C7" i="1"/>
  <c r="G7" i="1"/>
  <c r="B8" i="1"/>
  <c r="C8" i="1"/>
  <c r="G8" i="1"/>
  <c r="B9" i="1"/>
  <c r="C9" i="1"/>
  <c r="G9" i="1"/>
  <c r="B10" i="1"/>
  <c r="G10" i="1"/>
  <c r="B11" i="1"/>
  <c r="G11" i="1"/>
  <c r="B12" i="1"/>
  <c r="C12" i="1"/>
  <c r="G12" i="1"/>
  <c r="B13" i="1"/>
  <c r="G13" i="1"/>
  <c r="B14" i="1"/>
  <c r="C14" i="1"/>
  <c r="G14" i="1"/>
  <c r="B15" i="1"/>
  <c r="G15" i="1"/>
  <c r="B16" i="1"/>
  <c r="G16" i="1"/>
  <c r="B17" i="1"/>
  <c r="G17" i="1"/>
  <c r="B18" i="1"/>
  <c r="G18" i="1"/>
  <c r="B19" i="1"/>
  <c r="C19" i="1"/>
  <c r="G19" i="1"/>
  <c r="B20" i="1"/>
  <c r="G20" i="1"/>
  <c r="B21" i="1"/>
  <c r="G21" i="1"/>
  <c r="B22" i="1"/>
  <c r="G22" i="1"/>
  <c r="B23" i="1"/>
  <c r="G23" i="1"/>
  <c r="B24" i="1"/>
  <c r="C24" i="1"/>
  <c r="G24" i="1"/>
  <c r="B25" i="1"/>
  <c r="G25" i="1"/>
  <c r="B26" i="1"/>
  <c r="C26" i="1"/>
  <c r="G26" i="1"/>
  <c r="B27" i="1"/>
  <c r="G27" i="1"/>
  <c r="B28" i="1"/>
  <c r="C28" i="1"/>
  <c r="G28" i="1"/>
  <c r="B29" i="1"/>
  <c r="C29" i="1"/>
  <c r="G29" i="1"/>
  <c r="B30" i="1"/>
  <c r="C30" i="1"/>
  <c r="G30" i="1"/>
  <c r="B31" i="1"/>
  <c r="C31" i="1"/>
  <c r="G31" i="1"/>
  <c r="B32" i="1"/>
  <c r="C32" i="1"/>
  <c r="G32" i="1"/>
  <c r="B33" i="1"/>
  <c r="G33" i="1"/>
  <c r="B34" i="1"/>
  <c r="C34" i="1"/>
  <c r="G34" i="1"/>
  <c r="B35" i="1"/>
  <c r="C35" i="1"/>
  <c r="G35" i="1"/>
  <c r="B36" i="1"/>
  <c r="C36" i="1"/>
  <c r="G36" i="1"/>
  <c r="B37" i="1"/>
  <c r="G37" i="1"/>
  <c r="B38" i="1"/>
  <c r="C38" i="1"/>
  <c r="G38" i="1"/>
  <c r="B39" i="1"/>
  <c r="C39" i="1"/>
  <c r="G39" i="1"/>
  <c r="B40" i="1"/>
  <c r="G40" i="1"/>
  <c r="B41" i="1"/>
  <c r="C41" i="1"/>
  <c r="G41" i="1"/>
  <c r="B42" i="1"/>
  <c r="C42" i="1"/>
  <c r="G42" i="1"/>
  <c r="B43" i="1"/>
  <c r="G43" i="1"/>
  <c r="B44" i="1"/>
  <c r="G44" i="1"/>
  <c r="B45" i="1"/>
  <c r="C45" i="1"/>
  <c r="G45" i="1"/>
  <c r="B46" i="1"/>
  <c r="C46" i="1"/>
  <c r="G46" i="1"/>
  <c r="B47" i="1"/>
  <c r="G47" i="1"/>
  <c r="B48" i="1"/>
  <c r="C48" i="1"/>
  <c r="G48" i="1"/>
  <c r="B49" i="1"/>
  <c r="C49" i="1"/>
  <c r="G49" i="1"/>
  <c r="B50" i="1"/>
  <c r="G50" i="1"/>
  <c r="B51" i="1"/>
  <c r="C51" i="1"/>
  <c r="G51" i="1"/>
  <c r="B52" i="1"/>
  <c r="G52" i="1"/>
  <c r="B53" i="1"/>
  <c r="C53" i="1"/>
  <c r="G53" i="1"/>
  <c r="B54" i="1"/>
  <c r="C54" i="1"/>
  <c r="G54" i="1"/>
  <c r="B55" i="1"/>
  <c r="G55" i="1"/>
  <c r="B56" i="1"/>
  <c r="G56" i="1"/>
  <c r="B57" i="1"/>
  <c r="C57" i="1"/>
  <c r="G57" i="1"/>
  <c r="B58" i="1"/>
  <c r="G58" i="1"/>
  <c r="B59" i="1"/>
  <c r="C59" i="1"/>
  <c r="G59" i="1"/>
  <c r="B60" i="1"/>
  <c r="C60" i="1"/>
  <c r="G60" i="1"/>
  <c r="B61" i="1"/>
  <c r="G61" i="1"/>
  <c r="B62" i="1"/>
  <c r="G62" i="1"/>
  <c r="B63" i="1"/>
  <c r="G63" i="1"/>
  <c r="B64" i="1"/>
  <c r="C64" i="1"/>
  <c r="G64" i="1"/>
  <c r="B65" i="1"/>
  <c r="G65" i="1"/>
  <c r="B66" i="1"/>
  <c r="C66" i="1"/>
  <c r="G66" i="1"/>
  <c r="B67" i="1"/>
  <c r="C67" i="1"/>
  <c r="G67" i="1"/>
  <c r="B68" i="1"/>
  <c r="G68" i="1"/>
  <c r="B69" i="1"/>
  <c r="C69" i="1"/>
  <c r="G69" i="1"/>
  <c r="B70" i="1"/>
  <c r="G70" i="1"/>
  <c r="B71" i="1"/>
  <c r="C71" i="1"/>
  <c r="G71" i="1"/>
  <c r="B72" i="1"/>
  <c r="C72" i="1"/>
  <c r="G72" i="1"/>
  <c r="B73" i="1"/>
  <c r="G73" i="1"/>
  <c r="B74" i="1"/>
  <c r="G74" i="1"/>
  <c r="B75" i="1"/>
  <c r="G75" i="1"/>
  <c r="B76" i="1"/>
  <c r="C76" i="1"/>
  <c r="G76" i="1"/>
  <c r="B77" i="1"/>
  <c r="G77" i="1"/>
  <c r="B78" i="1"/>
  <c r="G78" i="1"/>
  <c r="B79" i="1"/>
  <c r="G79" i="1"/>
  <c r="B80" i="1"/>
  <c r="C80" i="1"/>
  <c r="G80" i="1"/>
  <c r="B81" i="1"/>
  <c r="C81" i="1"/>
  <c r="G81" i="1"/>
  <c r="B82" i="1"/>
  <c r="C82" i="1"/>
  <c r="G82" i="1"/>
  <c r="B83" i="1"/>
  <c r="G83" i="1"/>
  <c r="B84" i="1"/>
  <c r="G84" i="1"/>
  <c r="B85" i="1"/>
  <c r="C85" i="1"/>
  <c r="G85" i="1"/>
  <c r="B86" i="1"/>
  <c r="C86" i="1"/>
  <c r="G86" i="1"/>
  <c r="B87" i="1"/>
  <c r="G87" i="1"/>
  <c r="B88" i="1"/>
  <c r="C88" i="1"/>
  <c r="G88" i="1"/>
  <c r="B89" i="1"/>
  <c r="C89" i="1"/>
  <c r="G89" i="1"/>
  <c r="B90" i="1"/>
  <c r="G90" i="1"/>
  <c r="B91" i="1"/>
  <c r="G91" i="1"/>
  <c r="B92" i="1"/>
  <c r="G92" i="1"/>
  <c r="B93" i="1"/>
  <c r="C93" i="1"/>
  <c r="G93" i="1"/>
  <c r="B94" i="1"/>
  <c r="C94" i="1"/>
  <c r="G94" i="1"/>
  <c r="B95" i="1"/>
  <c r="C95" i="1"/>
  <c r="G95" i="1"/>
  <c r="B96" i="1"/>
  <c r="G96" i="1"/>
  <c r="B97" i="1"/>
  <c r="G97" i="1"/>
  <c r="B98" i="1"/>
  <c r="G98" i="1"/>
  <c r="B99" i="1"/>
  <c r="C99" i="1"/>
  <c r="G99" i="1"/>
  <c r="B100" i="1"/>
  <c r="C100" i="1"/>
  <c r="G100" i="1"/>
  <c r="B101" i="1"/>
  <c r="G101" i="1"/>
  <c r="B102" i="1"/>
  <c r="G102" i="1"/>
  <c r="B103" i="1"/>
  <c r="C103" i="1"/>
  <c r="G103" i="1"/>
  <c r="B104" i="1"/>
  <c r="G104" i="1"/>
  <c r="B105" i="1"/>
  <c r="C105" i="1"/>
  <c r="G105" i="1"/>
  <c r="B106" i="1"/>
  <c r="C106" i="1"/>
  <c r="G106" i="1"/>
  <c r="B107" i="1"/>
  <c r="G107" i="1"/>
  <c r="B108" i="1"/>
  <c r="G108" i="1"/>
  <c r="B109" i="1"/>
  <c r="C109" i="1"/>
  <c r="G109" i="1"/>
  <c r="B110" i="1"/>
  <c r="G110" i="1"/>
  <c r="B111" i="1"/>
  <c r="C111" i="1"/>
  <c r="G111" i="1"/>
  <c r="B112" i="1"/>
  <c r="G112" i="1"/>
  <c r="B113" i="1"/>
  <c r="C113" i="1"/>
  <c r="G113" i="1"/>
  <c r="B114" i="1"/>
  <c r="G114" i="1"/>
  <c r="B115" i="1"/>
  <c r="G115" i="1"/>
  <c r="B116" i="1"/>
  <c r="C116" i="1"/>
  <c r="G116" i="1"/>
  <c r="B117" i="1"/>
  <c r="C117" i="1"/>
  <c r="G117" i="1"/>
  <c r="B118" i="1"/>
  <c r="G118" i="1"/>
  <c r="B119" i="1"/>
  <c r="G119" i="1"/>
  <c r="B120" i="1"/>
  <c r="G120" i="1"/>
  <c r="B121" i="1"/>
  <c r="G121" i="1"/>
  <c r="B122" i="1"/>
  <c r="G122" i="1"/>
  <c r="B123" i="1"/>
  <c r="C123" i="1"/>
  <c r="G123" i="1"/>
  <c r="B124" i="1"/>
  <c r="G124" i="1"/>
  <c r="B125" i="1"/>
  <c r="G125" i="1"/>
  <c r="B126" i="1"/>
  <c r="G126" i="1"/>
  <c r="B127" i="1"/>
  <c r="G127" i="1"/>
  <c r="B128" i="1"/>
  <c r="C128" i="1"/>
  <c r="G128" i="1"/>
  <c r="B129" i="1"/>
  <c r="G129" i="1"/>
  <c r="B130" i="1"/>
  <c r="G130" i="1"/>
  <c r="B131" i="1"/>
  <c r="C131" i="1"/>
  <c r="G131" i="1"/>
  <c r="B132" i="1"/>
  <c r="C132" i="1"/>
  <c r="G132" i="1"/>
  <c r="B133" i="1"/>
  <c r="G133" i="1"/>
  <c r="B134" i="1"/>
  <c r="G134" i="1"/>
  <c r="B135" i="1"/>
  <c r="C135" i="1"/>
  <c r="G135" i="1"/>
  <c r="B136" i="1"/>
  <c r="G136" i="1"/>
  <c r="B137" i="1"/>
  <c r="C137" i="1"/>
  <c r="G137" i="1"/>
  <c r="B138" i="1"/>
  <c r="C138" i="1"/>
  <c r="G138" i="1"/>
  <c r="B139" i="1"/>
  <c r="C139" i="1"/>
  <c r="G139" i="1"/>
  <c r="B140" i="1"/>
  <c r="G140" i="1"/>
  <c r="B141" i="1"/>
  <c r="G141" i="1"/>
  <c r="B142" i="1"/>
  <c r="C142" i="1"/>
  <c r="G142" i="1"/>
  <c r="B143" i="1"/>
  <c r="G143" i="1"/>
  <c r="B144" i="1"/>
  <c r="G144" i="1"/>
  <c r="B145" i="1"/>
  <c r="G145" i="1"/>
  <c r="B146" i="1"/>
  <c r="G146" i="1"/>
  <c r="B147" i="1"/>
  <c r="G147" i="1"/>
  <c r="B148" i="1"/>
  <c r="C148" i="1"/>
  <c r="G148" i="1"/>
  <c r="B149" i="1"/>
  <c r="C149" i="1"/>
  <c r="G149" i="1"/>
  <c r="B150" i="1"/>
  <c r="C150" i="1"/>
  <c r="G150" i="1"/>
  <c r="B151" i="1"/>
  <c r="G151" i="1"/>
  <c r="B152" i="1"/>
  <c r="G152" i="1"/>
  <c r="B153" i="1"/>
  <c r="G153" i="1"/>
  <c r="B154" i="1"/>
  <c r="G154" i="1"/>
  <c r="B155" i="1"/>
  <c r="G155" i="1"/>
  <c r="B156" i="1"/>
  <c r="G156" i="1"/>
  <c r="B157" i="1"/>
  <c r="C157" i="1"/>
  <c r="G157" i="1"/>
  <c r="B158" i="1"/>
  <c r="G158" i="1"/>
  <c r="B159" i="1"/>
  <c r="G159" i="1"/>
  <c r="B160" i="1"/>
  <c r="G160" i="1"/>
  <c r="B161" i="1"/>
  <c r="G161" i="1"/>
  <c r="B162" i="1"/>
  <c r="G162" i="1"/>
  <c r="B163" i="1"/>
  <c r="G163" i="1"/>
  <c r="B164" i="1"/>
  <c r="G164" i="1"/>
  <c r="B165" i="1"/>
  <c r="G165" i="1"/>
  <c r="B166" i="1"/>
  <c r="G166" i="1"/>
  <c r="B167" i="1"/>
  <c r="G167" i="1"/>
  <c r="B168" i="1"/>
  <c r="G168" i="1"/>
  <c r="B169" i="1"/>
  <c r="G169" i="1"/>
  <c r="B170" i="1"/>
  <c r="G170" i="1"/>
  <c r="B171" i="1"/>
  <c r="G171" i="1"/>
  <c r="B172" i="1"/>
  <c r="G172" i="1"/>
  <c r="B173" i="1"/>
  <c r="C173" i="1"/>
  <c r="G173" i="1"/>
  <c r="B174" i="1"/>
  <c r="G174" i="1"/>
  <c r="B175" i="1"/>
  <c r="G175" i="1"/>
  <c r="B176" i="1"/>
  <c r="G176" i="1"/>
  <c r="B177" i="1"/>
  <c r="C177" i="1"/>
  <c r="G177" i="1"/>
  <c r="B178" i="1"/>
  <c r="G178" i="1"/>
  <c r="B179" i="1"/>
  <c r="G179" i="1"/>
  <c r="B180" i="1"/>
  <c r="G180" i="1"/>
  <c r="B181" i="1"/>
  <c r="G181" i="1"/>
  <c r="B182" i="1"/>
  <c r="G182" i="1"/>
  <c r="B183" i="1"/>
  <c r="G183" i="1"/>
  <c r="B184" i="1"/>
  <c r="C184" i="1"/>
  <c r="G184" i="1"/>
  <c r="B185" i="1"/>
  <c r="G185" i="1"/>
  <c r="B186" i="1"/>
  <c r="G186" i="1"/>
  <c r="B187" i="1"/>
  <c r="G187" i="1"/>
  <c r="B188" i="1"/>
  <c r="C188" i="1"/>
  <c r="G188" i="1"/>
  <c r="B189" i="1"/>
  <c r="G189" i="1"/>
  <c r="B190" i="1"/>
  <c r="G190" i="1"/>
  <c r="B191" i="1"/>
  <c r="G191" i="1"/>
  <c r="B192" i="1"/>
  <c r="G192" i="1"/>
  <c r="B193" i="1"/>
  <c r="G193" i="1"/>
  <c r="B194" i="1"/>
  <c r="G194" i="1"/>
  <c r="B195" i="1"/>
  <c r="G195" i="1"/>
  <c r="B196" i="1"/>
  <c r="G196" i="1"/>
  <c r="B197" i="1"/>
  <c r="G197" i="1"/>
  <c r="B198" i="1"/>
  <c r="G198" i="1"/>
  <c r="B199" i="1"/>
  <c r="G199" i="1"/>
  <c r="B200" i="1"/>
  <c r="G200" i="1"/>
  <c r="B201" i="1"/>
  <c r="G201" i="1"/>
  <c r="B202" i="1"/>
  <c r="G202" i="1"/>
  <c r="B203" i="1"/>
  <c r="G203" i="1"/>
  <c r="B204" i="1"/>
  <c r="G204" i="1"/>
  <c r="B205" i="1"/>
  <c r="C205" i="1"/>
  <c r="G205" i="1"/>
  <c r="B206" i="1"/>
  <c r="G206" i="1"/>
  <c r="B207" i="1"/>
  <c r="C207" i="1"/>
  <c r="G207" i="1"/>
  <c r="B208" i="1"/>
  <c r="C208" i="1"/>
  <c r="G208" i="1"/>
  <c r="B209" i="1"/>
  <c r="C209" i="1"/>
  <c r="G209" i="1"/>
  <c r="B210" i="1"/>
  <c r="G210" i="1"/>
  <c r="B211" i="1"/>
  <c r="C211" i="1"/>
  <c r="G211" i="1"/>
  <c r="B212" i="1"/>
  <c r="C212" i="1"/>
  <c r="G212" i="1"/>
  <c r="B213" i="1"/>
  <c r="G213" i="1"/>
  <c r="B214" i="1"/>
  <c r="C214" i="1"/>
  <c r="G214" i="1"/>
  <c r="B215" i="1"/>
  <c r="G215" i="1"/>
  <c r="B216" i="1"/>
  <c r="C216" i="1"/>
  <c r="G216" i="1"/>
  <c r="B217" i="1"/>
  <c r="C217" i="1"/>
  <c r="G217" i="1"/>
  <c r="B218" i="1"/>
  <c r="C218" i="1"/>
  <c r="G218" i="1"/>
  <c r="B219" i="1"/>
  <c r="C219" i="1"/>
  <c r="G219" i="1"/>
  <c r="B220" i="1"/>
  <c r="G220" i="1"/>
  <c r="B221" i="1"/>
  <c r="C221" i="1"/>
  <c r="G221" i="1"/>
  <c r="B222" i="1"/>
  <c r="G222" i="1"/>
  <c r="B223" i="1"/>
  <c r="G223" i="1"/>
  <c r="B224" i="1"/>
  <c r="C224" i="1"/>
  <c r="G224" i="1"/>
  <c r="B225" i="1"/>
  <c r="C225" i="1"/>
  <c r="G225" i="1"/>
  <c r="B226" i="1"/>
  <c r="G226" i="1"/>
  <c r="B227" i="1"/>
  <c r="G227" i="1"/>
  <c r="B228" i="1"/>
  <c r="G228" i="1"/>
  <c r="B229" i="1"/>
  <c r="G229" i="1"/>
  <c r="B230" i="1"/>
  <c r="C230" i="1"/>
  <c r="G230" i="1"/>
  <c r="B231" i="1"/>
  <c r="C231" i="1"/>
  <c r="G231" i="1"/>
  <c r="B232" i="1"/>
  <c r="C232" i="1"/>
  <c r="G232" i="1"/>
  <c r="B233" i="1"/>
  <c r="C233" i="1"/>
  <c r="G233" i="1"/>
  <c r="B234" i="1"/>
  <c r="C234" i="1"/>
  <c r="G234" i="1"/>
  <c r="B235" i="1"/>
  <c r="G235" i="1"/>
  <c r="B236" i="1"/>
  <c r="C236" i="1"/>
  <c r="G236" i="1"/>
  <c r="B237" i="1"/>
  <c r="C237" i="1"/>
  <c r="G237" i="1"/>
  <c r="B238" i="1"/>
  <c r="G238" i="1"/>
  <c r="B239" i="1"/>
  <c r="G239" i="1"/>
  <c r="B240" i="1"/>
  <c r="C240" i="1"/>
  <c r="G240" i="1"/>
  <c r="B241" i="1"/>
  <c r="C241" i="1"/>
  <c r="G241" i="1"/>
  <c r="B242" i="1"/>
  <c r="G242" i="1"/>
  <c r="B243" i="1"/>
  <c r="C243" i="1"/>
  <c r="G243" i="1"/>
  <c r="B244" i="1"/>
  <c r="G244" i="1"/>
  <c r="B245" i="1"/>
  <c r="C245" i="1"/>
  <c r="G245" i="1"/>
  <c r="B246" i="1"/>
  <c r="G246" i="1"/>
  <c r="B247" i="1"/>
  <c r="C247" i="1"/>
  <c r="G247" i="1"/>
  <c r="B248" i="1"/>
  <c r="C248" i="1"/>
  <c r="G248" i="1"/>
  <c r="B249" i="1"/>
  <c r="G249" i="1"/>
  <c r="B250" i="1"/>
  <c r="C250" i="1"/>
  <c r="G250" i="1"/>
  <c r="B251" i="1"/>
  <c r="C251" i="1"/>
  <c r="G251" i="1"/>
  <c r="B252" i="1"/>
  <c r="G252" i="1"/>
  <c r="B253" i="1"/>
  <c r="C253" i="1"/>
  <c r="G253" i="1"/>
  <c r="B254" i="1"/>
  <c r="C254" i="1"/>
  <c r="G254" i="1"/>
  <c r="B255" i="1"/>
  <c r="C255" i="1"/>
  <c r="G255" i="1"/>
  <c r="B256" i="1"/>
  <c r="C256" i="1"/>
  <c r="G256" i="1"/>
  <c r="B257" i="1"/>
  <c r="G257" i="1"/>
  <c r="B258" i="1"/>
  <c r="C258" i="1"/>
  <c r="G258" i="1"/>
  <c r="B259" i="1"/>
  <c r="C259" i="1"/>
  <c r="G259" i="1"/>
  <c r="B260" i="1"/>
  <c r="C260" i="1"/>
  <c r="G260" i="1"/>
  <c r="B261" i="1"/>
  <c r="G261" i="1"/>
  <c r="B262" i="1"/>
  <c r="C262" i="1"/>
  <c r="G262" i="1"/>
  <c r="B263" i="1"/>
  <c r="G263" i="1"/>
  <c r="B264" i="1"/>
  <c r="G264" i="1"/>
  <c r="B265" i="1"/>
  <c r="C265" i="1"/>
  <c r="G265" i="1"/>
  <c r="B266" i="1"/>
  <c r="G266" i="1"/>
  <c r="B267" i="1"/>
  <c r="G267" i="1"/>
  <c r="B268" i="1"/>
  <c r="G268" i="1"/>
  <c r="B269" i="1"/>
  <c r="G269" i="1"/>
  <c r="B270" i="1"/>
  <c r="C270" i="1"/>
  <c r="G270" i="1"/>
  <c r="B271" i="1"/>
  <c r="G271" i="1"/>
  <c r="B272" i="1"/>
  <c r="C272" i="1"/>
  <c r="G272" i="1"/>
  <c r="B273" i="1"/>
  <c r="C273" i="1"/>
  <c r="G273" i="1"/>
  <c r="B274" i="1"/>
  <c r="G274" i="1"/>
  <c r="B275" i="1"/>
  <c r="C275" i="1"/>
  <c r="G275" i="1"/>
  <c r="B276" i="1"/>
  <c r="C276" i="1"/>
  <c r="G276" i="1"/>
  <c r="B277" i="1"/>
  <c r="G277" i="1"/>
  <c r="B278" i="1"/>
  <c r="G278" i="1"/>
  <c r="B279" i="1"/>
  <c r="G279" i="1"/>
  <c r="B280" i="1"/>
  <c r="G280" i="1"/>
  <c r="B281" i="1"/>
  <c r="C281" i="1"/>
  <c r="G281" i="1"/>
  <c r="B282" i="1"/>
  <c r="C282" i="1"/>
  <c r="G282" i="1"/>
  <c r="B283" i="1"/>
  <c r="C283" i="1"/>
  <c r="G283" i="1"/>
  <c r="B284" i="1"/>
  <c r="G284" i="1"/>
  <c r="B285" i="1"/>
  <c r="C285" i="1"/>
  <c r="G285" i="1"/>
  <c r="B286" i="1"/>
  <c r="G286" i="1"/>
  <c r="B287" i="1"/>
  <c r="C287" i="1"/>
  <c r="G287" i="1"/>
  <c r="B288" i="1"/>
  <c r="G288" i="1"/>
  <c r="B289" i="1"/>
  <c r="C289" i="1"/>
  <c r="G289" i="1"/>
  <c r="B290" i="1"/>
  <c r="C290" i="1"/>
  <c r="G290" i="1"/>
  <c r="B291" i="1"/>
  <c r="C291" i="1"/>
  <c r="G291" i="1"/>
  <c r="B292" i="1"/>
  <c r="C292" i="1"/>
  <c r="G292" i="1"/>
  <c r="B293" i="1"/>
  <c r="C293" i="1"/>
  <c r="G293" i="1"/>
  <c r="B294" i="1"/>
  <c r="C294" i="1"/>
  <c r="G294" i="1"/>
  <c r="B295" i="1"/>
  <c r="C295" i="1"/>
  <c r="G295" i="1"/>
  <c r="B296" i="1"/>
  <c r="C296" i="1"/>
  <c r="G296" i="1"/>
  <c r="B297" i="1"/>
  <c r="G297" i="1"/>
  <c r="B298" i="1"/>
  <c r="G298" i="1"/>
  <c r="B299" i="1"/>
  <c r="C299" i="1"/>
  <c r="G299" i="1"/>
  <c r="B300" i="1"/>
  <c r="C300" i="1"/>
  <c r="G300" i="1"/>
  <c r="B301" i="1"/>
  <c r="G301" i="1"/>
  <c r="B302" i="1"/>
  <c r="C302" i="1"/>
  <c r="G302" i="1"/>
  <c r="B303" i="1"/>
  <c r="C303" i="1"/>
  <c r="G303" i="1"/>
  <c r="B304" i="1"/>
  <c r="G304" i="1"/>
  <c r="B305" i="1"/>
  <c r="G305" i="1"/>
  <c r="B306" i="1"/>
  <c r="G306" i="1"/>
  <c r="B307" i="1"/>
  <c r="G307" i="1"/>
  <c r="B308" i="1"/>
  <c r="G308" i="1"/>
  <c r="B309" i="1"/>
  <c r="G309" i="1"/>
  <c r="B310" i="1"/>
  <c r="C310" i="1"/>
  <c r="G310" i="1"/>
  <c r="B311" i="1"/>
  <c r="C311" i="1"/>
  <c r="G311" i="1"/>
  <c r="B312" i="1"/>
  <c r="G312" i="1"/>
  <c r="B313" i="1"/>
  <c r="C313" i="1"/>
  <c r="G313" i="1"/>
  <c r="B314" i="1"/>
  <c r="C314" i="1"/>
  <c r="G314" i="1"/>
  <c r="B315" i="1"/>
  <c r="C315" i="1"/>
  <c r="G315" i="1"/>
  <c r="B316" i="1"/>
  <c r="G316" i="1"/>
  <c r="B317" i="1"/>
  <c r="C317" i="1"/>
  <c r="G317" i="1"/>
  <c r="B318" i="1"/>
  <c r="C318" i="1"/>
  <c r="G318" i="1"/>
  <c r="B319" i="1"/>
  <c r="C319" i="1"/>
  <c r="G319" i="1"/>
  <c r="B320" i="1"/>
  <c r="C320" i="1"/>
  <c r="G320" i="1"/>
  <c r="B321" i="1"/>
  <c r="C321" i="1"/>
  <c r="G321" i="1"/>
  <c r="B322" i="1"/>
  <c r="G322" i="1"/>
  <c r="B323" i="1"/>
  <c r="C323" i="1"/>
  <c r="G323" i="1"/>
  <c r="B324" i="1"/>
  <c r="G324" i="1"/>
  <c r="B325" i="1"/>
  <c r="C325" i="1"/>
  <c r="G325" i="1"/>
  <c r="B326" i="1"/>
  <c r="G326" i="1"/>
  <c r="B327" i="1"/>
  <c r="C327" i="1"/>
  <c r="G327" i="1"/>
  <c r="B328" i="1"/>
  <c r="G328" i="1"/>
  <c r="B329" i="1"/>
  <c r="G329" i="1"/>
  <c r="B330" i="1"/>
  <c r="C330" i="1"/>
  <c r="G330" i="1"/>
  <c r="B331" i="1"/>
  <c r="C331" i="1"/>
  <c r="G331" i="1"/>
  <c r="B332" i="1"/>
  <c r="C332" i="1"/>
  <c r="G332" i="1"/>
  <c r="B333" i="1"/>
  <c r="C333" i="1"/>
  <c r="G333" i="1"/>
  <c r="B334" i="1"/>
  <c r="C334" i="1"/>
  <c r="G334" i="1"/>
  <c r="B335" i="1"/>
  <c r="G335" i="1"/>
  <c r="B336" i="1"/>
  <c r="C336" i="1"/>
  <c r="G336" i="1"/>
  <c r="B337" i="1"/>
  <c r="G337" i="1"/>
  <c r="B338" i="1"/>
  <c r="C338" i="1"/>
  <c r="G338" i="1"/>
  <c r="B339" i="1"/>
  <c r="C339" i="1"/>
  <c r="G339" i="1"/>
  <c r="B340" i="1"/>
  <c r="G340" i="1"/>
  <c r="B341" i="1"/>
  <c r="C341" i="1"/>
  <c r="G341" i="1"/>
  <c r="B342" i="1"/>
  <c r="G342" i="1"/>
  <c r="B343" i="1"/>
  <c r="G343" i="1"/>
  <c r="B344" i="1"/>
  <c r="G344" i="1"/>
  <c r="B345" i="1"/>
  <c r="C345" i="1"/>
  <c r="G345" i="1"/>
  <c r="B346" i="1"/>
  <c r="C346" i="1"/>
  <c r="G346" i="1"/>
  <c r="B347" i="1"/>
  <c r="C347" i="1"/>
  <c r="G347" i="1"/>
  <c r="B348" i="1"/>
  <c r="G348" i="1"/>
  <c r="B349" i="1"/>
  <c r="C349" i="1"/>
  <c r="G349" i="1"/>
  <c r="B350" i="1"/>
  <c r="C350" i="1"/>
  <c r="G350" i="1"/>
  <c r="B351" i="1"/>
  <c r="C351" i="1"/>
  <c r="G351" i="1"/>
  <c r="B352" i="1"/>
  <c r="G352" i="1"/>
  <c r="B353" i="1"/>
  <c r="G353" i="1"/>
  <c r="B354" i="1"/>
  <c r="C354" i="1"/>
  <c r="G354" i="1"/>
  <c r="B355" i="1"/>
  <c r="G355" i="1"/>
  <c r="B356" i="1"/>
  <c r="C356" i="1"/>
  <c r="G356" i="1"/>
  <c r="B357" i="1"/>
  <c r="C357" i="1"/>
  <c r="G357" i="1"/>
  <c r="B358" i="1"/>
  <c r="G358" i="1"/>
  <c r="B359" i="1"/>
  <c r="G359" i="1"/>
  <c r="B360" i="1"/>
  <c r="G360" i="1"/>
  <c r="B361" i="1"/>
  <c r="C361" i="1"/>
  <c r="G361" i="1"/>
  <c r="B362" i="1"/>
  <c r="G362" i="1"/>
  <c r="B363" i="1"/>
  <c r="G363" i="1"/>
  <c r="B364" i="1"/>
  <c r="C364" i="1"/>
  <c r="G364" i="1"/>
  <c r="B365" i="1"/>
  <c r="C365" i="1"/>
  <c r="G365" i="1"/>
  <c r="B366" i="1"/>
  <c r="G366" i="1"/>
  <c r="B367" i="1"/>
  <c r="C367" i="1"/>
  <c r="G367" i="1"/>
  <c r="B368" i="1"/>
  <c r="G368" i="1"/>
  <c r="B369" i="1"/>
  <c r="C369" i="1"/>
  <c r="G369" i="1"/>
  <c r="B370" i="1"/>
  <c r="G370" i="1"/>
  <c r="B371" i="1"/>
  <c r="C371" i="1"/>
  <c r="G371" i="1"/>
  <c r="B372" i="1"/>
  <c r="G372" i="1"/>
  <c r="B373" i="1"/>
  <c r="G373" i="1"/>
  <c r="B374" i="1"/>
  <c r="C374" i="1"/>
  <c r="G374" i="1"/>
  <c r="B375" i="1"/>
  <c r="G375" i="1"/>
  <c r="B376" i="1"/>
  <c r="C376" i="1"/>
  <c r="G376" i="1"/>
  <c r="B377" i="1"/>
  <c r="G377" i="1"/>
  <c r="B378" i="1"/>
  <c r="G378" i="1"/>
  <c r="B379" i="1"/>
  <c r="C379" i="1"/>
  <c r="G379" i="1"/>
  <c r="B380" i="1"/>
  <c r="G380" i="1"/>
  <c r="B381" i="1"/>
  <c r="G381" i="1"/>
  <c r="B382" i="1"/>
  <c r="G382" i="1"/>
  <c r="B383" i="1"/>
  <c r="C383" i="1"/>
  <c r="G383" i="1"/>
  <c r="B384" i="1"/>
  <c r="C384" i="1"/>
  <c r="G384" i="1"/>
  <c r="B385" i="1"/>
  <c r="G385" i="1"/>
  <c r="B386" i="1"/>
  <c r="C386" i="1"/>
  <c r="G386" i="1"/>
  <c r="B387" i="1"/>
  <c r="C387" i="1"/>
  <c r="G387" i="1"/>
  <c r="B388" i="1"/>
  <c r="G388" i="1"/>
  <c r="B389" i="1"/>
  <c r="G389" i="1"/>
  <c r="B390" i="1"/>
  <c r="C390" i="1"/>
  <c r="G390" i="1"/>
  <c r="B391" i="1"/>
  <c r="G391" i="1"/>
  <c r="B392" i="1"/>
  <c r="C392" i="1"/>
  <c r="G392" i="1"/>
  <c r="B393" i="1"/>
  <c r="C393" i="1"/>
  <c r="G393" i="1"/>
  <c r="B394" i="1"/>
  <c r="G394" i="1"/>
  <c r="B395" i="1"/>
  <c r="G395" i="1"/>
  <c r="B396" i="1"/>
  <c r="G396" i="1"/>
  <c r="B397" i="1"/>
  <c r="C397" i="1"/>
  <c r="G397" i="1"/>
  <c r="B398" i="1"/>
  <c r="C398" i="1"/>
  <c r="G398" i="1"/>
  <c r="B399" i="1"/>
  <c r="C399" i="1"/>
  <c r="G399" i="1"/>
  <c r="B400" i="1"/>
  <c r="G400" i="1"/>
  <c r="B401" i="1"/>
  <c r="C401" i="1"/>
  <c r="G401" i="1"/>
  <c r="B402" i="1"/>
  <c r="C402" i="1"/>
  <c r="G402" i="1"/>
  <c r="B403" i="1"/>
  <c r="G403" i="1"/>
  <c r="B404" i="1"/>
  <c r="G404" i="1"/>
  <c r="B405" i="1"/>
  <c r="G405" i="1"/>
  <c r="B406" i="1"/>
  <c r="C406" i="1"/>
  <c r="G406" i="1"/>
  <c r="B407" i="1"/>
  <c r="G407" i="1"/>
  <c r="B408" i="1"/>
  <c r="C408" i="1"/>
  <c r="G408" i="1"/>
  <c r="B409" i="1"/>
  <c r="G409" i="1"/>
  <c r="B410" i="1"/>
  <c r="G410" i="1"/>
  <c r="B411" i="1"/>
  <c r="C411" i="1"/>
  <c r="G411" i="1"/>
  <c r="B412" i="1"/>
  <c r="C412" i="1"/>
  <c r="G412" i="1"/>
  <c r="B413" i="1"/>
  <c r="G413" i="1"/>
  <c r="B414" i="1"/>
  <c r="C414" i="1"/>
  <c r="G414" i="1"/>
  <c r="B415" i="1"/>
  <c r="G415" i="1"/>
  <c r="B416" i="1"/>
  <c r="G416" i="1"/>
  <c r="B417" i="1"/>
  <c r="G417" i="1"/>
  <c r="B418" i="1"/>
  <c r="G418" i="1"/>
  <c r="B419" i="1"/>
  <c r="G419" i="1"/>
  <c r="B420" i="1"/>
  <c r="C420" i="1"/>
  <c r="G420" i="1"/>
  <c r="B421" i="1"/>
  <c r="C421" i="1"/>
  <c r="G421" i="1"/>
  <c r="B422" i="1"/>
  <c r="C422" i="1"/>
  <c r="G422" i="1"/>
  <c r="B423" i="1"/>
  <c r="C423" i="1"/>
  <c r="G423" i="1"/>
  <c r="B424" i="1"/>
  <c r="G424" i="1"/>
  <c r="B425" i="1"/>
  <c r="C425" i="1"/>
  <c r="G425" i="1"/>
  <c r="B426" i="1"/>
  <c r="C426" i="1"/>
  <c r="G426" i="1"/>
  <c r="B427" i="1"/>
  <c r="C427" i="1"/>
  <c r="G427" i="1"/>
  <c r="B428" i="1"/>
  <c r="G428" i="1"/>
  <c r="B429" i="1"/>
  <c r="C429" i="1"/>
  <c r="G429" i="1"/>
  <c r="B430" i="1"/>
  <c r="G430" i="1"/>
  <c r="B431" i="1"/>
  <c r="G431" i="1"/>
  <c r="B432" i="1"/>
  <c r="G432" i="1"/>
  <c r="B433" i="1"/>
  <c r="C433" i="1"/>
  <c r="G433" i="1"/>
  <c r="B434" i="1"/>
  <c r="G434" i="1"/>
  <c r="B435" i="1"/>
  <c r="C435" i="1"/>
  <c r="G435" i="1"/>
  <c r="B436" i="1"/>
  <c r="G436" i="1"/>
  <c r="B437" i="1"/>
  <c r="C437" i="1"/>
  <c r="G437" i="1"/>
  <c r="B438" i="1"/>
  <c r="G438" i="1"/>
  <c r="B439" i="1"/>
  <c r="G439" i="1"/>
  <c r="B440" i="1"/>
  <c r="G440" i="1"/>
  <c r="B441" i="1"/>
  <c r="C441" i="1"/>
  <c r="G441" i="1"/>
  <c r="B442" i="1"/>
  <c r="C442" i="1"/>
  <c r="G442" i="1"/>
  <c r="B443" i="1"/>
  <c r="G443" i="1"/>
  <c r="B444" i="1"/>
  <c r="G444" i="1"/>
  <c r="B445" i="1"/>
  <c r="G445" i="1"/>
  <c r="B446" i="1"/>
  <c r="G446" i="1"/>
  <c r="B447" i="1"/>
  <c r="G447" i="1"/>
  <c r="B448" i="1"/>
  <c r="G448" i="1"/>
  <c r="B449" i="1"/>
  <c r="G449" i="1"/>
  <c r="B450" i="1"/>
  <c r="G450" i="1"/>
  <c r="B451" i="1"/>
  <c r="G451" i="1"/>
  <c r="B452" i="1"/>
  <c r="C452" i="1"/>
  <c r="G452" i="1"/>
  <c r="B453" i="1"/>
  <c r="G453" i="1"/>
  <c r="B454" i="1"/>
  <c r="C454" i="1"/>
  <c r="G454" i="1"/>
  <c r="B455" i="1"/>
  <c r="C455" i="1"/>
  <c r="G455" i="1"/>
  <c r="B456" i="1"/>
  <c r="G456" i="1"/>
  <c r="B457" i="1"/>
  <c r="G457" i="1"/>
  <c r="B458" i="1"/>
  <c r="C458" i="1"/>
  <c r="G458" i="1"/>
  <c r="B459" i="1"/>
  <c r="G459" i="1"/>
  <c r="B460" i="1"/>
  <c r="G460" i="1"/>
  <c r="B461" i="1"/>
  <c r="G461" i="1"/>
  <c r="B462" i="1"/>
  <c r="G462" i="1"/>
  <c r="B463" i="1"/>
  <c r="G463" i="1"/>
  <c r="B464" i="1"/>
  <c r="G464" i="1"/>
  <c r="B465" i="1"/>
  <c r="G465" i="1"/>
  <c r="B466" i="1"/>
  <c r="G466" i="1"/>
  <c r="B467" i="1"/>
  <c r="G467" i="1"/>
  <c r="B468" i="1"/>
  <c r="G468" i="1"/>
  <c r="B469" i="1"/>
  <c r="G469" i="1"/>
  <c r="B470" i="1"/>
  <c r="G470" i="1"/>
  <c r="B471" i="1"/>
  <c r="G471" i="1"/>
  <c r="B472" i="1"/>
  <c r="G472" i="1"/>
  <c r="B473" i="1"/>
  <c r="G473" i="1"/>
  <c r="B474" i="1"/>
  <c r="C474" i="1"/>
  <c r="G474" i="1"/>
  <c r="B475" i="1"/>
  <c r="G475" i="1"/>
  <c r="B476" i="1"/>
  <c r="G476" i="1"/>
  <c r="B477" i="1"/>
  <c r="G477" i="1"/>
  <c r="B478" i="1"/>
  <c r="G478" i="1"/>
  <c r="B479" i="1"/>
  <c r="C479" i="1"/>
  <c r="G479" i="1"/>
  <c r="B480" i="1"/>
  <c r="C480" i="1"/>
  <c r="G480" i="1"/>
  <c r="B481" i="1"/>
  <c r="G481" i="1"/>
  <c r="B482" i="1"/>
  <c r="G482" i="1"/>
  <c r="B483" i="1"/>
  <c r="G483" i="1"/>
  <c r="B484" i="1"/>
  <c r="G484" i="1"/>
  <c r="B485" i="1"/>
  <c r="G485" i="1"/>
  <c r="B486" i="1"/>
  <c r="C486" i="1"/>
  <c r="G486" i="1"/>
  <c r="B487" i="1"/>
  <c r="G487" i="1"/>
  <c r="B488" i="1"/>
  <c r="G488" i="1"/>
  <c r="B489" i="1"/>
  <c r="G489" i="1"/>
  <c r="B490" i="1"/>
  <c r="G490" i="1"/>
  <c r="B491" i="1"/>
  <c r="C491" i="1"/>
  <c r="G491" i="1"/>
  <c r="B492" i="1"/>
  <c r="C492" i="1"/>
  <c r="G492" i="1"/>
  <c r="B493" i="1"/>
  <c r="G493" i="1"/>
  <c r="B494" i="1"/>
  <c r="G494" i="1"/>
  <c r="B495" i="1"/>
  <c r="G495" i="1"/>
  <c r="B496" i="1"/>
  <c r="C496" i="1"/>
  <c r="G496" i="1"/>
  <c r="B497" i="1"/>
  <c r="C497" i="1"/>
  <c r="G497" i="1"/>
  <c r="B498" i="1"/>
  <c r="G498" i="1"/>
  <c r="B499" i="1"/>
  <c r="G499" i="1"/>
  <c r="B500" i="1"/>
  <c r="G500" i="1"/>
  <c r="B501" i="1"/>
  <c r="G501" i="1"/>
  <c r="B502" i="1"/>
  <c r="C502" i="1"/>
  <c r="G502" i="1"/>
  <c r="B503" i="1"/>
  <c r="G503" i="1"/>
  <c r="B504" i="1"/>
  <c r="G504" i="1"/>
  <c r="B505" i="1"/>
  <c r="G505" i="1"/>
  <c r="B506" i="1"/>
  <c r="G506" i="1"/>
  <c r="B507" i="1"/>
  <c r="C507" i="1"/>
  <c r="G507" i="1"/>
  <c r="B508" i="1"/>
  <c r="G508" i="1"/>
  <c r="B509" i="1"/>
  <c r="C509" i="1"/>
  <c r="G509" i="1"/>
  <c r="B510" i="1"/>
  <c r="C510" i="1"/>
  <c r="G510" i="1"/>
  <c r="B511" i="1"/>
  <c r="C511" i="1"/>
  <c r="G511" i="1"/>
  <c r="B512" i="1"/>
  <c r="G512" i="1"/>
  <c r="B513" i="1"/>
  <c r="C513" i="1"/>
  <c r="G513" i="1"/>
  <c r="B514" i="1"/>
  <c r="G514" i="1"/>
  <c r="B515" i="1"/>
  <c r="C515" i="1"/>
  <c r="G515" i="1"/>
  <c r="B516" i="1"/>
  <c r="G516" i="1"/>
  <c r="B517" i="1"/>
  <c r="C517" i="1"/>
  <c r="G517" i="1"/>
  <c r="B518" i="1"/>
  <c r="G518" i="1"/>
  <c r="B519" i="1"/>
  <c r="G519" i="1"/>
  <c r="B520" i="1"/>
  <c r="G520" i="1"/>
  <c r="B521" i="1"/>
  <c r="G521" i="1"/>
  <c r="B522" i="1"/>
  <c r="C522" i="1"/>
  <c r="G522" i="1"/>
  <c r="B523" i="1"/>
  <c r="C523" i="1"/>
  <c r="G523" i="1"/>
  <c r="B524" i="1"/>
  <c r="G524" i="1"/>
  <c r="B525" i="1"/>
  <c r="G525" i="1"/>
  <c r="B526" i="1"/>
  <c r="G526" i="1"/>
  <c r="B527" i="1"/>
  <c r="G527" i="1"/>
  <c r="B528" i="1"/>
  <c r="G528" i="1"/>
  <c r="B529" i="1"/>
  <c r="G529" i="1"/>
  <c r="B530" i="1"/>
  <c r="C530" i="1"/>
  <c r="G530" i="1"/>
  <c r="B531" i="1"/>
  <c r="G531" i="1"/>
  <c r="B532" i="1"/>
  <c r="C532" i="1"/>
  <c r="G532" i="1"/>
  <c r="B533" i="1"/>
  <c r="C533" i="1"/>
  <c r="G533" i="1"/>
  <c r="B534" i="1"/>
  <c r="C534" i="1"/>
  <c r="G534" i="1"/>
  <c r="B535" i="1"/>
  <c r="G535" i="1"/>
  <c r="B536" i="1"/>
  <c r="G536" i="1"/>
  <c r="B537" i="1"/>
  <c r="G537" i="1"/>
  <c r="B538" i="1"/>
  <c r="G538" i="1"/>
  <c r="B539" i="1"/>
  <c r="G539" i="1"/>
  <c r="B540" i="1"/>
  <c r="G540" i="1"/>
  <c r="B541" i="1"/>
  <c r="G541" i="1"/>
  <c r="B542" i="1"/>
  <c r="G542" i="1"/>
  <c r="B543" i="1"/>
  <c r="G543" i="1"/>
  <c r="B544" i="1"/>
  <c r="G544" i="1"/>
  <c r="B545" i="1"/>
  <c r="G545" i="1"/>
  <c r="B546" i="1"/>
  <c r="G546" i="1"/>
  <c r="B547" i="1"/>
  <c r="G547" i="1"/>
  <c r="B548" i="1"/>
  <c r="G548" i="1"/>
  <c r="B549" i="1"/>
  <c r="G549" i="1"/>
  <c r="B550" i="1"/>
  <c r="G550" i="1"/>
  <c r="B551" i="1"/>
  <c r="G551" i="1"/>
  <c r="B552" i="1"/>
  <c r="G552" i="1"/>
  <c r="B553" i="1"/>
  <c r="G553" i="1"/>
  <c r="B554" i="1"/>
  <c r="G554" i="1"/>
  <c r="B555" i="1"/>
  <c r="G555" i="1"/>
  <c r="B556" i="1"/>
  <c r="C556" i="1"/>
  <c r="G556" i="1"/>
  <c r="B557" i="1"/>
  <c r="G557" i="1"/>
  <c r="B558" i="1"/>
  <c r="G558" i="1"/>
  <c r="B559" i="1"/>
  <c r="G559" i="1"/>
  <c r="B560" i="1"/>
  <c r="G560" i="1"/>
  <c r="B561" i="1"/>
  <c r="C561" i="1"/>
  <c r="G561" i="1"/>
  <c r="B562" i="1"/>
  <c r="G562" i="1"/>
  <c r="B563" i="1"/>
  <c r="G563" i="1"/>
  <c r="B564" i="1"/>
  <c r="G564" i="1"/>
  <c r="B565" i="1"/>
  <c r="C565" i="1"/>
  <c r="G565" i="1"/>
  <c r="B566" i="1"/>
  <c r="G566" i="1"/>
  <c r="B567" i="1"/>
  <c r="G567" i="1"/>
  <c r="B568" i="1"/>
  <c r="G568" i="1"/>
  <c r="B569" i="1"/>
  <c r="C569" i="1"/>
  <c r="G569" i="1"/>
  <c r="B570" i="1"/>
  <c r="C570" i="1"/>
  <c r="G570" i="1"/>
  <c r="B571" i="1"/>
  <c r="G571" i="1"/>
  <c r="B572" i="1"/>
  <c r="C572" i="1"/>
  <c r="G572" i="1"/>
  <c r="B573" i="1"/>
  <c r="G573" i="1"/>
  <c r="B574" i="1"/>
  <c r="G574" i="1"/>
  <c r="B575" i="1"/>
  <c r="G575" i="1"/>
  <c r="B576" i="1"/>
  <c r="G576" i="1"/>
  <c r="B577" i="1"/>
  <c r="G577" i="1"/>
  <c r="B578" i="1"/>
  <c r="G578" i="1"/>
  <c r="B579" i="1"/>
  <c r="G579" i="1"/>
  <c r="B580" i="1"/>
  <c r="G580" i="1"/>
  <c r="B581" i="1"/>
  <c r="C581" i="1"/>
  <c r="G581" i="1"/>
  <c r="B582" i="1"/>
  <c r="G582" i="1"/>
  <c r="B583" i="1"/>
  <c r="G583" i="1"/>
  <c r="B584" i="1"/>
  <c r="C584" i="1"/>
  <c r="G584" i="1"/>
  <c r="B585" i="1"/>
  <c r="C585" i="1"/>
  <c r="G585" i="1"/>
  <c r="B586" i="1"/>
  <c r="C586" i="1"/>
  <c r="G586" i="1"/>
  <c r="B587" i="1"/>
  <c r="G587" i="1"/>
  <c r="B588" i="1"/>
  <c r="C588" i="1"/>
  <c r="G588" i="1"/>
  <c r="B589" i="1"/>
  <c r="C589" i="1"/>
  <c r="G589" i="1"/>
  <c r="B590" i="1"/>
  <c r="C590" i="1"/>
  <c r="G590" i="1"/>
  <c r="B591" i="1"/>
  <c r="C591" i="1"/>
  <c r="G591" i="1"/>
  <c r="B592" i="1"/>
  <c r="C592" i="1"/>
  <c r="G592" i="1"/>
  <c r="B593" i="1"/>
  <c r="C593" i="1"/>
  <c r="G593" i="1"/>
  <c r="B594" i="1"/>
  <c r="G594" i="1"/>
  <c r="B595" i="1"/>
  <c r="C595" i="1"/>
  <c r="G595" i="1"/>
  <c r="B596" i="1"/>
  <c r="C596" i="1"/>
  <c r="G596" i="1"/>
  <c r="B597" i="1"/>
  <c r="C597" i="1"/>
  <c r="G597" i="1"/>
  <c r="B598" i="1"/>
  <c r="C598" i="1"/>
  <c r="G598" i="1"/>
  <c r="B599" i="1"/>
  <c r="C599" i="1"/>
  <c r="G599" i="1"/>
  <c r="B600" i="1"/>
  <c r="C600" i="1"/>
  <c r="G600" i="1"/>
  <c r="B601" i="1"/>
  <c r="G601" i="1"/>
  <c r="B602" i="1"/>
  <c r="C602" i="1"/>
  <c r="G602" i="1"/>
  <c r="B603" i="1"/>
  <c r="G603" i="1"/>
  <c r="B604" i="1"/>
  <c r="G604" i="1"/>
  <c r="B605" i="1"/>
  <c r="C605" i="1"/>
  <c r="G605" i="1"/>
  <c r="B606" i="1"/>
  <c r="C606" i="1"/>
  <c r="G606" i="1"/>
  <c r="B607" i="1"/>
  <c r="G607" i="1"/>
  <c r="B608" i="1"/>
  <c r="C608" i="1"/>
  <c r="G608" i="1"/>
  <c r="B609" i="1"/>
  <c r="C609" i="1"/>
  <c r="G609" i="1"/>
  <c r="B610" i="1"/>
  <c r="G610" i="1"/>
  <c r="B611" i="1"/>
  <c r="C611" i="1"/>
  <c r="G611" i="1"/>
  <c r="B612" i="1"/>
  <c r="C612" i="1"/>
  <c r="G612" i="1"/>
  <c r="B613" i="1"/>
  <c r="C613" i="1"/>
  <c r="G613" i="1"/>
  <c r="B614" i="1"/>
  <c r="G614" i="1"/>
  <c r="B615" i="1"/>
  <c r="C615" i="1"/>
  <c r="G615" i="1"/>
  <c r="B616" i="1"/>
  <c r="C616" i="1"/>
  <c r="G616" i="1"/>
  <c r="B617" i="1"/>
  <c r="G617" i="1"/>
  <c r="B618" i="1"/>
  <c r="C618" i="1"/>
  <c r="G618" i="1"/>
  <c r="B619" i="1"/>
  <c r="G619" i="1"/>
  <c r="B620" i="1"/>
  <c r="C620" i="1"/>
  <c r="G620" i="1"/>
  <c r="B621" i="1"/>
  <c r="G621" i="1"/>
  <c r="B622" i="1"/>
  <c r="C622" i="1"/>
  <c r="G622" i="1"/>
  <c r="B623" i="1"/>
  <c r="C623" i="1"/>
  <c r="G623" i="1"/>
  <c r="B624" i="1"/>
  <c r="G624" i="1"/>
  <c r="B625" i="1"/>
  <c r="C625" i="1"/>
  <c r="G625" i="1"/>
  <c r="B626" i="1"/>
  <c r="C626" i="1"/>
  <c r="G626" i="1"/>
  <c r="B627" i="1"/>
  <c r="G627" i="1"/>
  <c r="B628" i="1"/>
  <c r="G628" i="1"/>
  <c r="B629" i="1"/>
  <c r="G629" i="1"/>
  <c r="B630" i="1"/>
  <c r="C630" i="1"/>
  <c r="G630" i="1"/>
  <c r="B631" i="1"/>
  <c r="G631" i="1"/>
  <c r="B632" i="1"/>
  <c r="C632" i="1"/>
  <c r="G632" i="1"/>
  <c r="B633" i="1"/>
  <c r="C633" i="1"/>
  <c r="G633" i="1"/>
  <c r="B634" i="1"/>
  <c r="C634" i="1"/>
  <c r="G634" i="1"/>
  <c r="B635" i="1"/>
  <c r="G635" i="1"/>
  <c r="B636" i="1"/>
  <c r="G636" i="1"/>
  <c r="B637" i="1"/>
  <c r="C637" i="1"/>
  <c r="G637" i="1"/>
  <c r="B638" i="1"/>
  <c r="G638" i="1"/>
  <c r="B639" i="1"/>
  <c r="G639" i="1"/>
  <c r="B640" i="1"/>
  <c r="C640" i="1"/>
  <c r="G640" i="1"/>
  <c r="B641" i="1"/>
  <c r="C641" i="1"/>
  <c r="G641" i="1"/>
  <c r="B642" i="1"/>
  <c r="C642" i="1"/>
  <c r="G642" i="1"/>
  <c r="B643" i="1"/>
  <c r="C643" i="1"/>
  <c r="G643" i="1"/>
  <c r="B644" i="1"/>
  <c r="C644" i="1"/>
  <c r="G644" i="1"/>
  <c r="B645" i="1"/>
  <c r="C645" i="1"/>
  <c r="G645" i="1"/>
  <c r="B646" i="1"/>
  <c r="C646" i="1"/>
  <c r="G646" i="1"/>
  <c r="B647" i="1"/>
  <c r="C647" i="1"/>
  <c r="G647" i="1"/>
  <c r="B648" i="1"/>
  <c r="C648" i="1"/>
  <c r="G648" i="1"/>
  <c r="B649" i="1"/>
  <c r="C649" i="1"/>
  <c r="G649" i="1"/>
  <c r="B650" i="1"/>
  <c r="C650" i="1"/>
  <c r="G650" i="1"/>
  <c r="B651" i="1"/>
  <c r="G651" i="1"/>
  <c r="B652" i="1"/>
  <c r="C652" i="1"/>
  <c r="G652" i="1"/>
  <c r="B653" i="1"/>
  <c r="C653" i="1"/>
  <c r="G653" i="1"/>
  <c r="B654" i="1"/>
  <c r="C654" i="1"/>
  <c r="G654" i="1"/>
  <c r="B655" i="1"/>
  <c r="G655" i="1"/>
  <c r="B656" i="1"/>
  <c r="C656" i="1"/>
  <c r="G656" i="1"/>
  <c r="B657" i="1"/>
  <c r="C657" i="1"/>
  <c r="G657" i="1"/>
  <c r="B658" i="1"/>
  <c r="G658" i="1"/>
  <c r="B659" i="1"/>
  <c r="G659" i="1"/>
  <c r="B660" i="1"/>
  <c r="C660" i="1"/>
  <c r="G660" i="1"/>
  <c r="B661" i="1"/>
  <c r="C661" i="1"/>
  <c r="G661" i="1"/>
  <c r="B662" i="1"/>
  <c r="G662" i="1"/>
  <c r="B663" i="1"/>
  <c r="C663" i="1"/>
  <c r="G663" i="1"/>
  <c r="B664" i="1"/>
  <c r="C664" i="1"/>
  <c r="G664" i="1"/>
  <c r="B665" i="1"/>
  <c r="C665" i="1"/>
  <c r="G665" i="1"/>
  <c r="B666" i="1"/>
  <c r="G666" i="1"/>
  <c r="B667" i="1"/>
  <c r="C667" i="1"/>
  <c r="G667" i="1"/>
  <c r="B668" i="1"/>
  <c r="C668" i="1"/>
  <c r="G668" i="1"/>
  <c r="B669" i="1"/>
  <c r="C669" i="1"/>
  <c r="G669" i="1"/>
  <c r="B670" i="1"/>
  <c r="G670" i="1"/>
  <c r="B671" i="1"/>
  <c r="C671" i="1"/>
  <c r="G671" i="1"/>
  <c r="B672" i="1"/>
  <c r="C672" i="1"/>
  <c r="G672" i="1"/>
  <c r="B673" i="1"/>
  <c r="C673" i="1"/>
  <c r="G673" i="1"/>
  <c r="B674" i="1"/>
  <c r="C674" i="1"/>
  <c r="G674" i="1"/>
  <c r="B675" i="1"/>
  <c r="C675" i="1"/>
  <c r="G675" i="1"/>
  <c r="B676" i="1"/>
  <c r="C676" i="1"/>
  <c r="G676" i="1"/>
  <c r="B677" i="1"/>
  <c r="G677" i="1"/>
  <c r="B678" i="1"/>
  <c r="G678" i="1"/>
  <c r="B679" i="1"/>
  <c r="G679" i="1"/>
  <c r="B680" i="1"/>
  <c r="C680" i="1"/>
  <c r="G680" i="1"/>
  <c r="B681" i="1"/>
  <c r="C681" i="1"/>
  <c r="G681" i="1"/>
  <c r="B682" i="1"/>
  <c r="G682" i="1"/>
  <c r="B683" i="1"/>
  <c r="G683" i="1"/>
  <c r="B684" i="1"/>
  <c r="G684" i="1"/>
  <c r="B685" i="1"/>
  <c r="C685" i="1"/>
  <c r="G685" i="1"/>
  <c r="B686" i="1"/>
  <c r="C686" i="1"/>
  <c r="G686" i="1"/>
  <c r="B687" i="1"/>
  <c r="C687" i="1"/>
  <c r="G687" i="1"/>
  <c r="B688" i="1"/>
  <c r="C688" i="1"/>
  <c r="G688" i="1"/>
  <c r="B689" i="1"/>
  <c r="C689" i="1"/>
  <c r="G689" i="1"/>
  <c r="B690" i="1"/>
  <c r="C690" i="1"/>
  <c r="G690" i="1"/>
  <c r="B691" i="1"/>
  <c r="G691" i="1"/>
  <c r="B692" i="1"/>
  <c r="G692" i="1"/>
  <c r="B693" i="1"/>
  <c r="C693" i="1"/>
  <c r="G693" i="1"/>
  <c r="B694" i="1"/>
  <c r="G694" i="1"/>
  <c r="B695" i="1"/>
  <c r="C695" i="1"/>
  <c r="G695" i="1"/>
  <c r="B696" i="1"/>
  <c r="C696" i="1"/>
  <c r="G696" i="1"/>
  <c r="B697" i="1"/>
  <c r="G697" i="1"/>
  <c r="B698" i="1"/>
  <c r="G698" i="1"/>
  <c r="B699" i="1"/>
  <c r="C699" i="1"/>
  <c r="G699" i="1"/>
  <c r="B700" i="1"/>
  <c r="C700" i="1"/>
  <c r="G700" i="1"/>
  <c r="B701" i="1"/>
  <c r="G701" i="1"/>
  <c r="B702" i="1"/>
  <c r="G702" i="1"/>
  <c r="B703" i="1"/>
  <c r="C703" i="1"/>
  <c r="G703" i="1"/>
  <c r="B704" i="1"/>
  <c r="C704" i="1"/>
  <c r="G704" i="1"/>
  <c r="B705" i="1"/>
  <c r="G705" i="1"/>
  <c r="B706" i="1"/>
  <c r="C706" i="1"/>
  <c r="G706" i="1"/>
  <c r="B707" i="1"/>
  <c r="G707" i="1"/>
  <c r="B708" i="1"/>
  <c r="C708" i="1"/>
  <c r="G708" i="1"/>
  <c r="B709" i="1"/>
  <c r="C709" i="1"/>
  <c r="G709" i="1"/>
  <c r="B710" i="1"/>
  <c r="C710" i="1"/>
  <c r="G710" i="1"/>
  <c r="B711" i="1"/>
  <c r="C711" i="1"/>
  <c r="G711" i="1"/>
  <c r="B712" i="1"/>
  <c r="C712" i="1"/>
  <c r="G712" i="1"/>
  <c r="B713" i="1"/>
  <c r="C713" i="1"/>
  <c r="G713" i="1"/>
  <c r="B714" i="1"/>
  <c r="C714" i="1"/>
  <c r="G714" i="1"/>
  <c r="B715" i="1"/>
  <c r="G715" i="1"/>
  <c r="B716" i="1"/>
  <c r="G716" i="1"/>
  <c r="B717" i="1"/>
  <c r="G717" i="1"/>
  <c r="B718" i="1"/>
  <c r="C718" i="1"/>
  <c r="G718" i="1"/>
  <c r="B719" i="1"/>
  <c r="G719" i="1"/>
  <c r="B720" i="1"/>
  <c r="G720" i="1"/>
  <c r="B721" i="1"/>
  <c r="G721" i="1"/>
  <c r="B722" i="1"/>
  <c r="C722" i="1"/>
  <c r="G722" i="1"/>
  <c r="B723" i="1"/>
  <c r="C723" i="1"/>
  <c r="G723" i="1"/>
  <c r="B724" i="1"/>
  <c r="C724" i="1"/>
  <c r="G724" i="1"/>
  <c r="B725" i="1"/>
  <c r="C725" i="1"/>
  <c r="G725" i="1"/>
  <c r="B726" i="1"/>
  <c r="G726" i="1"/>
  <c r="B727" i="1"/>
  <c r="G727" i="1"/>
  <c r="B728" i="1"/>
  <c r="C728" i="1"/>
  <c r="G728" i="1"/>
  <c r="B729" i="1"/>
  <c r="C729" i="1"/>
  <c r="G729" i="1"/>
  <c r="B730" i="1"/>
  <c r="C730" i="1"/>
  <c r="G730" i="1"/>
  <c r="B731" i="1"/>
  <c r="C731" i="1"/>
  <c r="G731" i="1"/>
  <c r="B732" i="1"/>
  <c r="C732" i="1"/>
  <c r="G732" i="1"/>
  <c r="B733" i="1"/>
  <c r="C733" i="1"/>
  <c r="G733" i="1"/>
  <c r="B734" i="1"/>
  <c r="C734" i="1"/>
  <c r="G734" i="1"/>
  <c r="B735" i="1"/>
  <c r="C735" i="1"/>
  <c r="G735" i="1"/>
  <c r="B736" i="1"/>
  <c r="G736" i="1"/>
  <c r="B737" i="1"/>
  <c r="C737" i="1"/>
  <c r="G737" i="1"/>
  <c r="B738" i="1"/>
  <c r="C738" i="1"/>
  <c r="G738" i="1"/>
  <c r="B739" i="1"/>
  <c r="C739" i="1"/>
  <c r="G739" i="1"/>
  <c r="B740" i="1"/>
  <c r="C740" i="1"/>
  <c r="G740" i="1"/>
  <c r="B741" i="1"/>
  <c r="C741" i="1"/>
  <c r="G741" i="1"/>
  <c r="B742" i="1"/>
  <c r="G742" i="1"/>
  <c r="B743" i="1"/>
  <c r="C743" i="1"/>
  <c r="G743" i="1"/>
  <c r="B744" i="1"/>
  <c r="C744" i="1"/>
  <c r="G744" i="1"/>
  <c r="B745" i="1"/>
  <c r="C745" i="1"/>
  <c r="G745" i="1"/>
  <c r="B746" i="1"/>
  <c r="C746" i="1"/>
  <c r="G746" i="1"/>
  <c r="B747" i="1"/>
  <c r="G747" i="1"/>
  <c r="B748" i="1"/>
  <c r="C748" i="1"/>
  <c r="G748" i="1"/>
  <c r="B749" i="1"/>
  <c r="G749" i="1"/>
  <c r="B750" i="1"/>
  <c r="G750" i="1"/>
  <c r="B751" i="1"/>
  <c r="G751" i="1"/>
  <c r="B752" i="1"/>
  <c r="C752" i="1"/>
  <c r="G752" i="1"/>
  <c r="B753" i="1"/>
  <c r="C753" i="1"/>
  <c r="G753" i="1"/>
  <c r="B754" i="1"/>
  <c r="G754" i="1"/>
  <c r="B755" i="1"/>
  <c r="C755" i="1"/>
  <c r="G755" i="1"/>
  <c r="B756" i="1"/>
  <c r="C756" i="1"/>
  <c r="G756" i="1"/>
  <c r="B757" i="1"/>
  <c r="C757" i="1"/>
  <c r="G757" i="1"/>
  <c r="B758" i="1"/>
  <c r="C758" i="1"/>
  <c r="G758" i="1"/>
  <c r="B759" i="1"/>
  <c r="C759" i="1"/>
  <c r="G759" i="1"/>
  <c r="B760" i="1"/>
  <c r="G760" i="1"/>
  <c r="B761" i="1"/>
  <c r="C761" i="1"/>
  <c r="G761" i="1"/>
  <c r="B762" i="1"/>
  <c r="G762" i="1"/>
  <c r="B763" i="1"/>
  <c r="G763" i="1"/>
  <c r="B764" i="1"/>
  <c r="C764" i="1"/>
  <c r="G764" i="1"/>
  <c r="B765" i="1"/>
  <c r="C765" i="1"/>
  <c r="G765" i="1"/>
  <c r="B766" i="1"/>
  <c r="C766" i="1"/>
  <c r="G766" i="1"/>
  <c r="B767" i="1"/>
  <c r="G767" i="1"/>
  <c r="B768" i="1"/>
  <c r="G768" i="1"/>
  <c r="B769" i="1"/>
  <c r="G769" i="1"/>
  <c r="B770" i="1"/>
  <c r="C770" i="1"/>
  <c r="G770" i="1"/>
  <c r="B771" i="1"/>
  <c r="G771" i="1"/>
  <c r="B772" i="1"/>
  <c r="G772" i="1"/>
  <c r="B773" i="1"/>
  <c r="C773" i="1"/>
  <c r="G773" i="1"/>
  <c r="B774" i="1"/>
  <c r="C774" i="1"/>
  <c r="G774" i="1"/>
  <c r="B775" i="1"/>
  <c r="C775" i="1"/>
  <c r="G775" i="1"/>
  <c r="B776" i="1"/>
  <c r="C776" i="1"/>
  <c r="G776" i="1"/>
  <c r="B777" i="1"/>
  <c r="G777" i="1"/>
  <c r="B778" i="1"/>
  <c r="C778" i="1"/>
  <c r="G778" i="1"/>
  <c r="B779" i="1"/>
  <c r="C779" i="1"/>
  <c r="G779" i="1"/>
  <c r="B780" i="1"/>
  <c r="G780" i="1"/>
  <c r="B781" i="1"/>
  <c r="G781" i="1"/>
  <c r="B782" i="1"/>
  <c r="G782" i="1"/>
  <c r="B783" i="1"/>
  <c r="G783" i="1"/>
  <c r="B784" i="1"/>
  <c r="G784" i="1"/>
  <c r="B785" i="1"/>
  <c r="C785" i="1"/>
  <c r="G785" i="1"/>
  <c r="B786" i="1"/>
  <c r="C786" i="1"/>
  <c r="G786" i="1"/>
  <c r="B787" i="1"/>
  <c r="G787" i="1"/>
  <c r="B788" i="1"/>
  <c r="G788" i="1"/>
  <c r="B789" i="1"/>
  <c r="G789" i="1"/>
  <c r="B790" i="1"/>
  <c r="C790" i="1"/>
  <c r="G790" i="1"/>
  <c r="B791" i="1"/>
  <c r="G791" i="1"/>
  <c r="B792" i="1"/>
  <c r="G792" i="1"/>
  <c r="B793" i="1"/>
  <c r="C793" i="1"/>
  <c r="G793" i="1"/>
  <c r="B794" i="1"/>
  <c r="C794" i="1"/>
  <c r="G794" i="1"/>
  <c r="B795" i="1"/>
  <c r="C795" i="1"/>
  <c r="G795" i="1"/>
  <c r="B796" i="1"/>
  <c r="G796" i="1"/>
  <c r="B797" i="1"/>
  <c r="G797" i="1"/>
  <c r="B798" i="1"/>
  <c r="C798" i="1"/>
  <c r="G798" i="1"/>
  <c r="B799" i="1"/>
  <c r="C799" i="1"/>
  <c r="G799" i="1"/>
  <c r="B800" i="1"/>
  <c r="G800" i="1"/>
  <c r="B801" i="1"/>
  <c r="G801" i="1"/>
  <c r="B802" i="1"/>
  <c r="G802" i="1"/>
  <c r="B803" i="1"/>
  <c r="C803" i="1"/>
  <c r="G803" i="1"/>
  <c r="B804" i="1"/>
  <c r="C804" i="1"/>
  <c r="G804" i="1"/>
  <c r="B805" i="1"/>
  <c r="C805" i="1"/>
  <c r="G805" i="1"/>
  <c r="B806" i="1"/>
  <c r="C806" i="1"/>
  <c r="G806" i="1"/>
  <c r="B807" i="1"/>
  <c r="C807" i="1"/>
  <c r="G807" i="1"/>
  <c r="B808" i="1"/>
  <c r="C808" i="1"/>
  <c r="G808" i="1"/>
  <c r="B809" i="1"/>
  <c r="G809" i="1"/>
  <c r="B810" i="1"/>
  <c r="C810" i="1"/>
  <c r="G810" i="1"/>
  <c r="B811" i="1"/>
  <c r="C811" i="1"/>
  <c r="G811" i="1"/>
  <c r="B812" i="1"/>
  <c r="C812" i="1"/>
  <c r="G812" i="1"/>
  <c r="B813" i="1"/>
  <c r="C813" i="1"/>
  <c r="G813" i="1"/>
  <c r="B814" i="1"/>
  <c r="C814" i="1"/>
  <c r="G814" i="1"/>
  <c r="B815" i="1"/>
  <c r="C815" i="1"/>
  <c r="G815" i="1"/>
  <c r="B816" i="1"/>
  <c r="G816" i="1"/>
  <c r="B817" i="1"/>
  <c r="C817" i="1"/>
  <c r="G817" i="1"/>
  <c r="B818" i="1"/>
  <c r="G818" i="1"/>
  <c r="B819" i="1"/>
  <c r="C819" i="1"/>
  <c r="G819" i="1"/>
  <c r="B820" i="1"/>
  <c r="C820" i="1"/>
  <c r="G820" i="1"/>
  <c r="B821" i="1"/>
  <c r="G821" i="1"/>
  <c r="B822" i="1"/>
  <c r="G822" i="1"/>
  <c r="B823" i="1"/>
  <c r="C823" i="1"/>
  <c r="G823" i="1"/>
  <c r="B824" i="1"/>
  <c r="C824" i="1"/>
  <c r="G824" i="1"/>
  <c r="B825" i="1"/>
  <c r="C825" i="1"/>
  <c r="G825" i="1"/>
  <c r="B826" i="1"/>
  <c r="G826" i="1"/>
  <c r="B827" i="1"/>
  <c r="C827" i="1"/>
  <c r="G827" i="1"/>
  <c r="B828" i="1"/>
  <c r="G828" i="1"/>
  <c r="B829" i="1"/>
  <c r="C829" i="1"/>
  <c r="G829" i="1"/>
  <c r="B830" i="1"/>
  <c r="G830" i="1"/>
  <c r="B831" i="1"/>
  <c r="G831" i="1"/>
  <c r="B832" i="1"/>
  <c r="G832" i="1"/>
  <c r="B833" i="1"/>
  <c r="C833" i="1"/>
  <c r="G833" i="1"/>
  <c r="B834" i="1"/>
  <c r="C834" i="1"/>
  <c r="G834" i="1"/>
  <c r="B835" i="1"/>
  <c r="C835" i="1"/>
  <c r="G835" i="1"/>
  <c r="B836" i="1"/>
  <c r="G836" i="1"/>
  <c r="B837" i="1"/>
  <c r="C837" i="1"/>
  <c r="G837" i="1"/>
  <c r="B838" i="1"/>
  <c r="G838" i="1"/>
  <c r="B839" i="1"/>
  <c r="C839" i="1"/>
  <c r="G839" i="1"/>
  <c r="B840" i="1"/>
  <c r="C840" i="1"/>
  <c r="G840" i="1"/>
  <c r="B841" i="1"/>
  <c r="C841" i="1"/>
  <c r="G841" i="1"/>
  <c r="B842" i="1"/>
  <c r="G842" i="1"/>
  <c r="B843" i="1"/>
  <c r="C843" i="1"/>
  <c r="G843" i="1"/>
  <c r="B844" i="1"/>
  <c r="G844" i="1"/>
  <c r="B845" i="1"/>
  <c r="G845" i="1"/>
  <c r="B846" i="1"/>
  <c r="C846" i="1"/>
  <c r="G846" i="1"/>
  <c r="B847" i="1"/>
  <c r="C847" i="1"/>
  <c r="G847" i="1"/>
  <c r="B848" i="1"/>
  <c r="C848" i="1"/>
  <c r="G848" i="1"/>
  <c r="B849" i="1"/>
  <c r="C849" i="1"/>
  <c r="G849" i="1"/>
  <c r="B850" i="1"/>
  <c r="C850" i="1"/>
  <c r="G850" i="1"/>
  <c r="B851" i="1"/>
  <c r="C851" i="1"/>
  <c r="G851" i="1"/>
  <c r="B852" i="1"/>
  <c r="C852" i="1"/>
  <c r="G852" i="1"/>
  <c r="B853" i="1"/>
  <c r="G853" i="1"/>
  <c r="B854" i="1"/>
  <c r="C854" i="1"/>
  <c r="G854" i="1"/>
  <c r="B855" i="1"/>
  <c r="C855" i="1"/>
  <c r="G855" i="1"/>
  <c r="B856" i="1"/>
  <c r="G856" i="1"/>
  <c r="B857" i="1"/>
  <c r="C857" i="1"/>
  <c r="G857" i="1"/>
  <c r="B858" i="1"/>
  <c r="C858" i="1"/>
  <c r="G858" i="1"/>
  <c r="B859" i="1"/>
  <c r="C859" i="1"/>
  <c r="G859" i="1"/>
  <c r="B860" i="1"/>
  <c r="C860" i="1"/>
  <c r="G860" i="1"/>
  <c r="B861" i="1"/>
  <c r="C861" i="1"/>
  <c r="G861" i="1"/>
  <c r="B862" i="1"/>
  <c r="C862" i="1"/>
  <c r="G862" i="1"/>
  <c r="B863" i="1"/>
  <c r="G863" i="1"/>
  <c r="B864" i="1"/>
  <c r="C864" i="1"/>
  <c r="G864" i="1"/>
  <c r="B865" i="1"/>
  <c r="G865" i="1"/>
  <c r="B866" i="1"/>
  <c r="C866" i="1"/>
  <c r="G866" i="1"/>
  <c r="B867" i="1"/>
  <c r="G867" i="1"/>
  <c r="B868" i="1"/>
  <c r="C868" i="1"/>
  <c r="G868" i="1"/>
  <c r="B869" i="1"/>
  <c r="G869" i="1"/>
  <c r="B870" i="1"/>
  <c r="C870" i="1"/>
  <c r="G870" i="1"/>
  <c r="B871" i="1"/>
  <c r="G871" i="1"/>
  <c r="B872" i="1"/>
  <c r="C872" i="1"/>
  <c r="G872" i="1"/>
  <c r="B873" i="1"/>
  <c r="G873" i="1"/>
  <c r="B874" i="1"/>
  <c r="C874" i="1"/>
  <c r="G874" i="1"/>
  <c r="B875" i="1"/>
  <c r="G875" i="1"/>
  <c r="B876" i="1"/>
  <c r="G876" i="1"/>
  <c r="B877" i="1"/>
  <c r="C877" i="1"/>
  <c r="G877" i="1"/>
  <c r="B878" i="1"/>
  <c r="G878" i="1"/>
  <c r="B879" i="1"/>
  <c r="C879" i="1"/>
  <c r="G879" i="1"/>
  <c r="B880" i="1"/>
  <c r="C880" i="1"/>
  <c r="G880" i="1"/>
  <c r="B881" i="1"/>
  <c r="C881" i="1"/>
  <c r="G881" i="1"/>
  <c r="B882" i="1"/>
  <c r="C882" i="1"/>
  <c r="G882" i="1"/>
  <c r="B883" i="1"/>
  <c r="G883" i="1"/>
  <c r="B884" i="1"/>
  <c r="G884" i="1"/>
  <c r="B885" i="1"/>
  <c r="C885" i="1"/>
  <c r="G885" i="1"/>
  <c r="B886" i="1"/>
  <c r="C886" i="1"/>
  <c r="G886" i="1"/>
  <c r="B887" i="1"/>
  <c r="G887" i="1"/>
  <c r="B888" i="1"/>
  <c r="G888" i="1"/>
  <c r="B889" i="1"/>
  <c r="C889" i="1"/>
  <c r="G889" i="1"/>
  <c r="B890" i="1"/>
  <c r="C890" i="1"/>
  <c r="G890" i="1"/>
  <c r="B891" i="1"/>
  <c r="C891" i="1"/>
  <c r="G891" i="1"/>
  <c r="B892" i="1"/>
  <c r="G892" i="1"/>
  <c r="B893" i="1"/>
  <c r="G893" i="1"/>
  <c r="B894" i="1"/>
  <c r="C894" i="1"/>
  <c r="G894" i="1"/>
  <c r="B895" i="1"/>
  <c r="C895" i="1"/>
  <c r="G895" i="1"/>
  <c r="B896" i="1"/>
  <c r="G896" i="1"/>
  <c r="B897" i="1"/>
  <c r="G897" i="1"/>
  <c r="B898" i="1"/>
  <c r="C898" i="1"/>
  <c r="G898" i="1"/>
  <c r="B899" i="1"/>
  <c r="C899" i="1"/>
  <c r="G899" i="1"/>
  <c r="B900" i="1"/>
  <c r="C900" i="1"/>
  <c r="G900" i="1"/>
  <c r="B901" i="1"/>
  <c r="C901" i="1"/>
  <c r="G901" i="1"/>
  <c r="B902" i="1"/>
  <c r="C902" i="1"/>
  <c r="G902" i="1"/>
  <c r="B903" i="1"/>
  <c r="G903" i="1"/>
  <c r="B904" i="1"/>
  <c r="C904" i="1"/>
  <c r="G904" i="1"/>
  <c r="B905" i="1"/>
  <c r="C905" i="1"/>
  <c r="G905" i="1"/>
  <c r="B906" i="1"/>
  <c r="G906" i="1"/>
  <c r="B907" i="1"/>
  <c r="C907" i="1"/>
  <c r="G907" i="1"/>
  <c r="B908" i="1"/>
  <c r="C908" i="1"/>
  <c r="G908" i="1"/>
  <c r="B909" i="1"/>
  <c r="G909" i="1"/>
  <c r="B910" i="1"/>
  <c r="C910" i="1"/>
  <c r="G910" i="1"/>
  <c r="B911" i="1"/>
  <c r="C911" i="1"/>
  <c r="G911" i="1"/>
  <c r="B912" i="1"/>
  <c r="G912" i="1"/>
  <c r="B913" i="1"/>
  <c r="G913" i="1"/>
  <c r="B914" i="1"/>
  <c r="G914" i="1"/>
  <c r="B915" i="1"/>
  <c r="C915" i="1"/>
  <c r="G915" i="1"/>
  <c r="B916" i="1"/>
  <c r="C916" i="1"/>
  <c r="G916" i="1"/>
  <c r="B917" i="1"/>
  <c r="C917" i="1"/>
  <c r="G917" i="1"/>
  <c r="B918" i="1"/>
  <c r="G918" i="1"/>
  <c r="B919" i="1"/>
  <c r="G919" i="1"/>
  <c r="B920" i="1"/>
  <c r="C920" i="1"/>
  <c r="G920" i="1"/>
  <c r="B921" i="1"/>
  <c r="C921" i="1"/>
  <c r="G921" i="1"/>
  <c r="B922" i="1"/>
  <c r="G922" i="1"/>
  <c r="B923" i="1"/>
  <c r="G923" i="1"/>
  <c r="B924" i="1"/>
  <c r="C924" i="1"/>
  <c r="G924" i="1"/>
  <c r="B925" i="1"/>
  <c r="G925" i="1"/>
  <c r="B926" i="1"/>
  <c r="G926" i="1"/>
  <c r="B927" i="1"/>
  <c r="G927" i="1"/>
  <c r="B928" i="1"/>
  <c r="G928" i="1"/>
  <c r="B929" i="1"/>
  <c r="C929" i="1"/>
  <c r="G929" i="1"/>
  <c r="B930" i="1"/>
  <c r="G930" i="1"/>
  <c r="B931" i="1"/>
  <c r="G931" i="1"/>
  <c r="B932" i="1"/>
  <c r="C932" i="1"/>
  <c r="G932" i="1"/>
  <c r="B933" i="1"/>
  <c r="C933" i="1"/>
  <c r="G933" i="1"/>
  <c r="B934" i="1"/>
  <c r="C934" i="1"/>
  <c r="G934" i="1"/>
  <c r="B935" i="1"/>
  <c r="G935" i="1"/>
  <c r="B936" i="1"/>
  <c r="C936" i="1"/>
  <c r="G936" i="1"/>
  <c r="B937" i="1"/>
  <c r="G937" i="1"/>
  <c r="B938" i="1"/>
  <c r="C938" i="1"/>
  <c r="G938" i="1"/>
  <c r="B939" i="1"/>
  <c r="G939" i="1"/>
  <c r="B940" i="1"/>
  <c r="C940" i="1"/>
  <c r="G940" i="1"/>
  <c r="B941" i="1"/>
  <c r="C941" i="1"/>
  <c r="G941" i="1"/>
  <c r="B942" i="1"/>
  <c r="G942" i="1"/>
  <c r="B943" i="1"/>
  <c r="C943" i="1"/>
  <c r="G943" i="1"/>
  <c r="B944" i="1"/>
  <c r="C944" i="1"/>
  <c r="G944" i="1"/>
  <c r="B945" i="1"/>
  <c r="G945" i="1"/>
  <c r="B946" i="1"/>
  <c r="C946" i="1"/>
  <c r="G946" i="1"/>
  <c r="B947" i="1"/>
  <c r="C947" i="1"/>
  <c r="G947" i="1"/>
  <c r="B948" i="1"/>
  <c r="C948" i="1"/>
  <c r="G948" i="1"/>
  <c r="B949" i="1"/>
  <c r="C949" i="1"/>
  <c r="G949" i="1"/>
  <c r="B950" i="1"/>
  <c r="G950" i="1"/>
  <c r="B951" i="1"/>
  <c r="C951" i="1"/>
  <c r="G951" i="1"/>
  <c r="B952" i="1"/>
  <c r="C952" i="1"/>
  <c r="G952" i="1"/>
  <c r="B953" i="1"/>
  <c r="G953" i="1"/>
  <c r="B954" i="1"/>
  <c r="G954" i="1"/>
  <c r="B955" i="1"/>
  <c r="G955" i="1"/>
  <c r="B956" i="1"/>
  <c r="G956" i="1"/>
  <c r="B957" i="1"/>
  <c r="C957" i="1"/>
  <c r="G957" i="1"/>
  <c r="B958" i="1"/>
  <c r="C958" i="1"/>
  <c r="G958" i="1"/>
  <c r="B959" i="1"/>
  <c r="C959" i="1"/>
  <c r="G959" i="1"/>
  <c r="B960" i="1"/>
  <c r="C960" i="1"/>
  <c r="G960" i="1"/>
  <c r="B961" i="1"/>
  <c r="C961" i="1"/>
  <c r="G961" i="1"/>
  <c r="B962" i="1"/>
  <c r="C962" i="1"/>
  <c r="G962" i="1"/>
  <c r="B963" i="1"/>
  <c r="C963" i="1"/>
  <c r="G963" i="1"/>
  <c r="B964" i="1"/>
  <c r="C964" i="1"/>
  <c r="G964" i="1"/>
  <c r="B965" i="1"/>
  <c r="G965" i="1"/>
  <c r="B966" i="1"/>
  <c r="G966" i="1"/>
  <c r="B967" i="1"/>
  <c r="G967" i="1"/>
  <c r="B968" i="1"/>
  <c r="G968" i="1"/>
  <c r="B969" i="1"/>
  <c r="C969" i="1"/>
  <c r="G969" i="1"/>
  <c r="B970" i="1"/>
  <c r="G970" i="1"/>
  <c r="B971" i="1"/>
  <c r="C971" i="1"/>
  <c r="G971" i="1"/>
  <c r="B972" i="1"/>
  <c r="G972" i="1"/>
  <c r="B973" i="1"/>
  <c r="C973" i="1"/>
  <c r="G973" i="1"/>
  <c r="B974" i="1"/>
  <c r="C974" i="1"/>
  <c r="G974" i="1"/>
  <c r="B975" i="1"/>
  <c r="C975" i="1"/>
  <c r="G975" i="1"/>
  <c r="B976" i="1"/>
  <c r="C976" i="1"/>
  <c r="G976" i="1"/>
  <c r="B977" i="1"/>
  <c r="G977" i="1"/>
  <c r="B978" i="1"/>
  <c r="G978" i="1"/>
  <c r="B979" i="1"/>
  <c r="C979" i="1"/>
  <c r="G979" i="1"/>
  <c r="B980" i="1"/>
  <c r="G980" i="1"/>
  <c r="B981" i="1"/>
  <c r="C981" i="1"/>
  <c r="G981" i="1"/>
  <c r="B982" i="1"/>
  <c r="C982" i="1"/>
  <c r="G982" i="1"/>
  <c r="B983" i="1"/>
  <c r="G983" i="1"/>
  <c r="B984" i="1"/>
  <c r="C984" i="1"/>
  <c r="G984" i="1"/>
  <c r="B985" i="1"/>
  <c r="C985" i="1"/>
  <c r="G985" i="1"/>
  <c r="B986" i="1"/>
  <c r="G986" i="1"/>
  <c r="B987" i="1"/>
  <c r="C987" i="1"/>
  <c r="G987" i="1"/>
  <c r="B988" i="1"/>
  <c r="C988" i="1"/>
  <c r="G988" i="1"/>
  <c r="B989" i="1"/>
  <c r="G989" i="1"/>
  <c r="B990" i="1"/>
  <c r="C990" i="1"/>
  <c r="G990" i="1"/>
  <c r="B991" i="1"/>
  <c r="C991" i="1"/>
  <c r="G991" i="1"/>
  <c r="B992" i="1"/>
  <c r="C992" i="1"/>
  <c r="G992" i="1"/>
  <c r="B993" i="1"/>
  <c r="C993" i="1"/>
  <c r="G993" i="1"/>
  <c r="B994" i="1"/>
  <c r="G994" i="1"/>
  <c r="B995" i="1"/>
  <c r="C995" i="1"/>
  <c r="G995" i="1"/>
  <c r="B996" i="1"/>
  <c r="C996" i="1"/>
  <c r="G996" i="1"/>
  <c r="B997" i="1"/>
  <c r="G997" i="1"/>
  <c r="B998" i="1"/>
  <c r="C998" i="1"/>
  <c r="G998" i="1"/>
  <c r="B999" i="1"/>
  <c r="C999" i="1"/>
  <c r="G999" i="1"/>
  <c r="B1000" i="1"/>
  <c r="G1000" i="1"/>
  <c r="B1001" i="1"/>
  <c r="G1001" i="1"/>
  <c r="B1002" i="1"/>
  <c r="C1002" i="1"/>
  <c r="G1002" i="1"/>
  <c r="B1003" i="1"/>
  <c r="C1003" i="1"/>
  <c r="G1003" i="1"/>
  <c r="B1004" i="1"/>
  <c r="C1004" i="1"/>
  <c r="G1004" i="1"/>
  <c r="B1005" i="1"/>
  <c r="C1005" i="1"/>
  <c r="G1005" i="1"/>
  <c r="B1006" i="1"/>
  <c r="C1006" i="1"/>
  <c r="G1006" i="1"/>
  <c r="B1007" i="1"/>
  <c r="C1007" i="1"/>
  <c r="G1007" i="1"/>
  <c r="B1008" i="1"/>
  <c r="C1008" i="1"/>
  <c r="G1008" i="1"/>
  <c r="B1009" i="1"/>
  <c r="G1009" i="1"/>
  <c r="B1010" i="1"/>
  <c r="G1010" i="1"/>
  <c r="B1011" i="1"/>
  <c r="C1011" i="1"/>
  <c r="G1011" i="1"/>
  <c r="B1012" i="1"/>
  <c r="G1012" i="1"/>
  <c r="B1013" i="1"/>
  <c r="C1013" i="1"/>
  <c r="G1013" i="1"/>
  <c r="B1014" i="1"/>
  <c r="G1014" i="1"/>
  <c r="B1015" i="1"/>
  <c r="G1015" i="1"/>
  <c r="B1016" i="1"/>
  <c r="C1016" i="1"/>
  <c r="G1016" i="1"/>
  <c r="B1017" i="1"/>
  <c r="C1017" i="1"/>
  <c r="G1017" i="1"/>
  <c r="B1018" i="1"/>
  <c r="C1018" i="1"/>
  <c r="G1018" i="1"/>
  <c r="B1019" i="1"/>
  <c r="G1019" i="1"/>
</calcChain>
</file>

<file path=xl/sharedStrings.xml><?xml version="1.0" encoding="utf-8"?>
<sst xmlns="http://schemas.openxmlformats.org/spreadsheetml/2006/main" count="4580" uniqueCount="674">
  <si>
    <t>是</t>
  </si>
  <si>
    <t>-</t>
  </si>
  <si>
    <t>彭青年</t>
  </si>
  <si>
    <t>李楠</t>
  </si>
  <si>
    <t>湖南省益阳市安化县漉湖芦苇场林场二生产队68号</t>
  </si>
  <si>
    <t>湖南省益阳市沅江市南大膳镇德馨路家辉服饰有限公司</t>
  </si>
  <si>
    <t>丁莎</t>
  </si>
  <si>
    <t>陈昱睿</t>
  </si>
  <si>
    <t>朱康康</t>
  </si>
  <si>
    <t>俞小娇</t>
  </si>
  <si>
    <t>湖北省武汉市黄陂区木兰乡木兰大道117号</t>
  </si>
  <si>
    <t>湖北省武汉市黄陂区木兰乡木兰湖湖畔</t>
  </si>
  <si>
    <t>彭增兢</t>
  </si>
  <si>
    <t>张国成</t>
  </si>
  <si>
    <t>内蒙古巴彦淖尔市临河区地税小区C2号楼二单元102室</t>
  </si>
  <si>
    <t>内蒙古巴彦淖尔市临河区新华西街水源路</t>
  </si>
  <si>
    <t>刘星月</t>
  </si>
  <si>
    <t>朱乐</t>
  </si>
  <si>
    <t>林健全</t>
  </si>
  <si>
    <t>王泽春</t>
  </si>
  <si>
    <t>贵州省遵义市汇川区高桥镇泥桥社区竹林组43号</t>
  </si>
  <si>
    <t>贵州省遵义市汇川区北海路64号</t>
  </si>
  <si>
    <t>易忠文</t>
  </si>
  <si>
    <t>冼振业</t>
  </si>
  <si>
    <t>项攀蕾</t>
  </si>
  <si>
    <t>祁磊</t>
  </si>
  <si>
    <t>盛帅</t>
  </si>
  <si>
    <t>陕西省西安市莲湖区劳动南路14号</t>
  </si>
  <si>
    <t>陕西省西安市莲湖区劳动南路14号国际公寓</t>
  </si>
  <si>
    <t>王美琪</t>
  </si>
  <si>
    <t>刘志伟</t>
  </si>
  <si>
    <t>邹优令</t>
  </si>
  <si>
    <t>崔波</t>
  </si>
  <si>
    <t>赵雅君</t>
  </si>
  <si>
    <t>山东省济宁市任城区薛口育贤小区30楼西单元701</t>
  </si>
  <si>
    <t>山东省济宁市任城区s333省道宏宝物流园内</t>
  </si>
  <si>
    <t>李峰</t>
  </si>
  <si>
    <t>何喜荣</t>
  </si>
  <si>
    <t>河南省平顶山市汝州市河南省汝州市骑岭乡马庙村西窑54号</t>
  </si>
  <si>
    <t>河南省平顶山市汝州市西关西路26号</t>
  </si>
  <si>
    <t>潘宴甫</t>
  </si>
  <si>
    <t>梁房辉</t>
  </si>
  <si>
    <t>陈加强</t>
  </si>
  <si>
    <t>程其平</t>
  </si>
  <si>
    <t>陈海明</t>
  </si>
  <si>
    <t>王竹</t>
  </si>
  <si>
    <t>白昱</t>
  </si>
  <si>
    <t>陈雪</t>
  </si>
  <si>
    <t>吴涛</t>
  </si>
  <si>
    <t>汪美榕</t>
  </si>
  <si>
    <t>邓斐弟</t>
  </si>
  <si>
    <t>盘妹仙</t>
  </si>
  <si>
    <t>陈堪敬</t>
  </si>
  <si>
    <t>曾建凡</t>
  </si>
  <si>
    <t>刘保宁</t>
  </si>
  <si>
    <t>福建省宁德市蕉城区漳湾镇拱屿村孙厝街宫边弄3号</t>
  </si>
  <si>
    <t>福建省宁德市蕉城区蕉城南路123号</t>
  </si>
  <si>
    <t>孙斌</t>
  </si>
  <si>
    <t>上海市上海市浦东新区曹路镇金群苑22弄1101号</t>
  </si>
  <si>
    <t>上海市上海市浦东新区浦东新区曹路镇民耀路233号</t>
  </si>
  <si>
    <t>李相君</t>
  </si>
  <si>
    <t>冯安平</t>
  </si>
  <si>
    <t>彭世林</t>
  </si>
  <si>
    <t>天津市天津市河西区河西区富有道富顺里24门605</t>
  </si>
  <si>
    <t>天津市天津市河东区十一经路三联大厦805</t>
  </si>
  <si>
    <t>张瀚文</t>
  </si>
  <si>
    <t>陈鹏飞</t>
  </si>
  <si>
    <t>张枫</t>
  </si>
  <si>
    <t>郭灿东</t>
  </si>
  <si>
    <t>吴克友</t>
  </si>
  <si>
    <t>马中阳</t>
  </si>
  <si>
    <t>陈征</t>
  </si>
  <si>
    <t>甘肃省兰州市城关区庆阳路182号501室</t>
  </si>
  <si>
    <t>甘肃省兰州市城关区科技产业孵化园综合楼316室</t>
  </si>
  <si>
    <t>邹叶</t>
  </si>
  <si>
    <t>河北省保定市博野县小店镇东杜村晨阳路52号</t>
  </si>
  <si>
    <t>河北省保定市博野县小店镇北环路</t>
  </si>
  <si>
    <t>赵占峰</t>
  </si>
  <si>
    <t>陈冰权</t>
  </si>
  <si>
    <t>郑剑伟</t>
  </si>
  <si>
    <t>广西南宁市西乡塘区科园大道金宇新城B栋1单元705号房</t>
  </si>
  <si>
    <t>广西河池市金城江区建设路48号</t>
  </si>
  <si>
    <t>韦盛忠</t>
  </si>
  <si>
    <t>蔡扶庚</t>
  </si>
  <si>
    <t>程昭华</t>
  </si>
  <si>
    <t>孙雷雷</t>
  </si>
  <si>
    <t>陈岩</t>
  </si>
  <si>
    <t>杜虎银</t>
  </si>
  <si>
    <t>李润友</t>
  </si>
  <si>
    <t>郑年丰</t>
  </si>
  <si>
    <t>广东省佛山市顺德区大良新窖工业区兴业路5号205室</t>
  </si>
  <si>
    <t>广东省佛山市禅城区大良新窖工业区兴业路5号</t>
  </si>
  <si>
    <t>关良才</t>
  </si>
  <si>
    <t>湖南省长沙市岳麓区咸嘉湖路2号银州公寓R1栋7B</t>
  </si>
  <si>
    <t>湖南省长沙市岳麓区玉兰路达美中心D6区4栋四楼3A58</t>
  </si>
  <si>
    <t>黎凌</t>
  </si>
  <si>
    <t>赵晓兵</t>
  </si>
  <si>
    <t>王丽东</t>
  </si>
  <si>
    <t>李远涛</t>
  </si>
  <si>
    <t>管朋海</t>
  </si>
  <si>
    <t>刘乐义</t>
  </si>
  <si>
    <t>重庆市南岸区金山花园6栋4~2</t>
  </si>
  <si>
    <t>重庆市重庆市南岸区双龙路7号</t>
  </si>
  <si>
    <t>陈长春</t>
  </si>
  <si>
    <t>李鑫</t>
  </si>
  <si>
    <t>陈海</t>
  </si>
  <si>
    <t>山西省晋城市高平市南城办上庄村北头东街口</t>
  </si>
  <si>
    <t>山西省晋城市城区城区广场前街108号</t>
  </si>
  <si>
    <t>李志波</t>
  </si>
  <si>
    <t>广东省佛山市南海区季华东路石啃</t>
  </si>
  <si>
    <t>广东省佛山市南海区桂城街道石啃工业区</t>
  </si>
  <si>
    <t>肖学辉</t>
  </si>
  <si>
    <t>王龙群</t>
  </si>
  <si>
    <t>陈俊</t>
  </si>
  <si>
    <t>刘纪涛</t>
  </si>
  <si>
    <t>内蒙古通辽市科尔沁区财富中心3号楼1107室</t>
  </si>
  <si>
    <t>内蒙古通辽市科尔沁区经济技术开发区沈铁道北</t>
  </si>
  <si>
    <t>许庆龙</t>
  </si>
  <si>
    <t>青海省西宁市城东区民和路万利园二号楼一单元</t>
  </si>
  <si>
    <t>青海省西宁市城东区湟中路156号</t>
  </si>
  <si>
    <t>吴英</t>
  </si>
  <si>
    <t>鲁文龙</t>
  </si>
  <si>
    <t>张洪钢</t>
  </si>
  <si>
    <t>李宗磊</t>
  </si>
  <si>
    <t>李泽鑫</t>
  </si>
  <si>
    <t>李永平</t>
  </si>
  <si>
    <t>张雷</t>
  </si>
  <si>
    <t>张庆德</t>
  </si>
  <si>
    <t>尤宁毅</t>
  </si>
  <si>
    <t>兰磊</t>
  </si>
  <si>
    <t>杨伟</t>
  </si>
  <si>
    <t>顾捷</t>
  </si>
  <si>
    <t>邓清良</t>
  </si>
  <si>
    <t>陈亚立</t>
  </si>
  <si>
    <t>王良</t>
  </si>
  <si>
    <t>吕思群</t>
  </si>
  <si>
    <t>广东省揭阳市揭东县锡场镇锡中村港口二片13号</t>
  </si>
  <si>
    <t>广东省揭阳市揭东县世德中学旁畔洋首层</t>
  </si>
  <si>
    <t>江博伟</t>
  </si>
  <si>
    <t>刘国勇</t>
  </si>
  <si>
    <t>李安</t>
  </si>
  <si>
    <t>谭文哲</t>
  </si>
  <si>
    <t>刘锦红</t>
  </si>
  <si>
    <t>霍旭海</t>
  </si>
  <si>
    <t>河北省廊坊市广阳区永兴北路幸福城郎园14号楼二单元1605室</t>
  </si>
  <si>
    <t>河北省廊坊市广阳区永兴北路幸福城郎园北门3号楼底商</t>
  </si>
  <si>
    <t>王秘军</t>
  </si>
  <si>
    <t>杨安</t>
  </si>
  <si>
    <t>山东省济宁市曲阜市康达锦华苑</t>
  </si>
  <si>
    <t>山东省济宁市市中区康达锦华苑</t>
  </si>
  <si>
    <t>史新龙</t>
  </si>
  <si>
    <t>赵凯华</t>
  </si>
  <si>
    <t>甘娜灵</t>
  </si>
  <si>
    <t>河北省廊坊市三河市燕郊镇大柳店村</t>
  </si>
  <si>
    <t>河北省廊坊市三河市燕郊镇文化大厦底商</t>
  </si>
  <si>
    <t>王超</t>
  </si>
  <si>
    <t>王宁</t>
  </si>
  <si>
    <t>卢建刚</t>
  </si>
  <si>
    <t>赵永明</t>
  </si>
  <si>
    <t>陈君</t>
  </si>
  <si>
    <t>河南省安阳市汤阴县汤阴县韩庄镇李家湾村</t>
  </si>
  <si>
    <t>河南省安阳市汤阴县汤阴县东关村往南一百米</t>
  </si>
  <si>
    <t>刁朋飞</t>
  </si>
  <si>
    <t>贾海东</t>
  </si>
  <si>
    <t>谢伟</t>
  </si>
  <si>
    <t>刘秋平</t>
  </si>
  <si>
    <t>张涵</t>
  </si>
  <si>
    <t>丁娟</t>
  </si>
  <si>
    <t>石光杰</t>
  </si>
  <si>
    <t>张金国</t>
  </si>
  <si>
    <t>成龙</t>
  </si>
  <si>
    <t>王丹琪</t>
  </si>
  <si>
    <t>展恩超</t>
  </si>
  <si>
    <t>重庆市重庆市沙坪坝区曾家镇广达生活区</t>
  </si>
  <si>
    <t>重庆市重庆市沙坪坝区曾家镇曾家大道</t>
  </si>
  <si>
    <t>王渊</t>
  </si>
  <si>
    <t>辛阳阳</t>
  </si>
  <si>
    <t>王浩岩</t>
  </si>
  <si>
    <t>梁成龙</t>
  </si>
  <si>
    <t>赵海</t>
  </si>
  <si>
    <t>柴传昕</t>
  </si>
  <si>
    <t>毛书爽</t>
  </si>
  <si>
    <t>李晨羽</t>
  </si>
  <si>
    <t>刘艳菊</t>
  </si>
  <si>
    <t>王宝贞</t>
  </si>
  <si>
    <t>张剑群</t>
  </si>
  <si>
    <t>辽宁省盘锦市大洼县平安镇哈吧村八组</t>
  </si>
  <si>
    <t>辽宁省盘锦市大洼县平安镇派出所院内</t>
  </si>
  <si>
    <t>王建宇</t>
  </si>
  <si>
    <t>梁顺佳</t>
  </si>
  <si>
    <t>林伟生</t>
  </si>
  <si>
    <t>甘肃省平凉市崆峒区解放中路百兴小区3单元601室</t>
  </si>
  <si>
    <t>甘肃省平凉市崆峒区商城新区13号楼15号房</t>
  </si>
  <si>
    <t>王诚</t>
  </si>
  <si>
    <t>陈楠</t>
  </si>
  <si>
    <t>陕西省西安市新城区东秀玲小区4号楼二单元3楼东户</t>
  </si>
  <si>
    <t>陕西省西安市新城区东大街38号</t>
  </si>
  <si>
    <t>缑大山</t>
  </si>
  <si>
    <t>周恩绍</t>
  </si>
  <si>
    <t>戴琦</t>
  </si>
  <si>
    <t>黄火烟</t>
  </si>
  <si>
    <t>党晶晶</t>
  </si>
  <si>
    <t>宜欢</t>
  </si>
  <si>
    <t>戈韬</t>
  </si>
  <si>
    <t>赵迎东</t>
  </si>
  <si>
    <t>王震</t>
  </si>
  <si>
    <t>张燚</t>
  </si>
  <si>
    <t>海南省海口市秀英区海南省文昌市东郊镇椰海村委会三队</t>
  </si>
  <si>
    <t>海南省海口市秀英区海南省文昌市东郊新区</t>
  </si>
  <si>
    <t>潘尧平</t>
  </si>
  <si>
    <t>王玉兰</t>
  </si>
  <si>
    <t>曾强</t>
  </si>
  <si>
    <t>滕宗磊</t>
  </si>
  <si>
    <t>王其彬</t>
  </si>
  <si>
    <t>李华锋</t>
  </si>
  <si>
    <t>张金磊</t>
  </si>
  <si>
    <t>倪德强</t>
  </si>
  <si>
    <t>王晔舒</t>
  </si>
  <si>
    <t>李果</t>
  </si>
  <si>
    <t>舒锦镇</t>
  </si>
  <si>
    <t>广东省广州市荔湾区增槎路富力半岛B栋403室</t>
  </si>
  <si>
    <t>广东省广州市荔湾区沙面南街48号</t>
  </si>
  <si>
    <t>徐超</t>
  </si>
  <si>
    <t>邱颖熙</t>
  </si>
  <si>
    <t>孔新</t>
  </si>
  <si>
    <t>范胜利</t>
  </si>
  <si>
    <t>余璐</t>
  </si>
  <si>
    <t>曹礼进</t>
  </si>
  <si>
    <t>刘墨池</t>
  </si>
  <si>
    <t>尹建勋</t>
  </si>
  <si>
    <t>朱杰</t>
  </si>
  <si>
    <t>龚银松</t>
  </si>
  <si>
    <t>许建国</t>
  </si>
  <si>
    <t>户小华</t>
  </si>
  <si>
    <t>丁剑波</t>
  </si>
  <si>
    <t>张曼玉</t>
  </si>
  <si>
    <t>蒋荣坤</t>
  </si>
  <si>
    <t>侯洁梦</t>
  </si>
  <si>
    <t>廖祥才</t>
  </si>
  <si>
    <t>连强</t>
  </si>
  <si>
    <t>陈雪峰</t>
  </si>
  <si>
    <t>陈明惠</t>
  </si>
  <si>
    <t>刘璇</t>
  </si>
  <si>
    <t>广西玉林市容县容州镇城北路169</t>
  </si>
  <si>
    <t>广西玉林市容县广西容县经济开发区野鸭塘工业小区</t>
  </si>
  <si>
    <t>杨彪</t>
  </si>
  <si>
    <t>梁龙龙</t>
  </si>
  <si>
    <t>董永佳</t>
  </si>
  <si>
    <t>高欣怡</t>
  </si>
  <si>
    <t>施淼</t>
  </si>
  <si>
    <t>魏名</t>
  </si>
  <si>
    <t>刘闯</t>
  </si>
  <si>
    <t>梁永锐</t>
  </si>
  <si>
    <t>刘飞</t>
  </si>
  <si>
    <t>邓起文</t>
  </si>
  <si>
    <t>顾满银</t>
  </si>
  <si>
    <t>赵晨</t>
  </si>
  <si>
    <t>李何树</t>
  </si>
  <si>
    <t>邓洪云</t>
  </si>
  <si>
    <t>杨硕</t>
  </si>
  <si>
    <t>刘英姿</t>
  </si>
  <si>
    <t>祝光龙</t>
  </si>
  <si>
    <t>杨瑞俊</t>
  </si>
  <si>
    <t>陈波</t>
  </si>
  <si>
    <t>河南省南阳市西峡县五里桥镇天宝村高坡组68号</t>
  </si>
  <si>
    <t>河南省南阳市西峡县西峡县世纪大道西段18号</t>
  </si>
  <si>
    <t>程洪江</t>
  </si>
  <si>
    <t>王益萍</t>
  </si>
  <si>
    <t>苏皓</t>
  </si>
  <si>
    <t>王秉辉</t>
  </si>
  <si>
    <t>丁鹏</t>
  </si>
  <si>
    <t>冯志强</t>
  </si>
  <si>
    <t>江西省南昌市东湖区江西省南昌市青山湖区罗家镇胡坊村176号</t>
  </si>
  <si>
    <t>江西省南昌市青山湖区江西省南昌市青山湖区昌东工业园工业二路</t>
  </si>
  <si>
    <t>胡少军</t>
  </si>
  <si>
    <t>申峰</t>
  </si>
  <si>
    <t>孙雅兵</t>
  </si>
  <si>
    <t>何山</t>
  </si>
  <si>
    <t>王车泽</t>
  </si>
  <si>
    <t>刘雄</t>
  </si>
  <si>
    <t>常晶</t>
  </si>
  <si>
    <t>魏琳琳</t>
  </si>
  <si>
    <t>云南省文山壮族苗族自治州丘北县云南省文山州丘北县锦屏镇下寨旦古村79号</t>
  </si>
  <si>
    <t>云南省文山壮族苗族自治州丘北县云南省文山州丘北县普着黑大街434号</t>
  </si>
  <si>
    <t>何海岸</t>
  </si>
  <si>
    <t>罗伟良</t>
  </si>
  <si>
    <t>励志康</t>
  </si>
  <si>
    <t>杨松</t>
  </si>
  <si>
    <t>金博凡</t>
  </si>
  <si>
    <t>张春海</t>
  </si>
  <si>
    <t>刘明源</t>
  </si>
  <si>
    <t>山西省晋中市榆次区榆次区安宁街道九普小区点南楼101</t>
  </si>
  <si>
    <t>山西省晋中市榆次区榆次区中都北路23号</t>
  </si>
  <si>
    <t>任完香</t>
  </si>
  <si>
    <t>四川省成都市金牛区花径路西100米</t>
  </si>
  <si>
    <t>四川省成都市武侯区孵化园9号楼E座4楼</t>
  </si>
  <si>
    <t>刘长清</t>
  </si>
  <si>
    <t>云南省昆明市官渡区雨龙路土桥村502号</t>
  </si>
  <si>
    <t>云南省曲靖市陆良县云南省曲靖市陆良县同乐大道141号靠近陆良电视台</t>
  </si>
  <si>
    <t>丁琳</t>
  </si>
  <si>
    <t>河南省平顶山市鲁山县鲁山县张店乡墨公路</t>
  </si>
  <si>
    <t>河南省平顶山市鲁山县鲁山县张店乡北环路水果市场隔壁</t>
  </si>
  <si>
    <t>霍苗欣</t>
  </si>
  <si>
    <t>钟伟鑫</t>
  </si>
  <si>
    <t>齐玉付</t>
  </si>
  <si>
    <t>梁耀坤</t>
  </si>
  <si>
    <t>陈锦贤</t>
  </si>
  <si>
    <t>叶健军</t>
  </si>
  <si>
    <t>张奕耀</t>
  </si>
  <si>
    <t>香花</t>
  </si>
  <si>
    <t>杨婢梅花</t>
  </si>
  <si>
    <t>李晓冬</t>
  </si>
  <si>
    <t>林怡</t>
  </si>
  <si>
    <t>徐子骞</t>
  </si>
  <si>
    <t>李旭东</t>
  </si>
  <si>
    <t>陈宗鑫</t>
  </si>
  <si>
    <t>林守玲</t>
  </si>
  <si>
    <t>山东省潍坊市奎文区新华路鸿基花园4号楼1单元502</t>
  </si>
  <si>
    <t>山东省潍坊市奎文区金马路创新街5号</t>
  </si>
  <si>
    <t>殷龙涛</t>
  </si>
  <si>
    <t>朱家谷</t>
  </si>
  <si>
    <t>于珊珊</t>
  </si>
  <si>
    <t>李亚克</t>
  </si>
  <si>
    <t>苏儒林</t>
  </si>
  <si>
    <t>李赫扬</t>
  </si>
  <si>
    <t>陈俊聪</t>
  </si>
  <si>
    <t>汪东玲</t>
  </si>
  <si>
    <t>李龙海</t>
  </si>
  <si>
    <t>袁晓童</t>
  </si>
  <si>
    <t>马营</t>
  </si>
  <si>
    <t>湖南省邵阳市洞口县湖南省邵阳市洞口县毓兰镇桥头村19组37号</t>
  </si>
  <si>
    <t>湖南省邵阳市洞口县洞口雪峰广场北门口</t>
  </si>
  <si>
    <t>胡微</t>
  </si>
  <si>
    <t>年凤凯</t>
  </si>
  <si>
    <t>文凤标</t>
  </si>
  <si>
    <t>蔡菲敏</t>
  </si>
  <si>
    <t>牛常佳</t>
  </si>
  <si>
    <t>毛方平</t>
  </si>
  <si>
    <t>叶茂文</t>
  </si>
  <si>
    <t>彭耀邦</t>
  </si>
  <si>
    <t>贺诗撑</t>
  </si>
  <si>
    <t>顾广涛</t>
  </si>
  <si>
    <t>江西省新余市渝水区和泰家园2栋2单元204</t>
  </si>
  <si>
    <t>江西省新余市渝水区高新技术开发区高新大道</t>
  </si>
  <si>
    <t>邓珊</t>
  </si>
  <si>
    <t>曾代琴</t>
  </si>
  <si>
    <t>吴思锐</t>
  </si>
  <si>
    <t>余金涛</t>
  </si>
  <si>
    <t>王志宇</t>
  </si>
  <si>
    <t>山西省太原市小店区哈哈哈</t>
  </si>
  <si>
    <t>河南省郑州市中原区姨妈</t>
  </si>
  <si>
    <t>李海鹏</t>
  </si>
  <si>
    <t>北京市北京市东城区东城区城市花园</t>
  </si>
  <si>
    <t>北京市北京市东城区东城区城市花园22</t>
  </si>
  <si>
    <t>郭思远</t>
  </si>
  <si>
    <t>宋春伟</t>
  </si>
  <si>
    <t>李小宝</t>
  </si>
  <si>
    <t>谭经久</t>
  </si>
  <si>
    <t>上海市上海市浦东新区湖南省隆回县周旺镇老屋村</t>
  </si>
  <si>
    <t>上海市上海市青浦区重固镇赵重公路1938号</t>
  </si>
  <si>
    <t>胡静</t>
  </si>
  <si>
    <t>徐鑫</t>
  </si>
  <si>
    <t>广西南宁市西乡塘区南宁市西乡塘区龙腾路台湾街雅里上坡7-6</t>
  </si>
  <si>
    <t>广西南宁市兴宁区中华路华天国际2楼</t>
  </si>
  <si>
    <t>陈辉龙</t>
  </si>
  <si>
    <t>高继平</t>
  </si>
  <si>
    <t>郑启强</t>
  </si>
  <si>
    <t>李春和</t>
  </si>
  <si>
    <t>王杨</t>
  </si>
  <si>
    <t>骆贵华</t>
  </si>
  <si>
    <t>张帅</t>
  </si>
  <si>
    <t>四川省成都市双流县白家镇金玉满堂2期2栋2单元604</t>
  </si>
  <si>
    <t>四川省成都市武侯区石羊场新园南二路60号</t>
  </si>
  <si>
    <t>刘勇</t>
  </si>
  <si>
    <t>任盛贤</t>
  </si>
  <si>
    <t>安徽省合肥市包河区人民路</t>
  </si>
  <si>
    <t>安徽省合肥市包河区人民路25</t>
  </si>
  <si>
    <t>代海军</t>
  </si>
  <si>
    <t>成双但</t>
  </si>
  <si>
    <t>杨玉强</t>
  </si>
  <si>
    <t>宁玉堂</t>
  </si>
  <si>
    <t>四川省成都市双流县白家镇金玉满堂一栋一单三407</t>
  </si>
  <si>
    <t>四川省成都市双流县白家镇成白路5栋18号</t>
  </si>
  <si>
    <t>方强</t>
  </si>
  <si>
    <t>于世君</t>
  </si>
  <si>
    <t>广东省深圳市龙岗区 深圳市坪山区沙湖谢屋村一巷一号</t>
  </si>
  <si>
    <t>广东省深圳市龙岗区深圳市坪山区金碧路156号</t>
  </si>
  <si>
    <t>巫惠和</t>
  </si>
  <si>
    <t>山东省烟台市海阳市天创小区1号楼601</t>
  </si>
  <si>
    <t>山东省烟台市海阳市碧城工业园海发路7号</t>
  </si>
  <si>
    <t>盛文豪</t>
  </si>
  <si>
    <t>李正中</t>
  </si>
  <si>
    <t>陈吉宙</t>
  </si>
  <si>
    <t>刘东亚</t>
  </si>
  <si>
    <t>覃柱伟</t>
  </si>
  <si>
    <t>王新</t>
  </si>
  <si>
    <t>冯心杰</t>
  </si>
  <si>
    <t>邢志光</t>
  </si>
  <si>
    <t>张树章</t>
  </si>
  <si>
    <t>钱宇泓</t>
  </si>
  <si>
    <t>陈鸿腾</t>
  </si>
  <si>
    <t>李燕青</t>
  </si>
  <si>
    <t>尹芳</t>
  </si>
  <si>
    <t>韦艳惠</t>
  </si>
  <si>
    <t>谷旭</t>
  </si>
  <si>
    <t>吴雄</t>
  </si>
  <si>
    <t>广西北海市海城区涠洲镇公山村</t>
  </si>
  <si>
    <t>广西北海市海城区涠洲镇双拥路47号</t>
  </si>
  <si>
    <t>李庆锋</t>
  </si>
  <si>
    <t>刘鹏宇</t>
  </si>
  <si>
    <t>李芳</t>
  </si>
  <si>
    <t>侯春艳</t>
  </si>
  <si>
    <t>王成名</t>
  </si>
  <si>
    <t>冼彪</t>
  </si>
  <si>
    <t>王欣</t>
  </si>
  <si>
    <t>郭智超</t>
  </si>
  <si>
    <t>徐小勇</t>
  </si>
  <si>
    <t>吴金龙</t>
  </si>
  <si>
    <t>刘刚</t>
  </si>
  <si>
    <t>李铁舟</t>
  </si>
  <si>
    <t>许荣本</t>
  </si>
  <si>
    <t>牛薇</t>
  </si>
  <si>
    <t>蔡仁海</t>
  </si>
  <si>
    <t>孙立强</t>
  </si>
  <si>
    <t>蒋茂林</t>
  </si>
  <si>
    <t>姜丽英</t>
  </si>
  <si>
    <t>韦进钊</t>
  </si>
  <si>
    <t>尹丽华</t>
  </si>
  <si>
    <t>姜渝</t>
  </si>
  <si>
    <t>杨吉昌</t>
  </si>
  <si>
    <t>王岐凯</t>
  </si>
  <si>
    <t>付治强</t>
  </si>
  <si>
    <t>云南省保山市隆阳区象山路69号</t>
  </si>
  <si>
    <t>云南省保山市隆阳区下巷街32号</t>
  </si>
  <si>
    <t>赵艳芳</t>
  </si>
  <si>
    <t>刘海波</t>
  </si>
  <si>
    <t>姚凯</t>
  </si>
  <si>
    <t>辽宁省鞍山市海城市兴海大街后英第一城9号楼三单元302</t>
  </si>
  <si>
    <t>辽宁省鞍山市海城市东四管理区东四街12号</t>
  </si>
  <si>
    <t>郭飞猛</t>
  </si>
  <si>
    <t>王云飞</t>
  </si>
  <si>
    <t>肖珊</t>
  </si>
  <si>
    <t>岳林</t>
  </si>
  <si>
    <t>黄东</t>
  </si>
  <si>
    <t>张志红</t>
  </si>
  <si>
    <t>刘冠廷</t>
  </si>
  <si>
    <t>李猛</t>
  </si>
  <si>
    <t>张迎</t>
  </si>
  <si>
    <t>吴晓坤</t>
  </si>
  <si>
    <t>温荣芳</t>
  </si>
  <si>
    <t>杜登葛</t>
  </si>
  <si>
    <t>黄进松</t>
  </si>
  <si>
    <t>成善操</t>
  </si>
  <si>
    <t>覃万全</t>
  </si>
  <si>
    <t>鲍海娇</t>
  </si>
  <si>
    <t>巩玮梁</t>
  </si>
  <si>
    <t>杜竹梅</t>
  </si>
  <si>
    <t>湖南省长沙市开福区万家丽北路988号</t>
  </si>
  <si>
    <t>周帅</t>
  </si>
  <si>
    <t>刘小玉</t>
  </si>
  <si>
    <t>邹文岳</t>
  </si>
  <si>
    <t>河南省郑州市二七区四川筠连县古楼瓦店村沙湾组33号</t>
  </si>
  <si>
    <t>河南省郑州市二七区河南省郑州市金水区曼哈顿商业广场地五大道口音串烧9号铺</t>
  </si>
  <si>
    <t>王强</t>
  </si>
  <si>
    <t>蒋菊华</t>
  </si>
  <si>
    <t>刘娜</t>
  </si>
  <si>
    <t>黄红菲</t>
  </si>
  <si>
    <t>李先麟</t>
  </si>
  <si>
    <t>周玉恩</t>
  </si>
  <si>
    <t>李小阳</t>
  </si>
  <si>
    <t>李武海</t>
  </si>
  <si>
    <t>严杰锋</t>
  </si>
  <si>
    <t>崔璐</t>
  </si>
  <si>
    <t>刘晓莹</t>
  </si>
  <si>
    <t>山东省荷泽市单县舜师东路书香苑2号楼一单元804室</t>
  </si>
  <si>
    <t>山东省荷泽市单县黄岗镇单虞路东20号</t>
  </si>
  <si>
    <t>彭修阳</t>
  </si>
  <si>
    <t>谢桂明</t>
  </si>
  <si>
    <t>薛日刚</t>
  </si>
  <si>
    <t>江西省九江市瑞昌市瑞昌市赤乌中路58号4区5栋</t>
  </si>
  <si>
    <t>江西省九江市九江县九江市柴桑区江州华府贤母园斜对面金海岸量贩式KTV</t>
  </si>
  <si>
    <t>余振华</t>
  </si>
  <si>
    <t>李夏东</t>
  </si>
  <si>
    <t>丘巧玲</t>
  </si>
  <si>
    <t>赵晓勇</t>
  </si>
  <si>
    <t>邱林伟</t>
  </si>
  <si>
    <t>山西省吕梁市孝义市山西省孝义市胜溪湖崇源头</t>
  </si>
  <si>
    <t>山西省吕梁市孝义市山西省孝义市太平洋保险有限公司</t>
  </si>
  <si>
    <t>周志丹</t>
  </si>
  <si>
    <t>尹华江</t>
  </si>
  <si>
    <t>杨丽</t>
  </si>
  <si>
    <t>戴健升</t>
  </si>
  <si>
    <t>张自重</t>
  </si>
  <si>
    <t>四川省成都市青白江区正兴街336号</t>
  </si>
  <si>
    <t>四川省成都市成华区崔家店路502号</t>
  </si>
  <si>
    <t>王双元</t>
  </si>
  <si>
    <t>黄克健</t>
  </si>
  <si>
    <t>广西河池市大化瑶族自治县六也乡春贵村火烧屯1号</t>
  </si>
  <si>
    <t>广东省深圳市宝安区松岗镇潭头西部工业区</t>
  </si>
  <si>
    <t>卢永良</t>
  </si>
  <si>
    <t>浙江省杭州市淳安县千岛湖新安大街85号</t>
  </si>
  <si>
    <t>邵彪</t>
  </si>
  <si>
    <t>李丽娟</t>
  </si>
  <si>
    <t>姚家鹏</t>
  </si>
  <si>
    <t>梁华军</t>
  </si>
  <si>
    <t>冀建国</t>
  </si>
  <si>
    <t>张封君</t>
  </si>
  <si>
    <t>刘威</t>
  </si>
  <si>
    <t>吴帅</t>
  </si>
  <si>
    <t>福建省福州市连江县东岱镇龙山村龙发北路154号</t>
  </si>
  <si>
    <t>福建省福州市连江县莲荷东路1号</t>
  </si>
  <si>
    <t>谢传奇</t>
  </si>
  <si>
    <t>任迎雪</t>
  </si>
  <si>
    <t>徐仁君</t>
  </si>
  <si>
    <t>陆晓杰</t>
  </si>
  <si>
    <t>陈焕明</t>
  </si>
  <si>
    <t>吴振作</t>
  </si>
  <si>
    <t>陈小平</t>
  </si>
  <si>
    <t>朱国威</t>
  </si>
  <si>
    <t>四川省成都市锦江区金房横街81号</t>
  </si>
  <si>
    <t>四川省成都市武侯区盛和一路98号</t>
  </si>
  <si>
    <t>冯波</t>
  </si>
  <si>
    <t>内蒙古包头市东河区赛音3号街坊3栋11号</t>
  </si>
  <si>
    <t>内蒙古包头市青山区青山路二机一小对面</t>
  </si>
  <si>
    <t>赵启明</t>
  </si>
  <si>
    <t>何晋城</t>
  </si>
  <si>
    <t>陈晓敏</t>
  </si>
  <si>
    <t>内蒙古呼伦贝尔市海拉尔区尼尔基镇平安家园5号楼6单元501室</t>
  </si>
  <si>
    <t>内蒙古呼伦贝尔市莫力达瓦达斡尔族自治旗尼尔基镇纳文东大街182号</t>
  </si>
  <si>
    <t>李平</t>
  </si>
  <si>
    <t>孙洪伟</t>
  </si>
  <si>
    <t>项正</t>
  </si>
  <si>
    <t>李廉</t>
  </si>
  <si>
    <t>杜宗强</t>
  </si>
  <si>
    <t>翟中耀</t>
  </si>
  <si>
    <t>河北省沧州市沧县捷地乡张举庄村127号</t>
  </si>
  <si>
    <t>河北省沧州市沧县河北省沧州市新华区北环二手车交易市场院内1排103间</t>
  </si>
  <si>
    <t>徐帅</t>
  </si>
  <si>
    <t>庄艳</t>
  </si>
  <si>
    <t>何倩</t>
  </si>
  <si>
    <t>江涛</t>
  </si>
  <si>
    <t>侯丹丹</t>
  </si>
  <si>
    <t>黑龙江省哈尔滨市道里区电联大厦一栋一门1203室</t>
  </si>
  <si>
    <t>黑龙江省哈尔滨市道里区南关区亚泰鼎盛国际四单元119室</t>
  </si>
  <si>
    <t>陈雷</t>
  </si>
  <si>
    <t>林留旦</t>
  </si>
  <si>
    <t>陈富明</t>
  </si>
  <si>
    <t>廖金庆</t>
  </si>
  <si>
    <t>安徽省宣城市广德县新杭镇流洞上街112号</t>
  </si>
  <si>
    <t>安徽省宣城市广德县桃州镇升平街57号</t>
  </si>
  <si>
    <t>唐晖晖</t>
  </si>
  <si>
    <t>梁嘉慧</t>
  </si>
  <si>
    <t>高茹茹</t>
  </si>
  <si>
    <t>汤萍</t>
  </si>
  <si>
    <t>廖峰</t>
  </si>
  <si>
    <t>陈西阳</t>
  </si>
  <si>
    <t>安徽省滁州市来安县创业南路创业中苑18幢一单元1701</t>
  </si>
  <si>
    <t>安徽省滁州市琅琊区滁东经济开发区九江路201</t>
  </si>
  <si>
    <t>魏威</t>
  </si>
  <si>
    <t>殷梦铃</t>
  </si>
  <si>
    <t>黄晓霞</t>
  </si>
  <si>
    <t>重庆市重庆市沙坪坝区曾家镇曾广路88号</t>
  </si>
  <si>
    <t>陈东川</t>
  </si>
  <si>
    <t>吴小洁</t>
  </si>
  <si>
    <t>邱康为</t>
  </si>
  <si>
    <t>詹俊平</t>
  </si>
  <si>
    <t>王京川</t>
  </si>
  <si>
    <t>海南省海口市龙华区恒大文化旅游城35栋二单元1101</t>
  </si>
  <si>
    <t>海南省海口市龙华区龙昆南路146号城西商务中心1708</t>
  </si>
  <si>
    <t>郭子丹</t>
  </si>
  <si>
    <t>冀春明</t>
  </si>
  <si>
    <t>安徽省芜湖市镜湖区长江西路华强广场公寓b栋1210</t>
  </si>
  <si>
    <t>安徽省芜湖市镜湖区观澜路1号</t>
  </si>
  <si>
    <t>郑城</t>
  </si>
  <si>
    <t>程方候</t>
  </si>
  <si>
    <t>罗永飞</t>
  </si>
  <si>
    <t>林晓裕</t>
  </si>
  <si>
    <t>陈安</t>
  </si>
  <si>
    <t>何成平</t>
  </si>
  <si>
    <t>李勇军</t>
  </si>
  <si>
    <t>王磊</t>
  </si>
  <si>
    <t>李万明</t>
  </si>
  <si>
    <t>姜振威</t>
  </si>
  <si>
    <t>孙胜</t>
  </si>
  <si>
    <t>杨亚静</t>
  </si>
  <si>
    <t>黄剑锋</t>
  </si>
  <si>
    <t>牟磊</t>
  </si>
  <si>
    <t>吴楚华</t>
  </si>
  <si>
    <t>王立明</t>
  </si>
  <si>
    <t>徐鹏</t>
  </si>
  <si>
    <t>李红辉</t>
  </si>
  <si>
    <t>俞婷</t>
  </si>
  <si>
    <t>邱福越</t>
  </si>
  <si>
    <t>施博</t>
  </si>
  <si>
    <t>卢江涛</t>
  </si>
  <si>
    <t>王华山</t>
  </si>
  <si>
    <t>沈明权</t>
  </si>
  <si>
    <t>刘港</t>
  </si>
  <si>
    <t>朱枫琳</t>
  </si>
  <si>
    <t>施杰</t>
  </si>
  <si>
    <t>何燕</t>
  </si>
  <si>
    <t>河北省邢台市宁晋县晶龙街水墨庭院3-5-201</t>
  </si>
  <si>
    <t>河北省邢台市宁晋县宁辛路口</t>
  </si>
  <si>
    <t>周晓建</t>
  </si>
  <si>
    <t>石磊</t>
  </si>
  <si>
    <t>黑龙江省大庆市萨尔图区万宝小区1-3号楼4-201室</t>
  </si>
  <si>
    <t>黑龙江省大庆市让胡路区方晓经开区开元大街十号</t>
  </si>
  <si>
    <t>赵西海</t>
  </si>
  <si>
    <t>林雪瑛</t>
  </si>
  <si>
    <t>谭日东</t>
  </si>
  <si>
    <t>赵佳美</t>
  </si>
  <si>
    <t>马渝生</t>
  </si>
  <si>
    <t>石钟涛</t>
  </si>
  <si>
    <t>金鑫</t>
  </si>
  <si>
    <t>尚贵峰</t>
  </si>
  <si>
    <t>朱铂</t>
  </si>
  <si>
    <t>内蒙古呼伦贝尔市扎兰屯市扎兰屯市浩饶山镇</t>
  </si>
  <si>
    <t>内蒙古呼伦贝尔市扎兰屯市电业局后门</t>
  </si>
  <si>
    <t>李长明</t>
  </si>
  <si>
    <t>段文亮</t>
  </si>
  <si>
    <t>张杰</t>
  </si>
  <si>
    <t>黄汶鑫</t>
  </si>
  <si>
    <t>向玲</t>
  </si>
  <si>
    <t>覃汉文</t>
  </si>
  <si>
    <t>委开雄</t>
  </si>
  <si>
    <t>屈尹杰</t>
  </si>
  <si>
    <t>王志辉</t>
  </si>
  <si>
    <t>宋佩莲</t>
  </si>
  <si>
    <t>邱林鸿</t>
  </si>
  <si>
    <t>黄永兴</t>
  </si>
  <si>
    <t>韦奕兵</t>
  </si>
  <si>
    <t>天津市天津市河东区中山门西里三号楼1102</t>
  </si>
  <si>
    <t>天津市天津市滨海新区经济技术开发区西区江泰路20号</t>
  </si>
  <si>
    <t>刘瑞</t>
  </si>
  <si>
    <t>宁夏固原市原州区东海宋家巷四区6号楼二单元601</t>
  </si>
  <si>
    <t>宁夏固原市原州区南城路新街口B区309</t>
  </si>
  <si>
    <t>秦向峰</t>
  </si>
  <si>
    <t>王鹏</t>
  </si>
  <si>
    <t>刘洪宁</t>
  </si>
  <si>
    <t>李晓蒙</t>
  </si>
  <si>
    <t>杨连海</t>
  </si>
  <si>
    <t>张毅萌</t>
  </si>
  <si>
    <t>邱思楠</t>
  </si>
  <si>
    <t>吴啸涛</t>
  </si>
  <si>
    <t>江君卫</t>
  </si>
  <si>
    <t>广西百色市靖西县靖西县岳圩镇大兴村百马屯25号</t>
  </si>
  <si>
    <t>广西百色市靖西县靖西县远程搅拌站</t>
  </si>
  <si>
    <t>李先就</t>
  </si>
  <si>
    <t>徐野</t>
  </si>
  <si>
    <t>张栓</t>
  </si>
  <si>
    <t>李海军</t>
  </si>
  <si>
    <t>廖伟宏</t>
  </si>
  <si>
    <t>许贵冈</t>
  </si>
  <si>
    <t>广东省广州市增城市增城市东桥东路福西6号</t>
  </si>
  <si>
    <t>广东省广州市增城市增城市城丰路18号</t>
  </si>
  <si>
    <t>夏沛群</t>
  </si>
  <si>
    <t>云南省西双版纳傣族自治州勐海县云南省西双版纳傣族自治州</t>
  </si>
  <si>
    <t>云南省西双版纳傣族自治州景洪市勐海泼水广场</t>
  </si>
  <si>
    <t>杨从糧</t>
  </si>
  <si>
    <t>李慧敏</t>
  </si>
  <si>
    <t>雷旭辉</t>
  </si>
  <si>
    <t>刘敏</t>
  </si>
  <si>
    <t>张斌</t>
  </si>
  <si>
    <t>董德斌</t>
  </si>
  <si>
    <t>庄佳佳</t>
  </si>
  <si>
    <t>罗云祥</t>
  </si>
  <si>
    <t>周奥狄</t>
  </si>
  <si>
    <t>赵丽轩</t>
  </si>
  <si>
    <t>杜蓝天</t>
  </si>
  <si>
    <t>彭京朋</t>
  </si>
  <si>
    <t>吴为双</t>
  </si>
  <si>
    <t>张鹏程</t>
  </si>
  <si>
    <t>李大果</t>
  </si>
  <si>
    <t>李娟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</si>
</sst>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B27B-F88E-49BB-B53D-5C85B1602A86}">
  <dimension ref="A1:G1019"/>
  <sheetViews>
    <sheetView tabSelected="1" workbookViewId="0">
      <selection sqref="A1:XFD1019"/>
    </sheetView>
  </sheetViews>
  <sheetFormatPr defaultRowHeight="14.25" x14ac:dyDescent="0.2"/>
  <sheetData>
    <row r="1" spans="1:7" x14ac:dyDescent="0.2">
      <c r="A1" t="s">
        <v>673</v>
      </c>
      <c r="B1" t="str">
        <f>"13848298025"</f>
        <v>13848298025</v>
      </c>
      <c r="C1" t="str">
        <f>"150221198307170322"</f>
        <v>150221198307170322</v>
      </c>
      <c r="D1" t="s">
        <v>1</v>
      </c>
      <c r="E1" t="s">
        <v>1</v>
      </c>
      <c r="F1" t="s">
        <v>0</v>
      </c>
      <c r="G1" t="str">
        <f>"2018-11-20 23:29:03"</f>
        <v>2018-11-20 23:29:03</v>
      </c>
    </row>
    <row r="2" spans="1:7" x14ac:dyDescent="0.2">
      <c r="A2" t="s">
        <v>672</v>
      </c>
      <c r="B2" t="str">
        <f>"15060963235"</f>
        <v>15060963235</v>
      </c>
      <c r="C2" t="str">
        <f>"350583198707064943"</f>
        <v>350583198707064943</v>
      </c>
      <c r="D2" t="s">
        <v>1</v>
      </c>
      <c r="E2" t="s">
        <v>1</v>
      </c>
      <c r="F2" t="s">
        <v>0</v>
      </c>
      <c r="G2" t="str">
        <f>"2018-11-20 23:28:02"</f>
        <v>2018-11-20 23:28:02</v>
      </c>
    </row>
    <row r="3" spans="1:7" x14ac:dyDescent="0.2">
      <c r="A3" t="s">
        <v>671</v>
      </c>
      <c r="B3" t="str">
        <f>"13025984818"</f>
        <v>13025984818</v>
      </c>
      <c r="C3" t="str">
        <f>"450404199606131219"</f>
        <v>450404199606131219</v>
      </c>
      <c r="D3" t="s">
        <v>1</v>
      </c>
      <c r="E3" t="s">
        <v>1</v>
      </c>
      <c r="F3" t="s">
        <v>0</v>
      </c>
      <c r="G3" t="str">
        <f>"2018-11-20 23:25:51"</f>
        <v>2018-11-20 23:25:51</v>
      </c>
    </row>
    <row r="4" spans="1:7" x14ac:dyDescent="0.2">
      <c r="A4" t="s">
        <v>670</v>
      </c>
      <c r="B4" t="str">
        <f>"18615301228"</f>
        <v>18615301228</v>
      </c>
      <c r="C4" t="str">
        <f>"372901197704271814"</f>
        <v>372901197704271814</v>
      </c>
      <c r="D4" t="s">
        <v>1</v>
      </c>
      <c r="E4" t="s">
        <v>1</v>
      </c>
      <c r="F4" t="s">
        <v>0</v>
      </c>
      <c r="G4" t="str">
        <f>"2018-11-20 23:23:53"</f>
        <v>2018-11-20 23:23:53</v>
      </c>
    </row>
    <row r="5" spans="1:7" x14ac:dyDescent="0.2">
      <c r="A5" t="s">
        <v>669</v>
      </c>
      <c r="B5" t="str">
        <f>"13729570587"</f>
        <v>13729570587</v>
      </c>
      <c r="C5" t="str">
        <f>"441523199101217571"</f>
        <v>441523199101217571</v>
      </c>
      <c r="D5" t="s">
        <v>1</v>
      </c>
      <c r="E5" t="s">
        <v>1</v>
      </c>
      <c r="F5" t="s">
        <v>0</v>
      </c>
      <c r="G5" t="str">
        <f>"2018-11-20 23:23:27"</f>
        <v>2018-11-20 23:23:27</v>
      </c>
    </row>
    <row r="6" spans="1:7" x14ac:dyDescent="0.2">
      <c r="A6" t="s">
        <v>1</v>
      </c>
      <c r="B6" t="str">
        <f>"13634982902"</f>
        <v>13634982902</v>
      </c>
      <c r="C6" t="s">
        <v>1</v>
      </c>
      <c r="D6" t="s">
        <v>1</v>
      </c>
      <c r="E6" t="s">
        <v>1</v>
      </c>
      <c r="F6" t="s">
        <v>0</v>
      </c>
      <c r="G6" t="str">
        <f>"2018-11-20 23:23:26"</f>
        <v>2018-11-20 23:23:26</v>
      </c>
    </row>
    <row r="7" spans="1:7" x14ac:dyDescent="0.2">
      <c r="A7" t="s">
        <v>668</v>
      </c>
      <c r="B7" t="str">
        <f>"15327662032"</f>
        <v>15327662032</v>
      </c>
      <c r="C7" t="str">
        <f>"420804199001020846"</f>
        <v>420804199001020846</v>
      </c>
      <c r="D7" t="s">
        <v>1</v>
      </c>
      <c r="E7" t="s">
        <v>1</v>
      </c>
      <c r="F7" t="s">
        <v>0</v>
      </c>
      <c r="G7" t="str">
        <f>"2018-11-20 23:21:51"</f>
        <v>2018-11-20 23:21:51</v>
      </c>
    </row>
    <row r="8" spans="1:7" x14ac:dyDescent="0.2">
      <c r="A8" t="s">
        <v>667</v>
      </c>
      <c r="B8" t="str">
        <f>"15661044697"</f>
        <v>15661044697</v>
      </c>
      <c r="C8" t="str">
        <f>"152801200005090625"</f>
        <v>152801200005090625</v>
      </c>
      <c r="D8" t="s">
        <v>1</v>
      </c>
      <c r="E8" t="s">
        <v>1</v>
      </c>
      <c r="F8" t="s">
        <v>0</v>
      </c>
      <c r="G8" t="str">
        <f>"2018-11-20 23:21:34"</f>
        <v>2018-11-20 23:21:34</v>
      </c>
    </row>
    <row r="9" spans="1:7" x14ac:dyDescent="0.2">
      <c r="A9" t="s">
        <v>666</v>
      </c>
      <c r="B9" t="str">
        <f>"15990496793"</f>
        <v>15990496793</v>
      </c>
      <c r="C9" t="str">
        <f>"332522199412172971"</f>
        <v>332522199412172971</v>
      </c>
      <c r="D9" t="s">
        <v>1</v>
      </c>
      <c r="E9" t="s">
        <v>1</v>
      </c>
      <c r="F9" t="s">
        <v>0</v>
      </c>
      <c r="G9" t="str">
        <f>"2018-11-20 23:20:01"</f>
        <v>2018-11-20 23:20:01</v>
      </c>
    </row>
    <row r="10" spans="1:7" x14ac:dyDescent="0.2">
      <c r="A10" t="s">
        <v>1</v>
      </c>
      <c r="B10" t="str">
        <f>"15282879514"</f>
        <v>15282879514</v>
      </c>
      <c r="C10" t="s">
        <v>1</v>
      </c>
      <c r="D10" t="s">
        <v>1</v>
      </c>
      <c r="E10" t="s">
        <v>1</v>
      </c>
      <c r="F10" t="s">
        <v>0</v>
      </c>
      <c r="G10" t="str">
        <f>"2018-11-20 23:19:19"</f>
        <v>2018-11-20 23:19:19</v>
      </c>
    </row>
    <row r="11" spans="1:7" x14ac:dyDescent="0.2">
      <c r="A11" t="s">
        <v>1</v>
      </c>
      <c r="B11" t="str">
        <f>"15883433544"</f>
        <v>15883433544</v>
      </c>
      <c r="C11" t="s">
        <v>1</v>
      </c>
      <c r="D11" t="s">
        <v>1</v>
      </c>
      <c r="E11" t="s">
        <v>1</v>
      </c>
      <c r="F11" t="s">
        <v>0</v>
      </c>
      <c r="G11" t="str">
        <f>"2018-11-20 23:18:31"</f>
        <v>2018-11-20 23:18:31</v>
      </c>
    </row>
    <row r="12" spans="1:7" x14ac:dyDescent="0.2">
      <c r="A12" t="s">
        <v>665</v>
      </c>
      <c r="B12" t="str">
        <f>"18187075690"</f>
        <v>18187075690</v>
      </c>
      <c r="C12" t="str">
        <f>"533522197910160016"</f>
        <v>533522197910160016</v>
      </c>
      <c r="D12" t="s">
        <v>1</v>
      </c>
      <c r="E12" t="s">
        <v>1</v>
      </c>
      <c r="F12" t="s">
        <v>0</v>
      </c>
      <c r="G12" t="str">
        <f>"2018-11-20 23:17:22"</f>
        <v>2018-11-20 23:17:22</v>
      </c>
    </row>
    <row r="13" spans="1:7" x14ac:dyDescent="0.2">
      <c r="A13" t="s">
        <v>1</v>
      </c>
      <c r="B13" t="str">
        <f>"13152665149"</f>
        <v>13152665149</v>
      </c>
      <c r="C13" t="s">
        <v>1</v>
      </c>
      <c r="D13" t="s">
        <v>1</v>
      </c>
      <c r="E13" t="s">
        <v>1</v>
      </c>
      <c r="F13" t="s">
        <v>0</v>
      </c>
      <c r="G13" t="str">
        <f>"2018-11-20 23:15:30"</f>
        <v>2018-11-20 23:15:30</v>
      </c>
    </row>
    <row r="14" spans="1:7" x14ac:dyDescent="0.2">
      <c r="A14" t="s">
        <v>664</v>
      </c>
      <c r="B14" t="str">
        <f>"17312138131"</f>
        <v>17312138131</v>
      </c>
      <c r="C14" t="str">
        <f>"420582198610061641"</f>
        <v>420582198610061641</v>
      </c>
      <c r="D14" t="s">
        <v>1</v>
      </c>
      <c r="E14" t="s">
        <v>1</v>
      </c>
      <c r="F14" t="s">
        <v>0</v>
      </c>
      <c r="G14" t="str">
        <f>"2018-11-20 23:14:06"</f>
        <v>2018-11-20 23:14:06</v>
      </c>
    </row>
    <row r="15" spans="1:7" x14ac:dyDescent="0.2">
      <c r="A15" t="s">
        <v>1</v>
      </c>
      <c r="B15" t="str">
        <f>"18950270055"</f>
        <v>18950270055</v>
      </c>
      <c r="C15" t="s">
        <v>1</v>
      </c>
      <c r="D15" t="s">
        <v>1</v>
      </c>
      <c r="E15" t="s">
        <v>1</v>
      </c>
      <c r="F15" t="s">
        <v>0</v>
      </c>
      <c r="G15" t="str">
        <f>"2018-11-20 23:12:50"</f>
        <v>2018-11-20 23:12:50</v>
      </c>
    </row>
    <row r="16" spans="1:7" x14ac:dyDescent="0.2">
      <c r="A16" t="s">
        <v>1</v>
      </c>
      <c r="B16" t="str">
        <f>"15577694534"</f>
        <v>15577694534</v>
      </c>
      <c r="C16" t="s">
        <v>1</v>
      </c>
      <c r="D16" t="s">
        <v>1</v>
      </c>
      <c r="E16" t="s">
        <v>1</v>
      </c>
      <c r="F16" t="s">
        <v>0</v>
      </c>
      <c r="G16" t="str">
        <f>"2018-11-20 23:11:56"</f>
        <v>2018-11-20 23:11:56</v>
      </c>
    </row>
    <row r="17" spans="1:7" x14ac:dyDescent="0.2">
      <c r="A17" t="s">
        <v>1</v>
      </c>
      <c r="B17" t="str">
        <f>"13059953154"</f>
        <v>13059953154</v>
      </c>
      <c r="C17" t="s">
        <v>1</v>
      </c>
      <c r="D17" t="s">
        <v>1</v>
      </c>
      <c r="E17" t="s">
        <v>1</v>
      </c>
      <c r="F17" t="s">
        <v>0</v>
      </c>
      <c r="G17" t="str">
        <f>"2018-11-20 23:11:10"</f>
        <v>2018-11-20 23:11:10</v>
      </c>
    </row>
    <row r="18" spans="1:7" x14ac:dyDescent="0.2">
      <c r="A18" t="s">
        <v>1</v>
      </c>
      <c r="B18" t="str">
        <f>"18314228889"</f>
        <v>18314228889</v>
      </c>
      <c r="C18" t="s">
        <v>1</v>
      </c>
      <c r="D18" t="s">
        <v>1</v>
      </c>
      <c r="E18" t="s">
        <v>1</v>
      </c>
      <c r="F18" t="s">
        <v>0</v>
      </c>
      <c r="G18" t="str">
        <f>"2018-11-20 23:10:58"</f>
        <v>2018-11-20 23:10:58</v>
      </c>
    </row>
    <row r="19" spans="1:7" x14ac:dyDescent="0.2">
      <c r="A19" t="s">
        <v>663</v>
      </c>
      <c r="B19" t="str">
        <f>"13274593943"</f>
        <v>13274593943</v>
      </c>
      <c r="C19" t="str">
        <f>"230103197107245112"</f>
        <v>230103197107245112</v>
      </c>
      <c r="D19" t="s">
        <v>1</v>
      </c>
      <c r="E19" t="s">
        <v>1</v>
      </c>
      <c r="F19" t="s">
        <v>0</v>
      </c>
      <c r="G19" t="str">
        <f>"2018-11-20 23:09:49"</f>
        <v>2018-11-20 23:09:49</v>
      </c>
    </row>
    <row r="20" spans="1:7" x14ac:dyDescent="0.2">
      <c r="A20" t="s">
        <v>1</v>
      </c>
      <c r="B20" t="str">
        <f>"15084283827"</f>
        <v>15084283827</v>
      </c>
      <c r="C20" t="s">
        <v>1</v>
      </c>
      <c r="D20" t="s">
        <v>1</v>
      </c>
      <c r="E20" t="s">
        <v>1</v>
      </c>
      <c r="F20" t="s">
        <v>0</v>
      </c>
      <c r="G20" t="str">
        <f>"2018-11-20 23:08:46"</f>
        <v>2018-11-20 23:08:46</v>
      </c>
    </row>
    <row r="21" spans="1:7" x14ac:dyDescent="0.2">
      <c r="A21" t="s">
        <v>1</v>
      </c>
      <c r="B21" t="str">
        <f>"13807948281"</f>
        <v>13807948281</v>
      </c>
      <c r="C21" t="s">
        <v>1</v>
      </c>
      <c r="D21" t="s">
        <v>1</v>
      </c>
      <c r="E21" t="s">
        <v>1</v>
      </c>
      <c r="F21" t="s">
        <v>0</v>
      </c>
      <c r="G21" t="str">
        <f>"2018-11-20 23:04:54"</f>
        <v>2018-11-20 23:04:54</v>
      </c>
    </row>
    <row r="22" spans="1:7" x14ac:dyDescent="0.2">
      <c r="A22" t="s">
        <v>1</v>
      </c>
      <c r="B22" t="str">
        <f>"13193374641"</f>
        <v>13193374641</v>
      </c>
      <c r="C22" t="s">
        <v>1</v>
      </c>
      <c r="D22" t="s">
        <v>1</v>
      </c>
      <c r="E22" t="s">
        <v>1</v>
      </c>
      <c r="F22" t="s">
        <v>0</v>
      </c>
      <c r="G22" t="str">
        <f>"2018-11-20 23:04:26"</f>
        <v>2018-11-20 23:04:26</v>
      </c>
    </row>
    <row r="23" spans="1:7" x14ac:dyDescent="0.2">
      <c r="A23" t="s">
        <v>1</v>
      </c>
      <c r="B23" t="str">
        <f>"18408440110"</f>
        <v>18408440110</v>
      </c>
      <c r="C23" t="s">
        <v>1</v>
      </c>
      <c r="D23" t="s">
        <v>1</v>
      </c>
      <c r="E23" t="s">
        <v>1</v>
      </c>
      <c r="F23" t="s">
        <v>0</v>
      </c>
      <c r="G23" t="str">
        <f>"2018-11-20 23:04:11"</f>
        <v>2018-11-20 23:04:11</v>
      </c>
    </row>
    <row r="24" spans="1:7" x14ac:dyDescent="0.2">
      <c r="A24" t="s">
        <v>662</v>
      </c>
      <c r="B24" t="str">
        <f>"15564155828"</f>
        <v>15564155828</v>
      </c>
      <c r="C24" t="str">
        <f>"370112198111213932"</f>
        <v>370112198111213932</v>
      </c>
      <c r="D24" t="s">
        <v>1</v>
      </c>
      <c r="E24" t="s">
        <v>1</v>
      </c>
      <c r="F24" t="s">
        <v>0</v>
      </c>
      <c r="G24" t="str">
        <f>"2018-11-20 23:03:26"</f>
        <v>2018-11-20 23:03:26</v>
      </c>
    </row>
    <row r="25" spans="1:7" x14ac:dyDescent="0.2">
      <c r="A25" t="s">
        <v>1</v>
      </c>
      <c r="B25" t="str">
        <f>"13123592544"</f>
        <v>13123592544</v>
      </c>
      <c r="C25" t="s">
        <v>1</v>
      </c>
      <c r="D25" t="s">
        <v>1</v>
      </c>
      <c r="E25" t="s">
        <v>1</v>
      </c>
      <c r="F25" t="s">
        <v>0</v>
      </c>
      <c r="G25" t="str">
        <f>"2018-11-20 23:02:11"</f>
        <v>2018-11-20 23:02:11</v>
      </c>
    </row>
    <row r="26" spans="1:7" x14ac:dyDescent="0.2">
      <c r="A26" t="s">
        <v>661</v>
      </c>
      <c r="B26" t="str">
        <f>"18285052548"</f>
        <v>18285052548</v>
      </c>
      <c r="C26" t="str">
        <f>"522522197803212842"</f>
        <v>522522197803212842</v>
      </c>
      <c r="D26" t="s">
        <v>1</v>
      </c>
      <c r="E26" t="s">
        <v>1</v>
      </c>
      <c r="F26" t="s">
        <v>0</v>
      </c>
      <c r="G26" t="str">
        <f>"2018-11-20 23:01:23"</f>
        <v>2018-11-20 23:01:23</v>
      </c>
    </row>
    <row r="27" spans="1:7" x14ac:dyDescent="0.2">
      <c r="A27" t="s">
        <v>1</v>
      </c>
      <c r="B27" t="str">
        <f>"18887870144"</f>
        <v>18887870144</v>
      </c>
      <c r="C27" t="s">
        <v>1</v>
      </c>
      <c r="D27" t="s">
        <v>1</v>
      </c>
      <c r="E27" t="s">
        <v>1</v>
      </c>
      <c r="F27" t="s">
        <v>0</v>
      </c>
      <c r="G27" t="str">
        <f>"2018-11-20 23:00:20"</f>
        <v>2018-11-20 23:00:20</v>
      </c>
    </row>
    <row r="28" spans="1:7" x14ac:dyDescent="0.2">
      <c r="A28" t="s">
        <v>660</v>
      </c>
      <c r="B28" t="str">
        <f>"15873537767"</f>
        <v>15873537767</v>
      </c>
      <c r="C28" t="str">
        <f>"431025198709062415"</f>
        <v>431025198709062415</v>
      </c>
      <c r="D28" t="s">
        <v>1</v>
      </c>
      <c r="E28" t="s">
        <v>1</v>
      </c>
      <c r="F28" t="s">
        <v>0</v>
      </c>
      <c r="G28" t="str">
        <f>"2018-11-20 22:59:34"</f>
        <v>2018-11-20 22:59:34</v>
      </c>
    </row>
    <row r="29" spans="1:7" x14ac:dyDescent="0.2">
      <c r="A29" t="s">
        <v>659</v>
      </c>
      <c r="B29" t="str">
        <f>"13890306500"</f>
        <v>13890306500</v>
      </c>
      <c r="C29" t="str">
        <f>"513822199605130226"</f>
        <v>513822199605130226</v>
      </c>
      <c r="D29" t="s">
        <v>1</v>
      </c>
      <c r="E29" t="s">
        <v>1</v>
      </c>
      <c r="F29" t="s">
        <v>0</v>
      </c>
      <c r="G29" t="str">
        <f>"2018-11-20 22:59:27"</f>
        <v>2018-11-20 22:59:27</v>
      </c>
    </row>
    <row r="30" spans="1:7" x14ac:dyDescent="0.2">
      <c r="A30" t="s">
        <v>658</v>
      </c>
      <c r="B30" t="str">
        <f>"15924680344"</f>
        <v>15924680344</v>
      </c>
      <c r="C30" t="str">
        <f>"532726199508150017"</f>
        <v>532726199508150017</v>
      </c>
      <c r="D30" t="s">
        <v>657</v>
      </c>
      <c r="E30" t="s">
        <v>656</v>
      </c>
      <c r="F30" t="s">
        <v>0</v>
      </c>
      <c r="G30" t="str">
        <f>"2018-11-20 22:58:12"</f>
        <v>2018-11-20 22:58:12</v>
      </c>
    </row>
    <row r="31" spans="1:7" x14ac:dyDescent="0.2">
      <c r="A31" t="s">
        <v>655</v>
      </c>
      <c r="B31" t="str">
        <f>"15918839490"</f>
        <v>15918839490</v>
      </c>
      <c r="C31" t="str">
        <f>"440183199010284465"</f>
        <v>440183199010284465</v>
      </c>
      <c r="D31" t="s">
        <v>654</v>
      </c>
      <c r="E31" t="s">
        <v>653</v>
      </c>
      <c r="F31" t="s">
        <v>0</v>
      </c>
      <c r="G31" t="str">
        <f>"2018-11-20 22:57:29"</f>
        <v>2018-11-20 22:57:29</v>
      </c>
    </row>
    <row r="32" spans="1:7" x14ac:dyDescent="0.2">
      <c r="A32" t="s">
        <v>652</v>
      </c>
      <c r="B32" t="str">
        <f>"18386066933"</f>
        <v>18386066933</v>
      </c>
      <c r="C32" t="str">
        <f>"522426198802078332"</f>
        <v>522426198802078332</v>
      </c>
      <c r="D32" t="s">
        <v>1</v>
      </c>
      <c r="E32" t="s">
        <v>1</v>
      </c>
      <c r="F32" t="s">
        <v>0</v>
      </c>
      <c r="G32" t="str">
        <f>"2018-11-20 22:56:52"</f>
        <v>2018-11-20 22:56:52</v>
      </c>
    </row>
    <row r="33" spans="1:7" x14ac:dyDescent="0.2">
      <c r="A33" t="s">
        <v>1</v>
      </c>
      <c r="B33" t="str">
        <f>"17335557603"</f>
        <v>17335557603</v>
      </c>
      <c r="C33" t="s">
        <v>1</v>
      </c>
      <c r="D33" t="s">
        <v>1</v>
      </c>
      <c r="E33" t="s">
        <v>1</v>
      </c>
      <c r="F33" t="s">
        <v>0</v>
      </c>
      <c r="G33" t="str">
        <f>"2018-11-20 22:55:21"</f>
        <v>2018-11-20 22:55:21</v>
      </c>
    </row>
    <row r="34" spans="1:7" x14ac:dyDescent="0.2">
      <c r="A34" t="s">
        <v>651</v>
      </c>
      <c r="B34" t="str">
        <f>"17687423659"</f>
        <v>17687423659</v>
      </c>
      <c r="C34" t="str">
        <f>"450821200011203619"</f>
        <v>450821200011203619</v>
      </c>
      <c r="D34" t="s">
        <v>1</v>
      </c>
      <c r="E34" t="s">
        <v>1</v>
      </c>
      <c r="F34" t="s">
        <v>0</v>
      </c>
      <c r="G34" t="str">
        <f>"2018-11-20 22:54:20"</f>
        <v>2018-11-20 22:54:20</v>
      </c>
    </row>
    <row r="35" spans="1:7" x14ac:dyDescent="0.2">
      <c r="A35" t="s">
        <v>650</v>
      </c>
      <c r="B35" t="str">
        <f>"15839230188"</f>
        <v>15839230188</v>
      </c>
      <c r="C35" t="str">
        <f>"410621197609042538"</f>
        <v>410621197609042538</v>
      </c>
      <c r="D35" t="s">
        <v>1</v>
      </c>
      <c r="E35" t="s">
        <v>1</v>
      </c>
      <c r="F35" t="s">
        <v>0</v>
      </c>
      <c r="G35" t="str">
        <f>"2018-11-20 22:54:08"</f>
        <v>2018-11-20 22:54:08</v>
      </c>
    </row>
    <row r="36" spans="1:7" x14ac:dyDescent="0.2">
      <c r="A36" t="s">
        <v>649</v>
      </c>
      <c r="B36" t="str">
        <f>"18711952630"</f>
        <v>18711952630</v>
      </c>
      <c r="C36" t="str">
        <f>"430527198112010013"</f>
        <v>430527198112010013</v>
      </c>
      <c r="D36" t="s">
        <v>1</v>
      </c>
      <c r="E36" t="s">
        <v>1</v>
      </c>
      <c r="F36" t="s">
        <v>0</v>
      </c>
      <c r="G36" t="str">
        <f>"2018-11-20 22:52:58"</f>
        <v>2018-11-20 22:52:58</v>
      </c>
    </row>
    <row r="37" spans="1:7" x14ac:dyDescent="0.2">
      <c r="A37" t="s">
        <v>1</v>
      </c>
      <c r="B37" t="str">
        <f>"15147125464"</f>
        <v>15147125464</v>
      </c>
      <c r="C37" t="s">
        <v>1</v>
      </c>
      <c r="D37" t="s">
        <v>1</v>
      </c>
      <c r="E37" t="s">
        <v>1</v>
      </c>
      <c r="F37" t="s">
        <v>0</v>
      </c>
      <c r="G37" t="str">
        <f>"2018-11-20 22:52:12"</f>
        <v>2018-11-20 22:52:12</v>
      </c>
    </row>
    <row r="38" spans="1:7" x14ac:dyDescent="0.2">
      <c r="A38" t="s">
        <v>648</v>
      </c>
      <c r="B38" t="str">
        <f>"13595778002"</f>
        <v>13595778002</v>
      </c>
      <c r="C38" t="str">
        <f>"522428198706150034"</f>
        <v>522428198706150034</v>
      </c>
      <c r="D38" t="s">
        <v>1</v>
      </c>
      <c r="E38" t="s">
        <v>1</v>
      </c>
      <c r="F38" t="s">
        <v>0</v>
      </c>
      <c r="G38" t="str">
        <f>"2018-11-20 22:51:42"</f>
        <v>2018-11-20 22:51:42</v>
      </c>
    </row>
    <row r="39" spans="1:7" x14ac:dyDescent="0.2">
      <c r="A39" t="s">
        <v>647</v>
      </c>
      <c r="B39" t="str">
        <f>"15676605580"</f>
        <v>15676605580</v>
      </c>
      <c r="C39" t="str">
        <f>"452626197904011217"</f>
        <v>452626197904011217</v>
      </c>
      <c r="D39" t="s">
        <v>646</v>
      </c>
      <c r="E39" t="s">
        <v>645</v>
      </c>
      <c r="F39" t="s">
        <v>0</v>
      </c>
      <c r="G39" t="str">
        <f>"2018-11-20 22:51:36"</f>
        <v>2018-11-20 22:51:36</v>
      </c>
    </row>
    <row r="40" spans="1:7" x14ac:dyDescent="0.2">
      <c r="A40" t="s">
        <v>1</v>
      </c>
      <c r="B40" t="str">
        <f>"14785850619"</f>
        <v>14785850619</v>
      </c>
      <c r="C40" t="s">
        <v>1</v>
      </c>
      <c r="D40" t="s">
        <v>1</v>
      </c>
      <c r="E40" t="s">
        <v>1</v>
      </c>
      <c r="F40" t="s">
        <v>0</v>
      </c>
      <c r="G40" t="str">
        <f>"2018-11-20 22:50:09"</f>
        <v>2018-11-20 22:50:09</v>
      </c>
    </row>
    <row r="41" spans="1:7" x14ac:dyDescent="0.2">
      <c r="A41" t="s">
        <v>644</v>
      </c>
      <c r="B41" t="str">
        <f>"13676668530"</f>
        <v>13676668530</v>
      </c>
      <c r="C41" t="str">
        <f>"331081198309285852"</f>
        <v>331081198309285852</v>
      </c>
      <c r="D41" t="s">
        <v>1</v>
      </c>
      <c r="E41" t="s">
        <v>1</v>
      </c>
      <c r="F41" t="s">
        <v>0</v>
      </c>
      <c r="G41" t="str">
        <f>"2018-11-20 22:49:44"</f>
        <v>2018-11-20 22:49:44</v>
      </c>
    </row>
    <row r="42" spans="1:7" x14ac:dyDescent="0.2">
      <c r="A42" t="s">
        <v>643</v>
      </c>
      <c r="B42" t="str">
        <f>"15760199499"</f>
        <v>15760199499</v>
      </c>
      <c r="C42" t="str">
        <f>"511011198810093218"</f>
        <v>511011198810093218</v>
      </c>
      <c r="D42" t="s">
        <v>1</v>
      </c>
      <c r="E42" t="s">
        <v>1</v>
      </c>
      <c r="F42" t="s">
        <v>0</v>
      </c>
      <c r="G42" t="str">
        <f>"2018-11-20 22:49:14"</f>
        <v>2018-11-20 22:49:14</v>
      </c>
    </row>
    <row r="43" spans="1:7" x14ac:dyDescent="0.2">
      <c r="A43" t="s">
        <v>1</v>
      </c>
      <c r="B43" t="str">
        <f>"15753472771"</f>
        <v>15753472771</v>
      </c>
      <c r="C43" t="s">
        <v>1</v>
      </c>
      <c r="D43" t="s">
        <v>1</v>
      </c>
      <c r="E43" t="s">
        <v>1</v>
      </c>
      <c r="F43" t="s">
        <v>0</v>
      </c>
      <c r="G43" t="str">
        <f>"2018-11-20 22:48:35"</f>
        <v>2018-11-20 22:48:35</v>
      </c>
    </row>
    <row r="44" spans="1:7" x14ac:dyDescent="0.2">
      <c r="A44" t="s">
        <v>1</v>
      </c>
      <c r="B44" t="str">
        <f>"13252214635"</f>
        <v>13252214635</v>
      </c>
      <c r="C44" t="s">
        <v>1</v>
      </c>
      <c r="D44" t="s">
        <v>1</v>
      </c>
      <c r="E44" t="s">
        <v>1</v>
      </c>
      <c r="F44" t="s">
        <v>0</v>
      </c>
      <c r="G44" t="str">
        <f>"2018-11-20 22:48:25"</f>
        <v>2018-11-20 22:48:25</v>
      </c>
    </row>
    <row r="45" spans="1:7" x14ac:dyDescent="0.2">
      <c r="A45" t="s">
        <v>642</v>
      </c>
      <c r="B45" t="str">
        <f>"15375818826"</f>
        <v>15375818826</v>
      </c>
      <c r="C45" t="str">
        <f>"350521199512254013"</f>
        <v>350521199512254013</v>
      </c>
      <c r="D45" t="s">
        <v>1</v>
      </c>
      <c r="E45" t="s">
        <v>1</v>
      </c>
      <c r="F45" t="s">
        <v>0</v>
      </c>
      <c r="G45" t="str">
        <f>"2018-11-20 22:48:05"</f>
        <v>2018-11-20 22:48:05</v>
      </c>
    </row>
    <row r="46" spans="1:7" x14ac:dyDescent="0.2">
      <c r="A46" t="s">
        <v>641</v>
      </c>
      <c r="B46" t="str">
        <f>"15702927952"</f>
        <v>15702927952</v>
      </c>
      <c r="C46" t="str">
        <f>"610629199311024326"</f>
        <v>610629199311024326</v>
      </c>
      <c r="D46" t="s">
        <v>1</v>
      </c>
      <c r="E46" t="s">
        <v>1</v>
      </c>
      <c r="F46" t="s">
        <v>0</v>
      </c>
      <c r="G46" t="str">
        <f>"2018-11-20 22:47:31"</f>
        <v>2018-11-20 22:47:31</v>
      </c>
    </row>
    <row r="47" spans="1:7" x14ac:dyDescent="0.2">
      <c r="A47" t="s">
        <v>1</v>
      </c>
      <c r="B47" t="str">
        <f>"13279498814"</f>
        <v>13279498814</v>
      </c>
      <c r="C47" t="s">
        <v>1</v>
      </c>
      <c r="D47" t="s">
        <v>1</v>
      </c>
      <c r="E47" t="s">
        <v>1</v>
      </c>
      <c r="F47" t="s">
        <v>0</v>
      </c>
      <c r="G47" t="str">
        <f>"2018-11-20 22:47:16"</f>
        <v>2018-11-20 22:47:16</v>
      </c>
    </row>
    <row r="48" spans="1:7" x14ac:dyDescent="0.2">
      <c r="A48" t="s">
        <v>640</v>
      </c>
      <c r="B48" t="str">
        <f>"15936279520"</f>
        <v>15936279520</v>
      </c>
      <c r="C48" t="str">
        <f>"120108197902200518"</f>
        <v>120108197902200518</v>
      </c>
      <c r="D48" t="s">
        <v>1</v>
      </c>
      <c r="E48" t="s">
        <v>1</v>
      </c>
      <c r="F48" t="s">
        <v>0</v>
      </c>
      <c r="G48" t="str">
        <f>"2018-11-20 22:46:12"</f>
        <v>2018-11-20 22:46:12</v>
      </c>
    </row>
    <row r="49" spans="1:7" x14ac:dyDescent="0.2">
      <c r="A49" t="s">
        <v>639</v>
      </c>
      <c r="B49" t="str">
        <f>"13673069153"</f>
        <v>13673069153</v>
      </c>
      <c r="C49" t="str">
        <f>"410527199304116729"</f>
        <v>410527199304116729</v>
      </c>
      <c r="D49" t="s">
        <v>1</v>
      </c>
      <c r="E49" t="s">
        <v>1</v>
      </c>
      <c r="F49" t="s">
        <v>0</v>
      </c>
      <c r="G49" t="str">
        <f>"2018-11-20 22:46:05"</f>
        <v>2018-11-20 22:46:05</v>
      </c>
    </row>
    <row r="50" spans="1:7" x14ac:dyDescent="0.2">
      <c r="A50" t="s">
        <v>1</v>
      </c>
      <c r="B50" t="str">
        <f>"13295806403"</f>
        <v>13295806403</v>
      </c>
      <c r="C50" t="s">
        <v>1</v>
      </c>
      <c r="D50" t="s">
        <v>1</v>
      </c>
      <c r="E50" t="s">
        <v>1</v>
      </c>
      <c r="F50" t="s">
        <v>0</v>
      </c>
      <c r="G50" t="str">
        <f>"2018-11-20 22:45:32"</f>
        <v>2018-11-20 22:45:32</v>
      </c>
    </row>
    <row r="51" spans="1:7" x14ac:dyDescent="0.2">
      <c r="A51" t="s">
        <v>638</v>
      </c>
      <c r="B51" t="str">
        <f>"13868964519"</f>
        <v>13868964519</v>
      </c>
      <c r="C51" t="str">
        <f>"362204198602222417"</f>
        <v>362204198602222417</v>
      </c>
      <c r="D51" t="s">
        <v>1</v>
      </c>
      <c r="E51" t="s">
        <v>1</v>
      </c>
      <c r="F51" t="s">
        <v>0</v>
      </c>
      <c r="G51" t="str">
        <f>"2018-11-20 22:45:20"</f>
        <v>2018-11-20 22:45:20</v>
      </c>
    </row>
    <row r="52" spans="1:7" x14ac:dyDescent="0.2">
      <c r="A52" t="s">
        <v>1</v>
      </c>
      <c r="B52" t="str">
        <f>"15578926416"</f>
        <v>15578926416</v>
      </c>
      <c r="C52" t="s">
        <v>1</v>
      </c>
      <c r="D52" t="s">
        <v>1</v>
      </c>
      <c r="E52" t="s">
        <v>1</v>
      </c>
      <c r="F52" t="s">
        <v>0</v>
      </c>
      <c r="G52" t="str">
        <f>"2018-11-20 22:45:14"</f>
        <v>2018-11-20 22:45:14</v>
      </c>
    </row>
    <row r="53" spans="1:7" x14ac:dyDescent="0.2">
      <c r="A53" t="s">
        <v>637</v>
      </c>
      <c r="B53" t="str">
        <f>"15569965858"</f>
        <v>15569965858</v>
      </c>
      <c r="C53" t="str">
        <f>"622225199608180019"</f>
        <v>622225199608180019</v>
      </c>
      <c r="D53" t="s">
        <v>1</v>
      </c>
      <c r="E53" t="s">
        <v>1</v>
      </c>
      <c r="F53" t="s">
        <v>0</v>
      </c>
      <c r="G53" t="str">
        <f>"2018-11-20 22:44:59"</f>
        <v>2018-11-20 22:44:59</v>
      </c>
    </row>
    <row r="54" spans="1:7" x14ac:dyDescent="0.2">
      <c r="A54" t="s">
        <v>636</v>
      </c>
      <c r="B54" t="str">
        <f>"13895141097"</f>
        <v>13895141097</v>
      </c>
      <c r="C54" t="str">
        <f>"622827197804213312"</f>
        <v>622827197804213312</v>
      </c>
      <c r="D54" t="s">
        <v>635</v>
      </c>
      <c r="E54" t="s">
        <v>634</v>
      </c>
      <c r="F54" t="s">
        <v>0</v>
      </c>
      <c r="G54" t="str">
        <f>"2018-11-20 22:44:27"</f>
        <v>2018-11-20 22:44:27</v>
      </c>
    </row>
    <row r="55" spans="1:7" x14ac:dyDescent="0.2">
      <c r="A55" t="s">
        <v>1</v>
      </c>
      <c r="B55" t="str">
        <f>"14773523204"</f>
        <v>14773523204</v>
      </c>
      <c r="C55" t="s">
        <v>1</v>
      </c>
      <c r="D55" t="s">
        <v>1</v>
      </c>
      <c r="E55" t="s">
        <v>1</v>
      </c>
      <c r="F55" t="s">
        <v>0</v>
      </c>
      <c r="G55" t="str">
        <f>"2018-11-20 22:44:07"</f>
        <v>2018-11-20 22:44:07</v>
      </c>
    </row>
    <row r="56" spans="1:7" x14ac:dyDescent="0.2">
      <c r="A56" t="s">
        <v>1</v>
      </c>
      <c r="B56" t="str">
        <f>"13929485042"</f>
        <v>13929485042</v>
      </c>
      <c r="C56" t="s">
        <v>1</v>
      </c>
      <c r="D56" t="s">
        <v>1</v>
      </c>
      <c r="E56" t="s">
        <v>1</v>
      </c>
      <c r="F56" t="s">
        <v>0</v>
      </c>
      <c r="G56" t="str">
        <f>"2018-11-20 22:41:42"</f>
        <v>2018-11-20 22:41:42</v>
      </c>
    </row>
    <row r="57" spans="1:7" x14ac:dyDescent="0.2">
      <c r="A57" t="s">
        <v>633</v>
      </c>
      <c r="B57" t="str">
        <f>"17695485361"</f>
        <v>17695485361</v>
      </c>
      <c r="C57" t="str">
        <f>"120223199910250417"</f>
        <v>120223199910250417</v>
      </c>
      <c r="D57" t="s">
        <v>632</v>
      </c>
      <c r="E57" t="s">
        <v>631</v>
      </c>
      <c r="F57" t="s">
        <v>0</v>
      </c>
      <c r="G57" t="str">
        <f>"2018-11-20 22:41:27"</f>
        <v>2018-11-20 22:41:27</v>
      </c>
    </row>
    <row r="58" spans="1:7" x14ac:dyDescent="0.2">
      <c r="A58" t="s">
        <v>1</v>
      </c>
      <c r="B58" t="str">
        <f>"13312022830"</f>
        <v>13312022830</v>
      </c>
      <c r="C58" t="s">
        <v>1</v>
      </c>
      <c r="D58" t="s">
        <v>1</v>
      </c>
      <c r="E58" t="s">
        <v>1</v>
      </c>
      <c r="F58" t="s">
        <v>0</v>
      </c>
      <c r="G58" t="str">
        <f>"2018-11-20 22:40:28"</f>
        <v>2018-11-20 22:40:28</v>
      </c>
    </row>
    <row r="59" spans="1:7" x14ac:dyDescent="0.2">
      <c r="A59" t="s">
        <v>630</v>
      </c>
      <c r="B59" t="str">
        <f>"15977904003"</f>
        <v>15977904003</v>
      </c>
      <c r="C59" t="str">
        <f>"452702196909040017"</f>
        <v>452702196909040017</v>
      </c>
      <c r="D59" t="s">
        <v>1</v>
      </c>
      <c r="E59" t="s">
        <v>1</v>
      </c>
      <c r="F59" t="s">
        <v>0</v>
      </c>
      <c r="G59" t="str">
        <f>"2018-11-20 22:39:45"</f>
        <v>2018-11-20 22:39:45</v>
      </c>
    </row>
    <row r="60" spans="1:7" x14ac:dyDescent="0.2">
      <c r="A60" t="s">
        <v>629</v>
      </c>
      <c r="B60" t="str">
        <f>"15913268704"</f>
        <v>15913268704</v>
      </c>
      <c r="C60" t="str">
        <f>"431127200105120010"</f>
        <v>431127200105120010</v>
      </c>
      <c r="D60" t="s">
        <v>1</v>
      </c>
      <c r="E60" t="s">
        <v>1</v>
      </c>
      <c r="F60" t="s">
        <v>0</v>
      </c>
      <c r="G60" t="str">
        <f>"2018-11-20 22:39:28"</f>
        <v>2018-11-20 22:39:28</v>
      </c>
    </row>
    <row r="61" spans="1:7" x14ac:dyDescent="0.2">
      <c r="A61" t="s">
        <v>1</v>
      </c>
      <c r="B61" t="str">
        <f>"13029699646"</f>
        <v>13029699646</v>
      </c>
      <c r="C61" t="s">
        <v>1</v>
      </c>
      <c r="D61" t="s">
        <v>1</v>
      </c>
      <c r="E61" t="s">
        <v>1</v>
      </c>
      <c r="F61" t="s">
        <v>0</v>
      </c>
      <c r="G61" t="str">
        <f>"2018-11-20 22:37:29"</f>
        <v>2018-11-20 22:37:29</v>
      </c>
    </row>
    <row r="62" spans="1:7" x14ac:dyDescent="0.2">
      <c r="A62" t="s">
        <v>1</v>
      </c>
      <c r="B62" t="str">
        <f>"18804405668"</f>
        <v>18804405668</v>
      </c>
      <c r="C62" t="s">
        <v>1</v>
      </c>
      <c r="D62" t="s">
        <v>1</v>
      </c>
      <c r="E62" t="s">
        <v>1</v>
      </c>
      <c r="F62" t="s">
        <v>0</v>
      </c>
      <c r="G62" t="str">
        <f>"2018-11-20 22:37:09"</f>
        <v>2018-11-20 22:37:09</v>
      </c>
    </row>
    <row r="63" spans="1:7" x14ac:dyDescent="0.2">
      <c r="A63" t="s">
        <v>1</v>
      </c>
      <c r="B63" t="str">
        <f>"13036902201"</f>
        <v>13036902201</v>
      </c>
      <c r="C63" t="s">
        <v>1</v>
      </c>
      <c r="D63" t="s">
        <v>1</v>
      </c>
      <c r="E63" t="s">
        <v>1</v>
      </c>
      <c r="F63" t="s">
        <v>0</v>
      </c>
      <c r="G63" t="str">
        <f>"2018-11-20 22:36:55"</f>
        <v>2018-11-20 22:36:55</v>
      </c>
    </row>
    <row r="64" spans="1:7" x14ac:dyDescent="0.2">
      <c r="A64" t="s">
        <v>628</v>
      </c>
      <c r="B64" t="str">
        <f>"13539288815"</f>
        <v>13539288815</v>
      </c>
      <c r="C64" t="str">
        <f>"445281198606241899"</f>
        <v>445281198606241899</v>
      </c>
      <c r="D64" t="s">
        <v>1</v>
      </c>
      <c r="E64" t="s">
        <v>1</v>
      </c>
      <c r="F64" t="s">
        <v>0</v>
      </c>
      <c r="G64" t="str">
        <f>"2018-11-20 22:34:55"</f>
        <v>2018-11-20 22:34:55</v>
      </c>
    </row>
    <row r="65" spans="1:7" x14ac:dyDescent="0.2">
      <c r="A65" t="s">
        <v>1</v>
      </c>
      <c r="B65" t="str">
        <f>"13263300700"</f>
        <v>13263300700</v>
      </c>
      <c r="C65" t="s">
        <v>1</v>
      </c>
      <c r="D65" t="s">
        <v>1</v>
      </c>
      <c r="E65" t="s">
        <v>1</v>
      </c>
      <c r="F65" t="s">
        <v>0</v>
      </c>
      <c r="G65" t="str">
        <f>"2018-11-20 22:34:24"</f>
        <v>2018-11-20 22:34:24</v>
      </c>
    </row>
    <row r="66" spans="1:7" x14ac:dyDescent="0.2">
      <c r="A66" t="s">
        <v>627</v>
      </c>
      <c r="B66" t="str">
        <f>"18241779779"</f>
        <v>18241779779</v>
      </c>
      <c r="C66" t="str">
        <f>"210802199607141528"</f>
        <v>210802199607141528</v>
      </c>
      <c r="D66" t="s">
        <v>1</v>
      </c>
      <c r="E66" t="s">
        <v>1</v>
      </c>
      <c r="F66" t="s">
        <v>0</v>
      </c>
      <c r="G66" t="str">
        <f>"2018-11-20 22:34:19"</f>
        <v>2018-11-20 22:34:19</v>
      </c>
    </row>
    <row r="67" spans="1:7" x14ac:dyDescent="0.2">
      <c r="A67" t="s">
        <v>626</v>
      </c>
      <c r="B67" t="str">
        <f>"18399395851"</f>
        <v>18399395851</v>
      </c>
      <c r="C67" t="str">
        <f>"652901198905046711"</f>
        <v>652901198905046711</v>
      </c>
      <c r="D67" t="s">
        <v>1</v>
      </c>
      <c r="E67" t="s">
        <v>1</v>
      </c>
      <c r="F67" t="s">
        <v>0</v>
      </c>
      <c r="G67" t="str">
        <f>"2018-11-20 22:33:16"</f>
        <v>2018-11-20 22:33:16</v>
      </c>
    </row>
    <row r="68" spans="1:7" x14ac:dyDescent="0.2">
      <c r="A68" t="s">
        <v>1</v>
      </c>
      <c r="B68" t="str">
        <f>"18505480362"</f>
        <v>18505480362</v>
      </c>
      <c r="C68" t="s">
        <v>1</v>
      </c>
      <c r="D68" t="s">
        <v>1</v>
      </c>
      <c r="E68" t="s">
        <v>1</v>
      </c>
      <c r="F68" t="s">
        <v>0</v>
      </c>
      <c r="G68" t="str">
        <f>"2018-11-20 22:33:04"</f>
        <v>2018-11-20 22:33:04</v>
      </c>
    </row>
    <row r="69" spans="1:7" x14ac:dyDescent="0.2">
      <c r="A69" t="s">
        <v>625</v>
      </c>
      <c r="B69" t="str">
        <f>"17345978551"</f>
        <v>17345978551</v>
      </c>
      <c r="C69" t="str">
        <f>"510105199803063274"</f>
        <v>510105199803063274</v>
      </c>
      <c r="D69" t="s">
        <v>1</v>
      </c>
      <c r="E69" t="s">
        <v>1</v>
      </c>
      <c r="F69" t="s">
        <v>0</v>
      </c>
      <c r="G69" t="str">
        <f>"2018-11-20 22:32:47"</f>
        <v>2018-11-20 22:32:47</v>
      </c>
    </row>
    <row r="70" spans="1:7" x14ac:dyDescent="0.2">
      <c r="A70" t="s">
        <v>1</v>
      </c>
      <c r="B70" t="str">
        <f>"15709136393"</f>
        <v>15709136393</v>
      </c>
      <c r="C70" t="s">
        <v>1</v>
      </c>
      <c r="D70" t="s">
        <v>1</v>
      </c>
      <c r="E70" t="s">
        <v>1</v>
      </c>
      <c r="F70" t="s">
        <v>0</v>
      </c>
      <c r="G70" t="str">
        <f>"2018-11-20 22:32:36"</f>
        <v>2018-11-20 22:32:36</v>
      </c>
    </row>
    <row r="71" spans="1:7" x14ac:dyDescent="0.2">
      <c r="A71" t="s">
        <v>624</v>
      </c>
      <c r="B71" t="str">
        <f>"18093578381"</f>
        <v>18093578381</v>
      </c>
      <c r="C71" t="str">
        <f>"622322198706263637"</f>
        <v>622322198706263637</v>
      </c>
      <c r="D71" t="s">
        <v>1</v>
      </c>
      <c r="E71" t="s">
        <v>1</v>
      </c>
      <c r="F71" t="s">
        <v>0</v>
      </c>
      <c r="G71" t="str">
        <f>"2018-11-20 22:32:27"</f>
        <v>2018-11-20 22:32:27</v>
      </c>
    </row>
    <row r="72" spans="1:7" x14ac:dyDescent="0.2">
      <c r="A72" t="s">
        <v>623</v>
      </c>
      <c r="B72" t="str">
        <f>"13878515333"</f>
        <v>13878515333</v>
      </c>
      <c r="C72" t="str">
        <f>"450881198612272915"</f>
        <v>450881198612272915</v>
      </c>
      <c r="D72" t="s">
        <v>1</v>
      </c>
      <c r="E72" t="s">
        <v>1</v>
      </c>
      <c r="F72" t="s">
        <v>0</v>
      </c>
      <c r="G72" t="str">
        <f>"2018-11-20 22:31:56"</f>
        <v>2018-11-20 22:31:56</v>
      </c>
    </row>
    <row r="73" spans="1:7" x14ac:dyDescent="0.2">
      <c r="A73" t="s">
        <v>1</v>
      </c>
      <c r="B73" t="str">
        <f>"13123512774"</f>
        <v>13123512774</v>
      </c>
      <c r="C73" t="s">
        <v>1</v>
      </c>
      <c r="D73" t="s">
        <v>1</v>
      </c>
      <c r="E73" t="s">
        <v>1</v>
      </c>
      <c r="F73" t="s">
        <v>0</v>
      </c>
      <c r="G73" t="str">
        <f>"2018-11-20 22:31:48"</f>
        <v>2018-11-20 22:31:48</v>
      </c>
    </row>
    <row r="74" spans="1:7" x14ac:dyDescent="0.2">
      <c r="A74" t="s">
        <v>1</v>
      </c>
      <c r="B74" t="str">
        <f>"17712333964"</f>
        <v>17712333964</v>
      </c>
      <c r="C74" t="s">
        <v>1</v>
      </c>
      <c r="D74" t="s">
        <v>1</v>
      </c>
      <c r="E74" t="s">
        <v>1</v>
      </c>
      <c r="F74" t="s">
        <v>0</v>
      </c>
      <c r="G74" t="str">
        <f>"2018-11-20 22:28:11"</f>
        <v>2018-11-20 22:28:11</v>
      </c>
    </row>
    <row r="75" spans="1:7" x14ac:dyDescent="0.2">
      <c r="A75" t="s">
        <v>1</v>
      </c>
      <c r="B75" t="str">
        <f>"15677365134"</f>
        <v>15677365134</v>
      </c>
      <c r="C75" t="s">
        <v>1</v>
      </c>
      <c r="D75" t="s">
        <v>1</v>
      </c>
      <c r="E75" t="s">
        <v>1</v>
      </c>
      <c r="F75" t="s">
        <v>0</v>
      </c>
      <c r="G75" t="str">
        <f>"2018-11-20 22:27:27"</f>
        <v>2018-11-20 22:27:27</v>
      </c>
    </row>
    <row r="76" spans="1:7" x14ac:dyDescent="0.2">
      <c r="A76" t="s">
        <v>622</v>
      </c>
      <c r="B76" t="str">
        <f>"15182853941"</f>
        <v>15182853941</v>
      </c>
      <c r="C76" t="str">
        <f>"513001197108250820"</f>
        <v>513001197108250820</v>
      </c>
      <c r="D76" t="s">
        <v>1</v>
      </c>
      <c r="E76" t="s">
        <v>1</v>
      </c>
      <c r="F76" t="s">
        <v>0</v>
      </c>
      <c r="G76" t="str">
        <f>"2018-11-20 22:25:44"</f>
        <v>2018-11-20 22:25:44</v>
      </c>
    </row>
    <row r="77" spans="1:7" x14ac:dyDescent="0.2">
      <c r="A77" t="s">
        <v>1</v>
      </c>
      <c r="B77" t="str">
        <f>"13983124749"</f>
        <v>13983124749</v>
      </c>
      <c r="C77" t="s">
        <v>1</v>
      </c>
      <c r="D77" t="s">
        <v>1</v>
      </c>
      <c r="E77" t="s">
        <v>1</v>
      </c>
      <c r="F77" t="s">
        <v>0</v>
      </c>
      <c r="G77" t="str">
        <f>"2018-11-20 22:23:11"</f>
        <v>2018-11-20 22:23:11</v>
      </c>
    </row>
    <row r="78" spans="1:7" x14ac:dyDescent="0.2">
      <c r="A78" t="s">
        <v>1</v>
      </c>
      <c r="B78" t="str">
        <f>"13276785624"</f>
        <v>13276785624</v>
      </c>
      <c r="C78" t="s">
        <v>1</v>
      </c>
      <c r="D78" t="s">
        <v>1</v>
      </c>
      <c r="E78" t="s">
        <v>1</v>
      </c>
      <c r="F78" t="s">
        <v>0</v>
      </c>
      <c r="G78" t="str">
        <f>"2018-11-20 22:22:36"</f>
        <v>2018-11-20 22:22:36</v>
      </c>
    </row>
    <row r="79" spans="1:7" x14ac:dyDescent="0.2">
      <c r="A79" t="s">
        <v>1</v>
      </c>
      <c r="B79" t="str">
        <f>"18672958095"</f>
        <v>18672958095</v>
      </c>
      <c r="C79" t="s">
        <v>1</v>
      </c>
      <c r="D79" t="s">
        <v>1</v>
      </c>
      <c r="E79" t="s">
        <v>1</v>
      </c>
      <c r="F79" t="s">
        <v>0</v>
      </c>
      <c r="G79" t="str">
        <f>"2018-11-20 22:22:22"</f>
        <v>2018-11-20 22:22:22</v>
      </c>
    </row>
    <row r="80" spans="1:7" x14ac:dyDescent="0.2">
      <c r="A80" t="s">
        <v>621</v>
      </c>
      <c r="B80" t="str">
        <f>"15018771423"</f>
        <v>15018771423</v>
      </c>
      <c r="C80" t="str">
        <f>"441422199311063177"</f>
        <v>441422199311063177</v>
      </c>
      <c r="D80" t="s">
        <v>1</v>
      </c>
      <c r="E80" t="s">
        <v>1</v>
      </c>
      <c r="F80" t="s">
        <v>0</v>
      </c>
      <c r="G80" t="str">
        <f>"2018-11-20 22:21:21"</f>
        <v>2018-11-20 22:21:21</v>
      </c>
    </row>
    <row r="81" spans="1:7" x14ac:dyDescent="0.2">
      <c r="A81" t="s">
        <v>620</v>
      </c>
      <c r="B81" t="str">
        <f>"13256440626"</f>
        <v>13256440626</v>
      </c>
      <c r="C81" t="str">
        <f>"62230119950228851X"</f>
        <v>62230119950228851X</v>
      </c>
      <c r="D81" t="s">
        <v>1</v>
      </c>
      <c r="E81" t="s">
        <v>1</v>
      </c>
      <c r="F81" t="s">
        <v>0</v>
      </c>
      <c r="G81" t="str">
        <f>"2018-11-20 22:20:58"</f>
        <v>2018-11-20 22:20:58</v>
      </c>
    </row>
    <row r="82" spans="1:7" x14ac:dyDescent="0.2">
      <c r="A82" t="s">
        <v>619</v>
      </c>
      <c r="B82" t="str">
        <f>"18835701574"</f>
        <v>18835701574</v>
      </c>
      <c r="C82" t="str">
        <f>"14103119920818007X"</f>
        <v>14103119920818007X</v>
      </c>
      <c r="D82" t="s">
        <v>1</v>
      </c>
      <c r="E82" t="s">
        <v>1</v>
      </c>
      <c r="F82" t="s">
        <v>0</v>
      </c>
      <c r="G82" t="str">
        <f>"2018-11-20 22:20:36"</f>
        <v>2018-11-20 22:20:36</v>
      </c>
    </row>
    <row r="83" spans="1:7" x14ac:dyDescent="0.2">
      <c r="A83" t="s">
        <v>1</v>
      </c>
      <c r="B83" t="str">
        <f>"18481502543"</f>
        <v>18481502543</v>
      </c>
      <c r="C83" t="s">
        <v>1</v>
      </c>
      <c r="D83" t="s">
        <v>1</v>
      </c>
      <c r="E83" t="s">
        <v>1</v>
      </c>
      <c r="F83" t="s">
        <v>0</v>
      </c>
      <c r="G83" t="str">
        <f>"2018-11-20 22:19:32"</f>
        <v>2018-11-20 22:19:32</v>
      </c>
    </row>
    <row r="84" spans="1:7" x14ac:dyDescent="0.2">
      <c r="A84" t="s">
        <v>1</v>
      </c>
      <c r="B84" t="str">
        <f>"13130075610"</f>
        <v>13130075610</v>
      </c>
      <c r="C84" t="s">
        <v>1</v>
      </c>
      <c r="D84" t="s">
        <v>1</v>
      </c>
      <c r="E84" t="s">
        <v>1</v>
      </c>
      <c r="F84" t="s">
        <v>0</v>
      </c>
      <c r="G84" t="str">
        <f>"2018-11-20 22:19:15"</f>
        <v>2018-11-20 22:19:15</v>
      </c>
    </row>
    <row r="85" spans="1:7" x14ac:dyDescent="0.2">
      <c r="A85" t="s">
        <v>618</v>
      </c>
      <c r="B85" t="str">
        <f>"18247025497"</f>
        <v>18247025497</v>
      </c>
      <c r="C85" t="str">
        <f>"150783199901057817"</f>
        <v>150783199901057817</v>
      </c>
      <c r="D85" t="s">
        <v>617</v>
      </c>
      <c r="E85" t="s">
        <v>616</v>
      </c>
      <c r="F85" t="s">
        <v>0</v>
      </c>
      <c r="G85" t="str">
        <f>"2018-11-20 22:19:15"</f>
        <v>2018-11-20 22:19:15</v>
      </c>
    </row>
    <row r="86" spans="1:7" x14ac:dyDescent="0.2">
      <c r="A86" t="s">
        <v>615</v>
      </c>
      <c r="B86" t="str">
        <f>"15288297219"</f>
        <v>15288297219</v>
      </c>
      <c r="C86" t="str">
        <f>"530102199001033713"</f>
        <v>530102199001033713</v>
      </c>
      <c r="D86" t="s">
        <v>1</v>
      </c>
      <c r="E86" t="s">
        <v>1</v>
      </c>
      <c r="F86" t="s">
        <v>0</v>
      </c>
      <c r="G86" t="str">
        <f>"2018-11-20 22:18:54"</f>
        <v>2018-11-20 22:18:54</v>
      </c>
    </row>
    <row r="87" spans="1:7" x14ac:dyDescent="0.2">
      <c r="A87" t="s">
        <v>1</v>
      </c>
      <c r="B87" t="str">
        <f>"15916054856"</f>
        <v>15916054856</v>
      </c>
      <c r="C87" t="s">
        <v>1</v>
      </c>
      <c r="D87" t="s">
        <v>1</v>
      </c>
      <c r="E87" t="s">
        <v>1</v>
      </c>
      <c r="F87" t="s">
        <v>0</v>
      </c>
      <c r="G87" t="str">
        <f>"2018-11-20 22:18:29"</f>
        <v>2018-11-20 22:18:29</v>
      </c>
    </row>
    <row r="88" spans="1:7" x14ac:dyDescent="0.2">
      <c r="A88" t="s">
        <v>614</v>
      </c>
      <c r="B88" t="str">
        <f>"18809749844"</f>
        <v>18809749844</v>
      </c>
      <c r="C88" t="str">
        <f>"632523199406200013"</f>
        <v>632523199406200013</v>
      </c>
      <c r="D88" t="s">
        <v>1</v>
      </c>
      <c r="E88" t="s">
        <v>1</v>
      </c>
      <c r="F88" t="s">
        <v>0</v>
      </c>
      <c r="G88" t="str">
        <f>"2018-11-20 22:18:19"</f>
        <v>2018-11-20 22:18:19</v>
      </c>
    </row>
    <row r="89" spans="1:7" x14ac:dyDescent="0.2">
      <c r="A89" t="s">
        <v>613</v>
      </c>
      <c r="B89" t="str">
        <f>"15155582520"</f>
        <v>15155582520</v>
      </c>
      <c r="C89" t="str">
        <f>"342524199704198211"</f>
        <v>342524199704198211</v>
      </c>
      <c r="D89" t="s">
        <v>1</v>
      </c>
      <c r="E89" t="s">
        <v>1</v>
      </c>
      <c r="F89" t="s">
        <v>0</v>
      </c>
      <c r="G89" t="str">
        <f>"2018-11-20 22:18:02"</f>
        <v>2018-11-20 22:18:02</v>
      </c>
    </row>
    <row r="90" spans="1:7" x14ac:dyDescent="0.2">
      <c r="A90" t="s">
        <v>1</v>
      </c>
      <c r="B90" t="str">
        <f>"13551502220"</f>
        <v>13551502220</v>
      </c>
      <c r="C90" t="s">
        <v>1</v>
      </c>
      <c r="D90" t="s">
        <v>1</v>
      </c>
      <c r="E90" t="s">
        <v>1</v>
      </c>
      <c r="F90" t="s">
        <v>0</v>
      </c>
      <c r="G90" t="str">
        <f>"2018-11-20 22:17:52"</f>
        <v>2018-11-20 22:17:52</v>
      </c>
    </row>
    <row r="91" spans="1:7" x14ac:dyDescent="0.2">
      <c r="A91" t="s">
        <v>1</v>
      </c>
      <c r="B91" t="str">
        <f>"13046791226"</f>
        <v>13046791226</v>
      </c>
      <c r="C91" t="s">
        <v>1</v>
      </c>
      <c r="D91" t="s">
        <v>1</v>
      </c>
      <c r="E91" t="s">
        <v>1</v>
      </c>
      <c r="F91" t="s">
        <v>0</v>
      </c>
      <c r="G91" t="str">
        <f>"2018-11-20 22:17:33"</f>
        <v>2018-11-20 22:17:33</v>
      </c>
    </row>
    <row r="92" spans="1:7" x14ac:dyDescent="0.2">
      <c r="A92" t="s">
        <v>1</v>
      </c>
      <c r="B92" t="str">
        <f>"15180428305"</f>
        <v>15180428305</v>
      </c>
      <c r="C92" t="s">
        <v>1</v>
      </c>
      <c r="D92" t="s">
        <v>1</v>
      </c>
      <c r="E92" t="s">
        <v>1</v>
      </c>
      <c r="F92" t="s">
        <v>0</v>
      </c>
      <c r="G92" t="str">
        <f>"2018-11-20 22:16:26"</f>
        <v>2018-11-20 22:16:26</v>
      </c>
    </row>
    <row r="93" spans="1:7" x14ac:dyDescent="0.2">
      <c r="A93" t="s">
        <v>612</v>
      </c>
      <c r="B93" t="str">
        <f>"15925602667"</f>
        <v>15925602667</v>
      </c>
      <c r="C93" t="str">
        <f>"360428198605225138"</f>
        <v>360428198605225138</v>
      </c>
      <c r="D93" t="s">
        <v>1</v>
      </c>
      <c r="E93" t="s">
        <v>1</v>
      </c>
      <c r="F93" t="s">
        <v>0</v>
      </c>
      <c r="G93" t="str">
        <f>"2018-11-20 22:16:25"</f>
        <v>2018-11-20 22:16:25</v>
      </c>
    </row>
    <row r="94" spans="1:7" x14ac:dyDescent="0.2">
      <c r="A94" t="s">
        <v>611</v>
      </c>
      <c r="B94" t="str">
        <f>"18996407490"</f>
        <v>18996407490</v>
      </c>
      <c r="C94" t="str">
        <f>"510212197011072535"</f>
        <v>510212197011072535</v>
      </c>
      <c r="D94" t="s">
        <v>1</v>
      </c>
      <c r="E94" t="s">
        <v>1</v>
      </c>
      <c r="F94" t="s">
        <v>0</v>
      </c>
      <c r="G94" t="str">
        <f>"2018-11-20 22:15:34"</f>
        <v>2018-11-20 22:15:34</v>
      </c>
    </row>
    <row r="95" spans="1:7" x14ac:dyDescent="0.2">
      <c r="A95" t="s">
        <v>610</v>
      </c>
      <c r="B95" t="str">
        <f>"17642115355"</f>
        <v>17642115355</v>
      </c>
      <c r="C95" t="str">
        <f>"21132219860613032X"</f>
        <v>21132219860613032X</v>
      </c>
      <c r="D95" t="s">
        <v>1</v>
      </c>
      <c r="E95" t="s">
        <v>1</v>
      </c>
      <c r="F95" t="s">
        <v>0</v>
      </c>
      <c r="G95" t="str">
        <f>"2018-11-20 22:15:21"</f>
        <v>2018-11-20 22:15:21</v>
      </c>
    </row>
    <row r="96" spans="1:7" x14ac:dyDescent="0.2">
      <c r="A96" t="s">
        <v>1</v>
      </c>
      <c r="B96" t="str">
        <f>"13057807242"</f>
        <v>13057807242</v>
      </c>
      <c r="C96" t="s">
        <v>1</v>
      </c>
      <c r="D96" t="s">
        <v>1</v>
      </c>
      <c r="E96" t="s">
        <v>1</v>
      </c>
      <c r="F96" t="s">
        <v>0</v>
      </c>
      <c r="G96" t="str">
        <f>"2018-11-20 22:15:16"</f>
        <v>2018-11-20 22:15:16</v>
      </c>
    </row>
    <row r="97" spans="1:7" x14ac:dyDescent="0.2">
      <c r="A97" t="s">
        <v>1</v>
      </c>
      <c r="B97" t="str">
        <f>"13428318177"</f>
        <v>13428318177</v>
      </c>
      <c r="C97" t="s">
        <v>1</v>
      </c>
      <c r="D97" t="s">
        <v>1</v>
      </c>
      <c r="E97" t="s">
        <v>1</v>
      </c>
      <c r="F97" t="s">
        <v>0</v>
      </c>
      <c r="G97" t="str">
        <f>"2018-11-20 22:15:10"</f>
        <v>2018-11-20 22:15:10</v>
      </c>
    </row>
    <row r="98" spans="1:7" x14ac:dyDescent="0.2">
      <c r="A98" t="s">
        <v>1</v>
      </c>
      <c r="B98" t="str">
        <f>"15623062001"</f>
        <v>15623062001</v>
      </c>
      <c r="C98" t="s">
        <v>1</v>
      </c>
      <c r="D98" t="s">
        <v>1</v>
      </c>
      <c r="E98" t="s">
        <v>1</v>
      </c>
      <c r="F98" t="s">
        <v>0</v>
      </c>
      <c r="G98" t="str">
        <f>"2018-11-20 22:14:51"</f>
        <v>2018-11-20 22:14:51</v>
      </c>
    </row>
    <row r="99" spans="1:7" x14ac:dyDescent="0.2">
      <c r="A99" t="s">
        <v>609</v>
      </c>
      <c r="B99" t="str">
        <f>"13532850221"</f>
        <v>13532850221</v>
      </c>
      <c r="C99" t="str">
        <f>"452226199807265116"</f>
        <v>452226199807265116</v>
      </c>
      <c r="D99" t="s">
        <v>1</v>
      </c>
      <c r="E99" t="s">
        <v>1</v>
      </c>
      <c r="F99" t="s">
        <v>0</v>
      </c>
      <c r="G99" t="str">
        <f>"2018-11-20 22:13:49"</f>
        <v>2018-11-20 22:13:49</v>
      </c>
    </row>
    <row r="100" spans="1:7" x14ac:dyDescent="0.2">
      <c r="A100" t="s">
        <v>608</v>
      </c>
      <c r="B100" t="str">
        <f>"13606825831"</f>
        <v>13606825831</v>
      </c>
      <c r="C100" t="str">
        <f>"331003199301202384"</f>
        <v>331003199301202384</v>
      </c>
      <c r="D100" t="s">
        <v>1</v>
      </c>
      <c r="E100" t="s">
        <v>1</v>
      </c>
      <c r="F100" t="s">
        <v>0</v>
      </c>
      <c r="G100" t="str">
        <f>"2018-11-20 22:13:45"</f>
        <v>2018-11-20 22:13:45</v>
      </c>
    </row>
    <row r="101" spans="1:7" x14ac:dyDescent="0.2">
      <c r="A101" t="s">
        <v>1</v>
      </c>
      <c r="B101" t="str">
        <f>"13516392783"</f>
        <v>13516392783</v>
      </c>
      <c r="C101" t="s">
        <v>1</v>
      </c>
      <c r="D101" t="s">
        <v>1</v>
      </c>
      <c r="E101" t="s">
        <v>1</v>
      </c>
      <c r="F101" t="s">
        <v>0</v>
      </c>
      <c r="G101" t="str">
        <f>"2018-11-20 22:13:25"</f>
        <v>2018-11-20 22:13:25</v>
      </c>
    </row>
    <row r="102" spans="1:7" x14ac:dyDescent="0.2">
      <c r="A102" t="s">
        <v>1</v>
      </c>
      <c r="B102" t="str">
        <f>"18279292756"</f>
        <v>18279292756</v>
      </c>
      <c r="C102" t="s">
        <v>1</v>
      </c>
      <c r="D102" t="s">
        <v>1</v>
      </c>
      <c r="E102" t="s">
        <v>1</v>
      </c>
      <c r="F102" t="s">
        <v>0</v>
      </c>
      <c r="G102" t="str">
        <f>"2018-11-20 22:13:17"</f>
        <v>2018-11-20 22:13:17</v>
      </c>
    </row>
    <row r="103" spans="1:7" x14ac:dyDescent="0.2">
      <c r="A103" t="s">
        <v>607</v>
      </c>
      <c r="B103" t="str">
        <f>"13704666486"</f>
        <v>13704666486</v>
      </c>
      <c r="C103" t="str">
        <f>"232102197610214394"</f>
        <v>232102197610214394</v>
      </c>
      <c r="D103" t="s">
        <v>606</v>
      </c>
      <c r="E103" t="s">
        <v>605</v>
      </c>
      <c r="F103" t="s">
        <v>0</v>
      </c>
      <c r="G103" t="str">
        <f>"2018-11-20 22:12:05"</f>
        <v>2018-11-20 22:12:05</v>
      </c>
    </row>
    <row r="104" spans="1:7" x14ac:dyDescent="0.2">
      <c r="A104" t="s">
        <v>1</v>
      </c>
      <c r="B104" t="str">
        <f>"15211933462"</f>
        <v>15211933462</v>
      </c>
      <c r="C104" t="s">
        <v>1</v>
      </c>
      <c r="D104" t="s">
        <v>1</v>
      </c>
      <c r="E104" t="s">
        <v>1</v>
      </c>
      <c r="F104" t="s">
        <v>0</v>
      </c>
      <c r="G104" t="str">
        <f>"2018-11-20 22:11:46"</f>
        <v>2018-11-20 22:11:46</v>
      </c>
    </row>
    <row r="105" spans="1:7" x14ac:dyDescent="0.2">
      <c r="A105" t="s">
        <v>604</v>
      </c>
      <c r="B105" t="str">
        <f>"15717878363"</f>
        <v>15717878363</v>
      </c>
      <c r="C105" t="str">
        <f>"421181200001010139"</f>
        <v>421181200001010139</v>
      </c>
      <c r="D105" t="s">
        <v>1</v>
      </c>
      <c r="E105" t="s">
        <v>1</v>
      </c>
      <c r="F105" t="s">
        <v>0</v>
      </c>
      <c r="G105" t="str">
        <f>"2018-11-20 22:11:08"</f>
        <v>2018-11-20 22:11:08</v>
      </c>
    </row>
    <row r="106" spans="1:7" x14ac:dyDescent="0.2">
      <c r="A106" t="s">
        <v>603</v>
      </c>
      <c r="B106" t="str">
        <f>"15130905777"</f>
        <v>15130905777</v>
      </c>
      <c r="C106" t="str">
        <f>"132229197902240078"</f>
        <v>132229197902240078</v>
      </c>
      <c r="D106" t="s">
        <v>602</v>
      </c>
      <c r="E106" t="s">
        <v>601</v>
      </c>
      <c r="F106" t="s">
        <v>0</v>
      </c>
      <c r="G106" t="str">
        <f>"2018-11-20 22:10:58"</f>
        <v>2018-11-20 22:10:58</v>
      </c>
    </row>
    <row r="107" spans="1:7" x14ac:dyDescent="0.2">
      <c r="A107" t="s">
        <v>1</v>
      </c>
      <c r="B107" t="str">
        <f>"13025541532"</f>
        <v>13025541532</v>
      </c>
      <c r="C107" t="s">
        <v>1</v>
      </c>
      <c r="D107" t="s">
        <v>1</v>
      </c>
      <c r="E107" t="s">
        <v>1</v>
      </c>
      <c r="F107" t="s">
        <v>0</v>
      </c>
      <c r="G107" t="str">
        <f>"2018-11-20 22:10:01"</f>
        <v>2018-11-20 22:10:01</v>
      </c>
    </row>
    <row r="108" spans="1:7" x14ac:dyDescent="0.2">
      <c r="A108" t="s">
        <v>1</v>
      </c>
      <c r="B108" t="str">
        <f>"15981128324"</f>
        <v>15981128324</v>
      </c>
      <c r="C108" t="s">
        <v>1</v>
      </c>
      <c r="D108" t="s">
        <v>1</v>
      </c>
      <c r="E108" t="s">
        <v>1</v>
      </c>
      <c r="F108" t="s">
        <v>0</v>
      </c>
      <c r="G108" t="str">
        <f>"2018-11-20 22:09:53"</f>
        <v>2018-11-20 22:09:53</v>
      </c>
    </row>
    <row r="109" spans="1:7" x14ac:dyDescent="0.2">
      <c r="A109" t="s">
        <v>600</v>
      </c>
      <c r="B109" t="str">
        <f>"13980971939"</f>
        <v>13980971939</v>
      </c>
      <c r="C109" t="str">
        <f>"510823199011234726"</f>
        <v>510823199011234726</v>
      </c>
      <c r="D109" t="s">
        <v>1</v>
      </c>
      <c r="E109" t="s">
        <v>1</v>
      </c>
      <c r="F109" t="s">
        <v>0</v>
      </c>
      <c r="G109" t="str">
        <f>"2018-11-20 22:09:51"</f>
        <v>2018-11-20 22:09:51</v>
      </c>
    </row>
    <row r="110" spans="1:7" x14ac:dyDescent="0.2">
      <c r="A110" t="s">
        <v>1</v>
      </c>
      <c r="B110" t="str">
        <f>"18270296195"</f>
        <v>18270296195</v>
      </c>
      <c r="C110" t="s">
        <v>1</v>
      </c>
      <c r="D110" t="s">
        <v>1</v>
      </c>
      <c r="E110" t="s">
        <v>1</v>
      </c>
      <c r="F110" t="s">
        <v>0</v>
      </c>
      <c r="G110" t="str">
        <f>"2018-11-20 22:08:19"</f>
        <v>2018-11-20 22:08:19</v>
      </c>
    </row>
    <row r="111" spans="1:7" x14ac:dyDescent="0.2">
      <c r="A111" t="s">
        <v>599</v>
      </c>
      <c r="B111" t="str">
        <f>"15397511151"</f>
        <v>15397511151</v>
      </c>
      <c r="C111" t="str">
        <f>"330721199012232915"</f>
        <v>330721199012232915</v>
      </c>
      <c r="D111" t="s">
        <v>1</v>
      </c>
      <c r="E111" t="s">
        <v>1</v>
      </c>
      <c r="F111" t="s">
        <v>0</v>
      </c>
      <c r="G111" t="str">
        <f>"2018-11-20 22:08:12"</f>
        <v>2018-11-20 22:08:12</v>
      </c>
    </row>
    <row r="112" spans="1:7" x14ac:dyDescent="0.2">
      <c r="A112" t="s">
        <v>1</v>
      </c>
      <c r="B112" t="str">
        <f>"15513715077"</f>
        <v>15513715077</v>
      </c>
      <c r="C112" t="s">
        <v>1</v>
      </c>
      <c r="D112" t="s">
        <v>1</v>
      </c>
      <c r="E112" t="s">
        <v>1</v>
      </c>
      <c r="F112" t="s">
        <v>0</v>
      </c>
      <c r="G112" t="str">
        <f>"2018-11-20 22:08:08"</f>
        <v>2018-11-20 22:08:08</v>
      </c>
    </row>
    <row r="113" spans="1:7" x14ac:dyDescent="0.2">
      <c r="A113" t="s">
        <v>598</v>
      </c>
      <c r="B113" t="str">
        <f>"13544078484"</f>
        <v>13544078484</v>
      </c>
      <c r="C113" t="str">
        <f>"441424199505241202"</f>
        <v>441424199505241202</v>
      </c>
      <c r="D113" t="s">
        <v>1</v>
      </c>
      <c r="E113" t="s">
        <v>1</v>
      </c>
      <c r="F113" t="s">
        <v>0</v>
      </c>
      <c r="G113" t="str">
        <f>"2018-11-20 22:07:56"</f>
        <v>2018-11-20 22:07:56</v>
      </c>
    </row>
    <row r="114" spans="1:7" x14ac:dyDescent="0.2">
      <c r="A114" t="s">
        <v>1</v>
      </c>
      <c r="B114" t="str">
        <f>"18185167585"</f>
        <v>18185167585</v>
      </c>
      <c r="C114" t="s">
        <v>1</v>
      </c>
      <c r="D114" t="s">
        <v>1</v>
      </c>
      <c r="E114" t="s">
        <v>1</v>
      </c>
      <c r="F114" t="s">
        <v>0</v>
      </c>
      <c r="G114" t="str">
        <f>"2018-11-20 22:07:32"</f>
        <v>2018-11-20 22:07:32</v>
      </c>
    </row>
    <row r="115" spans="1:7" x14ac:dyDescent="0.2">
      <c r="A115" t="s">
        <v>1</v>
      </c>
      <c r="B115" t="str">
        <f>"15804030189"</f>
        <v>15804030189</v>
      </c>
      <c r="C115" t="s">
        <v>1</v>
      </c>
      <c r="D115" t="s">
        <v>1</v>
      </c>
      <c r="E115" t="s">
        <v>1</v>
      </c>
      <c r="F115" t="s">
        <v>0</v>
      </c>
      <c r="G115" t="str">
        <f>"2018-11-20 22:07:31"</f>
        <v>2018-11-20 22:07:31</v>
      </c>
    </row>
    <row r="116" spans="1:7" x14ac:dyDescent="0.2">
      <c r="A116" t="s">
        <v>597</v>
      </c>
      <c r="B116" t="str">
        <f>"15731211164"</f>
        <v>15731211164</v>
      </c>
      <c r="C116" t="str">
        <f>"130631199706192014"</f>
        <v>130631199706192014</v>
      </c>
      <c r="D116" t="s">
        <v>1</v>
      </c>
      <c r="E116" t="s">
        <v>1</v>
      </c>
      <c r="F116" t="s">
        <v>0</v>
      </c>
      <c r="G116" t="str">
        <f>"2018-11-20 22:06:52"</f>
        <v>2018-11-20 22:06:52</v>
      </c>
    </row>
    <row r="117" spans="1:7" x14ac:dyDescent="0.2">
      <c r="A117" t="s">
        <v>596</v>
      </c>
      <c r="B117" t="str">
        <f>"18280135550"</f>
        <v>18280135550</v>
      </c>
      <c r="C117" t="str">
        <f>"513029198601226198"</f>
        <v>513029198601226198</v>
      </c>
      <c r="D117" t="s">
        <v>1</v>
      </c>
      <c r="E117" t="s">
        <v>1</v>
      </c>
      <c r="F117" t="s">
        <v>0</v>
      </c>
      <c r="G117" t="str">
        <f>"2018-11-20 22:03:08"</f>
        <v>2018-11-20 22:03:08</v>
      </c>
    </row>
    <row r="118" spans="1:7" x14ac:dyDescent="0.2">
      <c r="A118" t="s">
        <v>1</v>
      </c>
      <c r="B118" t="str">
        <f>"15254283952"</f>
        <v>15254283952</v>
      </c>
      <c r="C118" t="s">
        <v>1</v>
      </c>
      <c r="D118" t="s">
        <v>1</v>
      </c>
      <c r="E118" t="s">
        <v>1</v>
      </c>
      <c r="F118" t="s">
        <v>0</v>
      </c>
      <c r="G118" t="str">
        <f>"2018-11-20 22:02:47"</f>
        <v>2018-11-20 22:02:47</v>
      </c>
    </row>
    <row r="119" spans="1:7" x14ac:dyDescent="0.2">
      <c r="A119" t="s">
        <v>1</v>
      </c>
      <c r="B119" t="str">
        <f>"18000909504"</f>
        <v>18000909504</v>
      </c>
      <c r="C119" t="s">
        <v>1</v>
      </c>
      <c r="D119" t="s">
        <v>1</v>
      </c>
      <c r="E119" t="s">
        <v>1</v>
      </c>
      <c r="F119" t="s">
        <v>0</v>
      </c>
      <c r="G119" t="str">
        <f>"2018-11-20 22:02:17"</f>
        <v>2018-11-20 22:02:17</v>
      </c>
    </row>
    <row r="120" spans="1:7" x14ac:dyDescent="0.2">
      <c r="A120" t="s">
        <v>1</v>
      </c>
      <c r="B120" t="str">
        <f>"13593543486"</f>
        <v>13593543486</v>
      </c>
      <c r="C120" t="s">
        <v>1</v>
      </c>
      <c r="D120" t="s">
        <v>1</v>
      </c>
      <c r="E120" t="s">
        <v>1</v>
      </c>
      <c r="F120" t="s">
        <v>0</v>
      </c>
      <c r="G120" t="str">
        <f>"2018-11-20 22:02:10"</f>
        <v>2018-11-20 22:02:10</v>
      </c>
    </row>
    <row r="121" spans="1:7" x14ac:dyDescent="0.2">
      <c r="A121" t="s">
        <v>1</v>
      </c>
      <c r="B121" t="str">
        <f>"15518086566"</f>
        <v>15518086566</v>
      </c>
      <c r="C121" t="s">
        <v>1</v>
      </c>
      <c r="D121" t="s">
        <v>1</v>
      </c>
      <c r="E121" t="s">
        <v>1</v>
      </c>
      <c r="F121" t="s">
        <v>0</v>
      </c>
      <c r="G121" t="str">
        <f>"2018-11-20 22:01:39"</f>
        <v>2018-11-20 22:01:39</v>
      </c>
    </row>
    <row r="122" spans="1:7" x14ac:dyDescent="0.2">
      <c r="A122" t="s">
        <v>1</v>
      </c>
      <c r="B122" t="str">
        <f>"15984934436"</f>
        <v>15984934436</v>
      </c>
      <c r="C122" t="s">
        <v>1</v>
      </c>
      <c r="D122" t="s">
        <v>1</v>
      </c>
      <c r="E122" t="s">
        <v>1</v>
      </c>
      <c r="F122" t="s">
        <v>0</v>
      </c>
      <c r="G122" t="str">
        <f>"2018-11-20 22:01:36"</f>
        <v>2018-11-20 22:01:36</v>
      </c>
    </row>
    <row r="123" spans="1:7" x14ac:dyDescent="0.2">
      <c r="A123" t="s">
        <v>595</v>
      </c>
      <c r="B123" t="str">
        <f>"13066113277"</f>
        <v>13066113277</v>
      </c>
      <c r="C123" t="str">
        <f>"412727198202134510"</f>
        <v>412727198202134510</v>
      </c>
      <c r="D123" t="s">
        <v>1</v>
      </c>
      <c r="E123" t="s">
        <v>1</v>
      </c>
      <c r="F123" t="s">
        <v>0</v>
      </c>
      <c r="G123" t="str">
        <f>"2018-11-20 22:01:30"</f>
        <v>2018-11-20 22:01:30</v>
      </c>
    </row>
    <row r="124" spans="1:7" x14ac:dyDescent="0.2">
      <c r="A124" t="s">
        <v>1</v>
      </c>
      <c r="B124" t="str">
        <f>"15067554838"</f>
        <v>15067554838</v>
      </c>
      <c r="C124" t="s">
        <v>1</v>
      </c>
      <c r="D124" t="s">
        <v>1</v>
      </c>
      <c r="E124" t="s">
        <v>1</v>
      </c>
      <c r="F124" t="s">
        <v>0</v>
      </c>
      <c r="G124" t="str">
        <f>"2018-11-20 22:01:09"</f>
        <v>2018-11-20 22:01:09</v>
      </c>
    </row>
    <row r="125" spans="1:7" x14ac:dyDescent="0.2">
      <c r="A125" t="s">
        <v>1</v>
      </c>
      <c r="B125" t="str">
        <f>"15957069632"</f>
        <v>15957069632</v>
      </c>
      <c r="C125" t="s">
        <v>1</v>
      </c>
      <c r="D125" t="s">
        <v>1</v>
      </c>
      <c r="E125" t="s">
        <v>1</v>
      </c>
      <c r="F125" t="s">
        <v>0</v>
      </c>
      <c r="G125" t="str">
        <f>"2018-11-20 22:00:46"</f>
        <v>2018-11-20 22:00:46</v>
      </c>
    </row>
    <row r="126" spans="1:7" x14ac:dyDescent="0.2">
      <c r="A126" t="s">
        <v>1</v>
      </c>
      <c r="B126" t="str">
        <f>"13419032744"</f>
        <v>13419032744</v>
      </c>
      <c r="C126" t="s">
        <v>1</v>
      </c>
      <c r="D126" t="s">
        <v>1</v>
      </c>
      <c r="E126" t="s">
        <v>1</v>
      </c>
      <c r="F126" t="s">
        <v>0</v>
      </c>
      <c r="G126" t="str">
        <f>"2018-11-20 22:00:25"</f>
        <v>2018-11-20 22:00:25</v>
      </c>
    </row>
    <row r="127" spans="1:7" x14ac:dyDescent="0.2">
      <c r="A127" t="s">
        <v>1</v>
      </c>
      <c r="B127" t="str">
        <f>"13045979084"</f>
        <v>13045979084</v>
      </c>
      <c r="C127" t="s">
        <v>1</v>
      </c>
      <c r="D127" t="s">
        <v>1</v>
      </c>
      <c r="E127" t="s">
        <v>1</v>
      </c>
      <c r="F127" t="s">
        <v>0</v>
      </c>
      <c r="G127" t="str">
        <f>"2018-11-20 21:59:49"</f>
        <v>2018-11-20 21:59:49</v>
      </c>
    </row>
    <row r="128" spans="1:7" x14ac:dyDescent="0.2">
      <c r="A128" t="s">
        <v>594</v>
      </c>
      <c r="B128" t="str">
        <f>"18685184942"</f>
        <v>18685184942</v>
      </c>
      <c r="C128" t="str">
        <f>"520123200004150056"</f>
        <v>520123200004150056</v>
      </c>
      <c r="D128" t="s">
        <v>1</v>
      </c>
      <c r="E128" t="s">
        <v>1</v>
      </c>
      <c r="F128" t="s">
        <v>0</v>
      </c>
      <c r="G128" t="str">
        <f>"2018-11-20 21:59:28"</f>
        <v>2018-11-20 21:59:28</v>
      </c>
    </row>
    <row r="129" spans="1:7" x14ac:dyDescent="0.2">
      <c r="A129" t="s">
        <v>1</v>
      </c>
      <c r="B129" t="str">
        <f>"18308413743"</f>
        <v>18308413743</v>
      </c>
      <c r="C129" t="s">
        <v>1</v>
      </c>
      <c r="D129" t="s">
        <v>1</v>
      </c>
      <c r="E129" t="s">
        <v>1</v>
      </c>
      <c r="F129" t="s">
        <v>0</v>
      </c>
      <c r="G129" t="str">
        <f>"2018-11-20 21:59:14"</f>
        <v>2018-11-20 21:59:14</v>
      </c>
    </row>
    <row r="130" spans="1:7" x14ac:dyDescent="0.2">
      <c r="A130" t="s">
        <v>1</v>
      </c>
      <c r="B130" t="str">
        <f>"15159567776"</f>
        <v>15159567776</v>
      </c>
      <c r="C130" t="s">
        <v>1</v>
      </c>
      <c r="D130" t="s">
        <v>1</v>
      </c>
      <c r="E130" t="s">
        <v>1</v>
      </c>
      <c r="F130" t="s">
        <v>0</v>
      </c>
      <c r="G130" t="str">
        <f>"2018-11-20 21:59:13"</f>
        <v>2018-11-20 21:59:13</v>
      </c>
    </row>
    <row r="131" spans="1:7" x14ac:dyDescent="0.2">
      <c r="A131" t="s">
        <v>593</v>
      </c>
      <c r="B131" t="str">
        <f>"18792550927"</f>
        <v>18792550927</v>
      </c>
      <c r="C131" t="str">
        <f>"610122198408262850"</f>
        <v>610122198408262850</v>
      </c>
      <c r="D131" t="s">
        <v>1</v>
      </c>
      <c r="E131" t="s">
        <v>1</v>
      </c>
      <c r="F131" t="s">
        <v>0</v>
      </c>
      <c r="G131" t="str">
        <f>"2018-11-20 21:58:09"</f>
        <v>2018-11-20 21:58:09</v>
      </c>
    </row>
    <row r="132" spans="1:7" x14ac:dyDescent="0.2">
      <c r="A132" t="s">
        <v>592</v>
      </c>
      <c r="B132" t="str">
        <f>"13737432013"</f>
        <v>13737432013</v>
      </c>
      <c r="C132" t="str">
        <f>"452426198307014210"</f>
        <v>452426198307014210</v>
      </c>
      <c r="D132" t="s">
        <v>1</v>
      </c>
      <c r="E132" t="s">
        <v>1</v>
      </c>
      <c r="F132" t="s">
        <v>0</v>
      </c>
      <c r="G132" t="str">
        <f>"2018-11-20 21:57:55"</f>
        <v>2018-11-20 21:57:55</v>
      </c>
    </row>
    <row r="133" spans="1:7" x14ac:dyDescent="0.2">
      <c r="A133" t="s">
        <v>1</v>
      </c>
      <c r="B133" t="str">
        <f>"13130091520"</f>
        <v>13130091520</v>
      </c>
      <c r="C133" t="s">
        <v>1</v>
      </c>
      <c r="D133" t="s">
        <v>1</v>
      </c>
      <c r="E133" t="s">
        <v>1</v>
      </c>
      <c r="F133" t="s">
        <v>0</v>
      </c>
      <c r="G133" t="str">
        <f>"2018-11-20 21:57:48"</f>
        <v>2018-11-20 21:57:48</v>
      </c>
    </row>
    <row r="134" spans="1:7" x14ac:dyDescent="0.2">
      <c r="A134" t="s">
        <v>1</v>
      </c>
      <c r="B134" t="str">
        <f>"18810937035"</f>
        <v>18810937035</v>
      </c>
      <c r="C134" t="s">
        <v>1</v>
      </c>
      <c r="D134" t="s">
        <v>1</v>
      </c>
      <c r="E134" t="s">
        <v>1</v>
      </c>
      <c r="F134" t="s">
        <v>0</v>
      </c>
      <c r="G134" t="str">
        <f>"2018-11-20 21:57:46"</f>
        <v>2018-11-20 21:57:46</v>
      </c>
    </row>
    <row r="135" spans="1:7" x14ac:dyDescent="0.2">
      <c r="A135" t="s">
        <v>591</v>
      </c>
      <c r="B135" t="str">
        <f>"13429160912"</f>
        <v>13429160912</v>
      </c>
      <c r="C135" t="str">
        <f>"339005199709122724"</f>
        <v>339005199709122724</v>
      </c>
      <c r="D135" t="s">
        <v>1</v>
      </c>
      <c r="E135" t="s">
        <v>1</v>
      </c>
      <c r="F135" t="s">
        <v>0</v>
      </c>
      <c r="G135" t="str">
        <f>"2018-11-20 21:57:29"</f>
        <v>2018-11-20 21:57:29</v>
      </c>
    </row>
    <row r="136" spans="1:7" x14ac:dyDescent="0.2">
      <c r="A136" t="s">
        <v>1</v>
      </c>
      <c r="B136" t="str">
        <f>"17380280685"</f>
        <v>17380280685</v>
      </c>
      <c r="C136" t="s">
        <v>1</v>
      </c>
      <c r="D136" t="s">
        <v>1</v>
      </c>
      <c r="E136" t="s">
        <v>1</v>
      </c>
      <c r="F136" t="s">
        <v>0</v>
      </c>
      <c r="G136" t="str">
        <f>"2018-11-20 21:56:26"</f>
        <v>2018-11-20 21:56:26</v>
      </c>
    </row>
    <row r="137" spans="1:7" x14ac:dyDescent="0.2">
      <c r="A137" t="s">
        <v>590</v>
      </c>
      <c r="B137" t="str">
        <f>"18351915237"</f>
        <v>18351915237</v>
      </c>
      <c r="C137" t="str">
        <f>"320124199711082412"</f>
        <v>320124199711082412</v>
      </c>
      <c r="D137" t="s">
        <v>1</v>
      </c>
      <c r="E137" t="s">
        <v>1</v>
      </c>
      <c r="F137" t="s">
        <v>0</v>
      </c>
      <c r="G137" t="str">
        <f>"2018-11-20 21:56:25"</f>
        <v>2018-11-20 21:56:25</v>
      </c>
    </row>
    <row r="138" spans="1:7" x14ac:dyDescent="0.2">
      <c r="A138" t="s">
        <v>589</v>
      </c>
      <c r="B138" t="str">
        <f>"18255145727"</f>
        <v>18255145727</v>
      </c>
      <c r="C138" t="str">
        <f>"342422199101287794"</f>
        <v>342422199101287794</v>
      </c>
      <c r="D138" t="s">
        <v>1</v>
      </c>
      <c r="E138" t="s">
        <v>1</v>
      </c>
      <c r="F138" t="s">
        <v>0</v>
      </c>
      <c r="G138" t="str">
        <f>"2018-11-20 21:56:23"</f>
        <v>2018-11-20 21:56:23</v>
      </c>
    </row>
    <row r="139" spans="1:7" x14ac:dyDescent="0.2">
      <c r="A139" t="s">
        <v>588</v>
      </c>
      <c r="B139" t="str">
        <f>"18726123990"</f>
        <v>18726123990</v>
      </c>
      <c r="C139" t="str">
        <f>"340827198203021011"</f>
        <v>340827198203021011</v>
      </c>
      <c r="D139" t="s">
        <v>1</v>
      </c>
      <c r="E139" t="s">
        <v>1</v>
      </c>
      <c r="F139" t="s">
        <v>0</v>
      </c>
      <c r="G139" t="str">
        <f>"2018-11-20 21:55:58"</f>
        <v>2018-11-20 21:55:58</v>
      </c>
    </row>
    <row r="140" spans="1:7" x14ac:dyDescent="0.2">
      <c r="A140" t="s">
        <v>1</v>
      </c>
      <c r="B140" t="str">
        <f>"15920649209"</f>
        <v>15920649209</v>
      </c>
      <c r="C140" t="s">
        <v>1</v>
      </c>
      <c r="D140" t="s">
        <v>1</v>
      </c>
      <c r="E140" t="s">
        <v>1</v>
      </c>
      <c r="F140" t="s">
        <v>0</v>
      </c>
      <c r="G140" t="str">
        <f>"2018-11-20 21:55:35"</f>
        <v>2018-11-20 21:55:35</v>
      </c>
    </row>
    <row r="141" spans="1:7" x14ac:dyDescent="0.2">
      <c r="A141" t="s">
        <v>1</v>
      </c>
      <c r="B141" t="str">
        <f>"18666653559"</f>
        <v>18666653559</v>
      </c>
      <c r="C141" t="s">
        <v>1</v>
      </c>
      <c r="D141" t="s">
        <v>1</v>
      </c>
      <c r="E141" t="s">
        <v>1</v>
      </c>
      <c r="F141" t="s">
        <v>0</v>
      </c>
      <c r="G141" t="str">
        <f>"2018-11-20 21:55:34"</f>
        <v>2018-11-20 21:55:34</v>
      </c>
    </row>
    <row r="142" spans="1:7" x14ac:dyDescent="0.2">
      <c r="A142" t="s">
        <v>587</v>
      </c>
      <c r="B142" t="str">
        <f>"18377058055"</f>
        <v>18377058055</v>
      </c>
      <c r="C142" t="str">
        <f>"450602198706201513"</f>
        <v>450602198706201513</v>
      </c>
      <c r="D142" t="s">
        <v>1</v>
      </c>
      <c r="E142" t="s">
        <v>1</v>
      </c>
      <c r="F142" t="s">
        <v>0</v>
      </c>
      <c r="G142" t="str">
        <f>"2018-11-20 21:55:24"</f>
        <v>2018-11-20 21:55:24</v>
      </c>
    </row>
    <row r="143" spans="1:7" x14ac:dyDescent="0.2">
      <c r="A143" t="s">
        <v>1</v>
      </c>
      <c r="B143" t="str">
        <f>"18783104037"</f>
        <v>18783104037</v>
      </c>
      <c r="C143" t="s">
        <v>1</v>
      </c>
      <c r="D143" t="s">
        <v>1</v>
      </c>
      <c r="E143" t="s">
        <v>1</v>
      </c>
      <c r="F143" t="s">
        <v>0</v>
      </c>
      <c r="G143" t="str">
        <f>"2018-11-20 21:55:04"</f>
        <v>2018-11-20 21:55:04</v>
      </c>
    </row>
    <row r="144" spans="1:7" x14ac:dyDescent="0.2">
      <c r="A144" t="s">
        <v>1</v>
      </c>
      <c r="B144" t="str">
        <f>"13669866352"</f>
        <v>13669866352</v>
      </c>
      <c r="C144" t="s">
        <v>1</v>
      </c>
      <c r="D144" t="s">
        <v>1</v>
      </c>
      <c r="E144" t="s">
        <v>1</v>
      </c>
      <c r="F144" t="s">
        <v>0</v>
      </c>
      <c r="G144" t="str">
        <f>"2018-11-20 21:54:57"</f>
        <v>2018-11-20 21:54:57</v>
      </c>
    </row>
    <row r="145" spans="1:7" x14ac:dyDescent="0.2">
      <c r="A145" t="s">
        <v>1</v>
      </c>
      <c r="B145" t="str">
        <f>"15938606200"</f>
        <v>15938606200</v>
      </c>
      <c r="C145" t="s">
        <v>1</v>
      </c>
      <c r="D145" t="s">
        <v>1</v>
      </c>
      <c r="E145" t="s">
        <v>1</v>
      </c>
      <c r="F145" t="s">
        <v>0</v>
      </c>
      <c r="G145" t="str">
        <f>"2018-11-20 21:54:06"</f>
        <v>2018-11-20 21:54:06</v>
      </c>
    </row>
    <row r="146" spans="1:7" x14ac:dyDescent="0.2">
      <c r="A146" t="s">
        <v>1</v>
      </c>
      <c r="B146" t="str">
        <f>"17577036749"</f>
        <v>17577036749</v>
      </c>
      <c r="C146" t="s">
        <v>1</v>
      </c>
      <c r="D146" t="s">
        <v>1</v>
      </c>
      <c r="E146" t="s">
        <v>1</v>
      </c>
      <c r="F146" t="s">
        <v>0</v>
      </c>
      <c r="G146" t="str">
        <f>"2018-11-20 21:54:06"</f>
        <v>2018-11-20 21:54:06</v>
      </c>
    </row>
    <row r="147" spans="1:7" x14ac:dyDescent="0.2">
      <c r="A147" t="s">
        <v>1</v>
      </c>
      <c r="B147" t="str">
        <f>"13207076280"</f>
        <v>13207076280</v>
      </c>
      <c r="C147" t="s">
        <v>1</v>
      </c>
      <c r="D147" t="s">
        <v>1</v>
      </c>
      <c r="E147" t="s">
        <v>1</v>
      </c>
      <c r="F147" t="s">
        <v>0</v>
      </c>
      <c r="G147" t="str">
        <f>"2018-11-20 21:53:21"</f>
        <v>2018-11-20 21:53:21</v>
      </c>
    </row>
    <row r="148" spans="1:7" x14ac:dyDescent="0.2">
      <c r="A148" t="s">
        <v>586</v>
      </c>
      <c r="B148" t="str">
        <f>"18382151315"</f>
        <v>18382151315</v>
      </c>
      <c r="C148" t="str">
        <f>"510824199508152052"</f>
        <v>510824199508152052</v>
      </c>
      <c r="D148" t="s">
        <v>1</v>
      </c>
      <c r="E148" t="s">
        <v>1</v>
      </c>
      <c r="F148" t="s">
        <v>0</v>
      </c>
      <c r="G148" t="str">
        <f>"2018-11-20 21:53:16"</f>
        <v>2018-11-20 21:53:16</v>
      </c>
    </row>
    <row r="149" spans="1:7" x14ac:dyDescent="0.2">
      <c r="A149" t="s">
        <v>585</v>
      </c>
      <c r="B149" t="str">
        <f>"13719004645"</f>
        <v>13719004645</v>
      </c>
      <c r="C149" t="str">
        <f>"440106198402290613"</f>
        <v>440106198402290613</v>
      </c>
      <c r="D149" t="s">
        <v>1</v>
      </c>
      <c r="E149" t="s">
        <v>1</v>
      </c>
      <c r="F149" t="s">
        <v>0</v>
      </c>
      <c r="G149" t="str">
        <f>"2018-11-20 21:52:53"</f>
        <v>2018-11-20 21:52:53</v>
      </c>
    </row>
    <row r="150" spans="1:7" x14ac:dyDescent="0.2">
      <c r="A150" t="s">
        <v>584</v>
      </c>
      <c r="B150" t="str">
        <f>"15200306986"</f>
        <v>15200306986</v>
      </c>
      <c r="C150" t="str">
        <f>"43062119910617542X"</f>
        <v>43062119910617542X</v>
      </c>
      <c r="D150" t="s">
        <v>1</v>
      </c>
      <c r="E150" t="s">
        <v>1</v>
      </c>
      <c r="F150" t="s">
        <v>0</v>
      </c>
      <c r="G150" t="str">
        <f>"2018-11-20 21:52:27"</f>
        <v>2018-11-20 21:52:27</v>
      </c>
    </row>
    <row r="151" spans="1:7" x14ac:dyDescent="0.2">
      <c r="A151" t="s">
        <v>1</v>
      </c>
      <c r="B151" t="str">
        <f>"13276721804"</f>
        <v>13276721804</v>
      </c>
      <c r="C151" t="s">
        <v>1</v>
      </c>
      <c r="D151" t="s">
        <v>1</v>
      </c>
      <c r="E151" t="s">
        <v>1</v>
      </c>
      <c r="F151" t="s">
        <v>0</v>
      </c>
      <c r="G151" t="str">
        <f>"2018-11-20 21:52:24"</f>
        <v>2018-11-20 21:52:24</v>
      </c>
    </row>
    <row r="152" spans="1:7" x14ac:dyDescent="0.2">
      <c r="A152" t="s">
        <v>1</v>
      </c>
      <c r="B152" t="str">
        <f>"13950249697"</f>
        <v>13950249697</v>
      </c>
      <c r="C152" t="s">
        <v>1</v>
      </c>
      <c r="D152" t="s">
        <v>1</v>
      </c>
      <c r="E152" t="s">
        <v>1</v>
      </c>
      <c r="F152" t="s">
        <v>0</v>
      </c>
      <c r="G152" t="str">
        <f>"2018-11-20 21:51:22"</f>
        <v>2018-11-20 21:51:22</v>
      </c>
    </row>
    <row r="153" spans="1:7" x14ac:dyDescent="0.2">
      <c r="A153" t="s">
        <v>1</v>
      </c>
      <c r="B153" t="str">
        <f>"18361057110"</f>
        <v>18361057110</v>
      </c>
      <c r="C153" t="s">
        <v>1</v>
      </c>
      <c r="D153" t="s">
        <v>1</v>
      </c>
      <c r="E153" t="s">
        <v>1</v>
      </c>
      <c r="F153" t="s">
        <v>0</v>
      </c>
      <c r="G153" t="str">
        <f>"2018-11-20 21:51:22"</f>
        <v>2018-11-20 21:51:22</v>
      </c>
    </row>
    <row r="154" spans="1:7" x14ac:dyDescent="0.2">
      <c r="A154" t="s">
        <v>1</v>
      </c>
      <c r="B154" t="str">
        <f>"15118460925"</f>
        <v>15118460925</v>
      </c>
      <c r="C154" t="s">
        <v>1</v>
      </c>
      <c r="D154" t="s">
        <v>1</v>
      </c>
      <c r="E154" t="s">
        <v>1</v>
      </c>
      <c r="F154" t="s">
        <v>0</v>
      </c>
      <c r="G154" t="str">
        <f>"2018-11-20 21:51:20"</f>
        <v>2018-11-20 21:51:20</v>
      </c>
    </row>
    <row r="155" spans="1:7" x14ac:dyDescent="0.2">
      <c r="A155" t="s">
        <v>1</v>
      </c>
      <c r="B155" t="str">
        <f>"13549233982"</f>
        <v>13549233982</v>
      </c>
      <c r="C155" t="s">
        <v>1</v>
      </c>
      <c r="D155" t="s">
        <v>1</v>
      </c>
      <c r="E155" t="s">
        <v>1</v>
      </c>
      <c r="F155" t="s">
        <v>0</v>
      </c>
      <c r="G155" t="str">
        <f>"2018-11-20 21:51:02"</f>
        <v>2018-11-20 21:51:02</v>
      </c>
    </row>
    <row r="156" spans="1:7" x14ac:dyDescent="0.2">
      <c r="A156" t="s">
        <v>1</v>
      </c>
      <c r="B156" t="str">
        <f>"18842959013"</f>
        <v>18842959013</v>
      </c>
      <c r="C156" t="s">
        <v>1</v>
      </c>
      <c r="D156" t="s">
        <v>1</v>
      </c>
      <c r="E156" t="s">
        <v>1</v>
      </c>
      <c r="F156" t="s">
        <v>0</v>
      </c>
      <c r="G156" t="str">
        <f>"2018-11-20 21:50:54"</f>
        <v>2018-11-20 21:50:54</v>
      </c>
    </row>
    <row r="157" spans="1:7" x14ac:dyDescent="0.2">
      <c r="A157" t="s">
        <v>583</v>
      </c>
      <c r="B157" t="str">
        <f>"18786779097"</f>
        <v>18786779097</v>
      </c>
      <c r="C157" t="str">
        <f>"340822199308211818"</f>
        <v>340822199308211818</v>
      </c>
      <c r="D157" t="s">
        <v>1</v>
      </c>
      <c r="E157" t="s">
        <v>1</v>
      </c>
      <c r="F157" t="s">
        <v>0</v>
      </c>
      <c r="G157" t="str">
        <f>"2018-11-20 21:49:54"</f>
        <v>2018-11-20 21:49:54</v>
      </c>
    </row>
    <row r="158" spans="1:7" x14ac:dyDescent="0.2">
      <c r="A158" t="s">
        <v>1</v>
      </c>
      <c r="B158" t="str">
        <f>"18177133433"</f>
        <v>18177133433</v>
      </c>
      <c r="C158" t="s">
        <v>1</v>
      </c>
      <c r="D158" t="s">
        <v>1</v>
      </c>
      <c r="E158" t="s">
        <v>1</v>
      </c>
      <c r="F158" t="s">
        <v>0</v>
      </c>
      <c r="G158" t="str">
        <f>"2018-11-20 21:49:33"</f>
        <v>2018-11-20 21:49:33</v>
      </c>
    </row>
    <row r="159" spans="1:7" x14ac:dyDescent="0.2">
      <c r="A159" t="s">
        <v>1</v>
      </c>
      <c r="B159" t="str">
        <f>"13065873130"</f>
        <v>13065873130</v>
      </c>
      <c r="C159" t="s">
        <v>1</v>
      </c>
      <c r="D159" t="s">
        <v>1</v>
      </c>
      <c r="E159" t="s">
        <v>1</v>
      </c>
      <c r="F159" t="s">
        <v>0</v>
      </c>
      <c r="G159" t="str">
        <f>"2018-11-20 21:49:32"</f>
        <v>2018-11-20 21:49:32</v>
      </c>
    </row>
    <row r="160" spans="1:7" x14ac:dyDescent="0.2">
      <c r="A160" t="s">
        <v>1</v>
      </c>
      <c r="B160" t="str">
        <f>"15383570621"</f>
        <v>15383570621</v>
      </c>
      <c r="C160" t="s">
        <v>1</v>
      </c>
      <c r="D160" t="s">
        <v>1</v>
      </c>
      <c r="E160" t="s">
        <v>1</v>
      </c>
      <c r="F160" t="s">
        <v>0</v>
      </c>
      <c r="G160" t="str">
        <f>"2018-11-20 21:49:15"</f>
        <v>2018-11-20 21:49:15</v>
      </c>
    </row>
    <row r="161" spans="1:7" x14ac:dyDescent="0.2">
      <c r="A161" t="s">
        <v>1</v>
      </c>
      <c r="B161" t="str">
        <f>"18719190822"</f>
        <v>18719190822</v>
      </c>
      <c r="C161" t="s">
        <v>1</v>
      </c>
      <c r="D161" t="s">
        <v>1</v>
      </c>
      <c r="E161" t="s">
        <v>1</v>
      </c>
      <c r="F161" t="s">
        <v>0</v>
      </c>
      <c r="G161" t="str">
        <f>"2018-11-20 21:49:13"</f>
        <v>2018-11-20 21:49:13</v>
      </c>
    </row>
    <row r="162" spans="1:7" x14ac:dyDescent="0.2">
      <c r="A162" t="s">
        <v>1</v>
      </c>
      <c r="B162" t="str">
        <f>"18635797126"</f>
        <v>18635797126</v>
      </c>
      <c r="C162" t="s">
        <v>1</v>
      </c>
      <c r="D162" t="s">
        <v>1</v>
      </c>
      <c r="E162" t="s">
        <v>1</v>
      </c>
      <c r="F162" t="s">
        <v>0</v>
      </c>
      <c r="G162" t="str">
        <f>"2018-11-20 21:48:58"</f>
        <v>2018-11-20 21:48:58</v>
      </c>
    </row>
    <row r="163" spans="1:7" x14ac:dyDescent="0.2">
      <c r="A163" t="s">
        <v>1</v>
      </c>
      <c r="B163" t="str">
        <f>"15573496152"</f>
        <v>15573496152</v>
      </c>
      <c r="C163" t="s">
        <v>1</v>
      </c>
      <c r="D163" t="s">
        <v>1</v>
      </c>
      <c r="E163" t="s">
        <v>1</v>
      </c>
      <c r="F163" t="s">
        <v>0</v>
      </c>
      <c r="G163" t="str">
        <f>"2018-11-20 21:47:49"</f>
        <v>2018-11-20 21:47:49</v>
      </c>
    </row>
    <row r="164" spans="1:7" x14ac:dyDescent="0.2">
      <c r="A164" t="s">
        <v>1</v>
      </c>
      <c r="B164" t="str">
        <f>"13569987575"</f>
        <v>13569987575</v>
      </c>
      <c r="C164" t="s">
        <v>1</v>
      </c>
      <c r="D164" t="s">
        <v>1</v>
      </c>
      <c r="E164" t="s">
        <v>1</v>
      </c>
      <c r="F164" t="s">
        <v>0</v>
      </c>
      <c r="G164" t="str">
        <f>"2018-11-20 21:47:42"</f>
        <v>2018-11-20 21:47:42</v>
      </c>
    </row>
    <row r="165" spans="1:7" x14ac:dyDescent="0.2">
      <c r="A165" t="s">
        <v>1</v>
      </c>
      <c r="B165" t="str">
        <f>"13343739031"</f>
        <v>13343739031</v>
      </c>
      <c r="C165" t="s">
        <v>1</v>
      </c>
      <c r="D165" t="s">
        <v>1</v>
      </c>
      <c r="E165" t="s">
        <v>1</v>
      </c>
      <c r="F165" t="s">
        <v>0</v>
      </c>
      <c r="G165" t="str">
        <f>"2018-11-20 21:47:05"</f>
        <v>2018-11-20 21:47:05</v>
      </c>
    </row>
    <row r="166" spans="1:7" x14ac:dyDescent="0.2">
      <c r="A166" t="s">
        <v>1</v>
      </c>
      <c r="B166" t="str">
        <f>"18340057619"</f>
        <v>18340057619</v>
      </c>
      <c r="C166" t="s">
        <v>1</v>
      </c>
      <c r="D166" t="s">
        <v>1</v>
      </c>
      <c r="E166" t="s">
        <v>1</v>
      </c>
      <c r="F166" t="s">
        <v>0</v>
      </c>
      <c r="G166" t="str">
        <f>"2018-11-20 21:47:02"</f>
        <v>2018-11-20 21:47:02</v>
      </c>
    </row>
    <row r="167" spans="1:7" x14ac:dyDescent="0.2">
      <c r="A167" t="s">
        <v>1</v>
      </c>
      <c r="B167" t="str">
        <f>"15734444913"</f>
        <v>15734444913</v>
      </c>
      <c r="C167" t="s">
        <v>1</v>
      </c>
      <c r="D167" t="s">
        <v>1</v>
      </c>
      <c r="E167" t="s">
        <v>1</v>
      </c>
      <c r="F167" t="s">
        <v>0</v>
      </c>
      <c r="G167" t="str">
        <f>"2018-11-20 21:46:49"</f>
        <v>2018-11-20 21:46:49</v>
      </c>
    </row>
    <row r="168" spans="1:7" x14ac:dyDescent="0.2">
      <c r="A168" t="s">
        <v>1</v>
      </c>
      <c r="B168" t="str">
        <f>"13770677621"</f>
        <v>13770677621</v>
      </c>
      <c r="C168" t="s">
        <v>1</v>
      </c>
      <c r="D168" t="s">
        <v>1</v>
      </c>
      <c r="E168" t="s">
        <v>1</v>
      </c>
      <c r="F168" t="s">
        <v>0</v>
      </c>
      <c r="G168" t="str">
        <f>"2018-11-20 21:46:46"</f>
        <v>2018-11-20 21:46:46</v>
      </c>
    </row>
    <row r="169" spans="1:7" x14ac:dyDescent="0.2">
      <c r="A169" t="s">
        <v>1</v>
      </c>
      <c r="B169" t="str">
        <f>"17891991059"</f>
        <v>17891991059</v>
      </c>
      <c r="C169" t="s">
        <v>1</v>
      </c>
      <c r="D169" t="s">
        <v>1</v>
      </c>
      <c r="E169" t="s">
        <v>1</v>
      </c>
      <c r="F169" t="s">
        <v>0</v>
      </c>
      <c r="G169" t="str">
        <f>"2018-11-20 21:46:35"</f>
        <v>2018-11-20 21:46:35</v>
      </c>
    </row>
    <row r="170" spans="1:7" x14ac:dyDescent="0.2">
      <c r="A170" t="s">
        <v>1</v>
      </c>
      <c r="B170" t="str">
        <f>"13480334493"</f>
        <v>13480334493</v>
      </c>
      <c r="C170" t="s">
        <v>1</v>
      </c>
      <c r="D170" t="s">
        <v>1</v>
      </c>
      <c r="E170" t="s">
        <v>1</v>
      </c>
      <c r="F170" t="s">
        <v>0</v>
      </c>
      <c r="G170" t="str">
        <f>"2018-11-20 21:46:27"</f>
        <v>2018-11-20 21:46:27</v>
      </c>
    </row>
    <row r="171" spans="1:7" x14ac:dyDescent="0.2">
      <c r="A171" t="s">
        <v>1</v>
      </c>
      <c r="B171" t="str">
        <f>"17356073821"</f>
        <v>17356073821</v>
      </c>
      <c r="C171" t="s">
        <v>1</v>
      </c>
      <c r="D171" t="s">
        <v>1</v>
      </c>
      <c r="E171" t="s">
        <v>1</v>
      </c>
      <c r="F171" t="s">
        <v>0</v>
      </c>
      <c r="G171" t="str">
        <f>"2018-11-20 21:46:22"</f>
        <v>2018-11-20 21:46:22</v>
      </c>
    </row>
    <row r="172" spans="1:7" x14ac:dyDescent="0.2">
      <c r="A172" t="s">
        <v>1</v>
      </c>
      <c r="B172" t="str">
        <f>"15100054929"</f>
        <v>15100054929</v>
      </c>
      <c r="C172" t="s">
        <v>1</v>
      </c>
      <c r="D172" t="s">
        <v>1</v>
      </c>
      <c r="E172" t="s">
        <v>1</v>
      </c>
      <c r="F172" t="s">
        <v>0</v>
      </c>
      <c r="G172" t="str">
        <f>"2018-11-20 21:46:21"</f>
        <v>2018-11-20 21:46:21</v>
      </c>
    </row>
    <row r="173" spans="1:7" x14ac:dyDescent="0.2">
      <c r="A173" t="s">
        <v>582</v>
      </c>
      <c r="B173" t="str">
        <f>"15152700915"</f>
        <v>15152700915</v>
      </c>
      <c r="C173" t="str">
        <f>"321023199005220258"</f>
        <v>321023199005220258</v>
      </c>
      <c r="D173" t="s">
        <v>1</v>
      </c>
      <c r="E173" t="s">
        <v>1</v>
      </c>
      <c r="F173" t="s">
        <v>0</v>
      </c>
      <c r="G173" t="str">
        <f>"2018-11-20 21:46:09"</f>
        <v>2018-11-20 21:46:09</v>
      </c>
    </row>
    <row r="174" spans="1:7" x14ac:dyDescent="0.2">
      <c r="A174" t="s">
        <v>1</v>
      </c>
      <c r="B174" t="str">
        <f>"18390087121"</f>
        <v>18390087121</v>
      </c>
      <c r="C174" t="s">
        <v>1</v>
      </c>
      <c r="D174" t="s">
        <v>1</v>
      </c>
      <c r="E174" t="s">
        <v>1</v>
      </c>
      <c r="F174" t="s">
        <v>0</v>
      </c>
      <c r="G174" t="str">
        <f>"2018-11-20 21:46:05"</f>
        <v>2018-11-20 21:46:05</v>
      </c>
    </row>
    <row r="175" spans="1:7" x14ac:dyDescent="0.2">
      <c r="A175" t="s">
        <v>1</v>
      </c>
      <c r="B175" t="str">
        <f>"18776886642"</f>
        <v>18776886642</v>
      </c>
      <c r="C175" t="s">
        <v>1</v>
      </c>
      <c r="D175" t="s">
        <v>1</v>
      </c>
      <c r="E175" t="s">
        <v>1</v>
      </c>
      <c r="F175" t="s">
        <v>0</v>
      </c>
      <c r="G175" t="str">
        <f>"2018-11-20 21:46:01"</f>
        <v>2018-11-20 21:46:01</v>
      </c>
    </row>
    <row r="176" spans="1:7" x14ac:dyDescent="0.2">
      <c r="A176" t="s">
        <v>1</v>
      </c>
      <c r="B176" t="str">
        <f>"15691673208"</f>
        <v>15691673208</v>
      </c>
      <c r="C176" t="s">
        <v>1</v>
      </c>
      <c r="D176" t="s">
        <v>1</v>
      </c>
      <c r="E176" t="s">
        <v>1</v>
      </c>
      <c r="F176" t="s">
        <v>0</v>
      </c>
      <c r="G176" t="str">
        <f>"2018-11-20 21:45:55"</f>
        <v>2018-11-20 21:45:55</v>
      </c>
    </row>
    <row r="177" spans="1:7" x14ac:dyDescent="0.2">
      <c r="A177" t="s">
        <v>581</v>
      </c>
      <c r="B177" t="str">
        <f>"18439108808"</f>
        <v>18439108808</v>
      </c>
      <c r="C177" t="str">
        <f>"410802198608230058"</f>
        <v>410802198608230058</v>
      </c>
      <c r="D177" t="s">
        <v>1</v>
      </c>
      <c r="E177" t="s">
        <v>1</v>
      </c>
      <c r="F177" t="s">
        <v>0</v>
      </c>
      <c r="G177" t="str">
        <f>"2018-11-20 21:45:55"</f>
        <v>2018-11-20 21:45:55</v>
      </c>
    </row>
    <row r="178" spans="1:7" x14ac:dyDescent="0.2">
      <c r="A178" t="s">
        <v>1</v>
      </c>
      <c r="B178" t="str">
        <f>"17850775836"</f>
        <v>17850775836</v>
      </c>
      <c r="C178" t="s">
        <v>1</v>
      </c>
      <c r="D178" t="s">
        <v>1</v>
      </c>
      <c r="E178" t="s">
        <v>1</v>
      </c>
      <c r="F178" t="s">
        <v>0</v>
      </c>
      <c r="G178" t="str">
        <f>"2018-11-20 21:45:52"</f>
        <v>2018-11-20 21:45:52</v>
      </c>
    </row>
    <row r="179" spans="1:7" x14ac:dyDescent="0.2">
      <c r="A179" t="s">
        <v>1</v>
      </c>
      <c r="B179" t="str">
        <f>"13161022629"</f>
        <v>13161022629</v>
      </c>
      <c r="C179" t="s">
        <v>1</v>
      </c>
      <c r="D179" t="s">
        <v>1</v>
      </c>
      <c r="E179" t="s">
        <v>1</v>
      </c>
      <c r="F179" t="s">
        <v>0</v>
      </c>
      <c r="G179" t="str">
        <f>"2018-11-20 21:45:39"</f>
        <v>2018-11-20 21:45:39</v>
      </c>
    </row>
    <row r="180" spans="1:7" x14ac:dyDescent="0.2">
      <c r="A180" t="s">
        <v>1</v>
      </c>
      <c r="B180" t="str">
        <f>"18019493177"</f>
        <v>18019493177</v>
      </c>
      <c r="C180" t="s">
        <v>1</v>
      </c>
      <c r="D180" t="s">
        <v>1</v>
      </c>
      <c r="E180" t="s">
        <v>1</v>
      </c>
      <c r="F180" t="s">
        <v>0</v>
      </c>
      <c r="G180" t="str">
        <f>"2018-11-20 21:45:36"</f>
        <v>2018-11-20 21:45:36</v>
      </c>
    </row>
    <row r="181" spans="1:7" x14ac:dyDescent="0.2">
      <c r="A181" t="s">
        <v>1</v>
      </c>
      <c r="B181" t="str">
        <f>"13454881905"</f>
        <v>13454881905</v>
      </c>
      <c r="C181" t="s">
        <v>1</v>
      </c>
      <c r="D181" t="s">
        <v>1</v>
      </c>
      <c r="E181" t="s">
        <v>1</v>
      </c>
      <c r="F181" t="s">
        <v>0</v>
      </c>
      <c r="G181" t="str">
        <f>"2018-11-20 21:45:31"</f>
        <v>2018-11-20 21:45:31</v>
      </c>
    </row>
    <row r="182" spans="1:7" x14ac:dyDescent="0.2">
      <c r="A182" t="s">
        <v>1</v>
      </c>
      <c r="B182" t="str">
        <f>"15935594588"</f>
        <v>15935594588</v>
      </c>
      <c r="C182" t="s">
        <v>1</v>
      </c>
      <c r="D182" t="s">
        <v>1</v>
      </c>
      <c r="E182" t="s">
        <v>1</v>
      </c>
      <c r="F182" t="s">
        <v>0</v>
      </c>
      <c r="G182" t="str">
        <f>"2018-11-20 21:45:26"</f>
        <v>2018-11-20 21:45:26</v>
      </c>
    </row>
    <row r="183" spans="1:7" x14ac:dyDescent="0.2">
      <c r="A183" t="s">
        <v>1</v>
      </c>
      <c r="B183" t="str">
        <f>"17679013326"</f>
        <v>17679013326</v>
      </c>
      <c r="C183" t="s">
        <v>1</v>
      </c>
      <c r="D183" t="s">
        <v>1</v>
      </c>
      <c r="E183" t="s">
        <v>1</v>
      </c>
      <c r="F183" t="s">
        <v>0</v>
      </c>
      <c r="G183" t="str">
        <f>"2018-11-20 21:45:23"</f>
        <v>2018-11-20 21:45:23</v>
      </c>
    </row>
    <row r="184" spans="1:7" x14ac:dyDescent="0.2">
      <c r="A184" t="s">
        <v>580</v>
      </c>
      <c r="B184" t="str">
        <f>"18992097818"</f>
        <v>18992097818</v>
      </c>
      <c r="C184" t="str">
        <f>"61040419810730001X"</f>
        <v>61040419810730001X</v>
      </c>
      <c r="D184" t="s">
        <v>1</v>
      </c>
      <c r="E184" t="s">
        <v>1</v>
      </c>
      <c r="F184" t="s">
        <v>0</v>
      </c>
      <c r="G184" t="str">
        <f>"2018-11-20 21:45:18"</f>
        <v>2018-11-20 21:45:18</v>
      </c>
    </row>
    <row r="185" spans="1:7" x14ac:dyDescent="0.2">
      <c r="A185" t="s">
        <v>1</v>
      </c>
      <c r="B185" t="str">
        <f>"18932841661"</f>
        <v>18932841661</v>
      </c>
      <c r="C185" t="s">
        <v>1</v>
      </c>
      <c r="D185" t="s">
        <v>1</v>
      </c>
      <c r="E185" t="s">
        <v>1</v>
      </c>
      <c r="F185" t="s">
        <v>0</v>
      </c>
      <c r="G185" t="str">
        <f>"2018-11-20 21:45:15"</f>
        <v>2018-11-20 21:45:15</v>
      </c>
    </row>
    <row r="186" spans="1:7" x14ac:dyDescent="0.2">
      <c r="A186" t="s">
        <v>1</v>
      </c>
      <c r="B186" t="str">
        <f>"17674186482"</f>
        <v>17674186482</v>
      </c>
      <c r="C186" t="s">
        <v>1</v>
      </c>
      <c r="D186" t="s">
        <v>1</v>
      </c>
      <c r="E186" t="s">
        <v>1</v>
      </c>
      <c r="F186" t="s">
        <v>0</v>
      </c>
      <c r="G186" t="str">
        <f>"2018-11-20 21:45:07"</f>
        <v>2018-11-20 21:45:07</v>
      </c>
    </row>
    <row r="187" spans="1:7" x14ac:dyDescent="0.2">
      <c r="A187" t="s">
        <v>1</v>
      </c>
      <c r="B187" t="str">
        <f>"15983799332"</f>
        <v>15983799332</v>
      </c>
      <c r="C187" t="s">
        <v>1</v>
      </c>
      <c r="D187" t="s">
        <v>1</v>
      </c>
      <c r="E187" t="s">
        <v>1</v>
      </c>
      <c r="F187" t="s">
        <v>0</v>
      </c>
      <c r="G187" t="str">
        <f>"2018-11-20 21:44:59"</f>
        <v>2018-11-20 21:44:59</v>
      </c>
    </row>
    <row r="188" spans="1:7" x14ac:dyDescent="0.2">
      <c r="A188" t="s">
        <v>579</v>
      </c>
      <c r="B188" t="str">
        <f>"15800009499"</f>
        <v>15800009499</v>
      </c>
      <c r="C188" t="str">
        <f>"43112619840628221X"</f>
        <v>43112619840628221X</v>
      </c>
      <c r="D188" t="s">
        <v>1</v>
      </c>
      <c r="E188" t="s">
        <v>1</v>
      </c>
      <c r="F188" t="s">
        <v>0</v>
      </c>
      <c r="G188" t="str">
        <f>"2018-11-20 21:44:53"</f>
        <v>2018-11-20 21:44:53</v>
      </c>
    </row>
    <row r="189" spans="1:7" x14ac:dyDescent="0.2">
      <c r="A189" t="s">
        <v>1</v>
      </c>
      <c r="B189" t="str">
        <f>"18932291112"</f>
        <v>18932291112</v>
      </c>
      <c r="C189" t="s">
        <v>1</v>
      </c>
      <c r="D189" t="s">
        <v>1</v>
      </c>
      <c r="E189" t="s">
        <v>1</v>
      </c>
      <c r="F189" t="s">
        <v>0</v>
      </c>
      <c r="G189" t="str">
        <f>"2018-11-20 21:44:46"</f>
        <v>2018-11-20 21:44:46</v>
      </c>
    </row>
    <row r="190" spans="1:7" x14ac:dyDescent="0.2">
      <c r="A190" t="s">
        <v>1</v>
      </c>
      <c r="B190" t="str">
        <f>"14752831268"</f>
        <v>14752831268</v>
      </c>
      <c r="C190" t="s">
        <v>1</v>
      </c>
      <c r="D190" t="s">
        <v>1</v>
      </c>
      <c r="E190" t="s">
        <v>1</v>
      </c>
      <c r="F190" t="s">
        <v>0</v>
      </c>
      <c r="G190" t="str">
        <f>"2018-11-20 21:44:43"</f>
        <v>2018-11-20 21:44:43</v>
      </c>
    </row>
    <row r="191" spans="1:7" x14ac:dyDescent="0.2">
      <c r="A191" t="s">
        <v>1</v>
      </c>
      <c r="B191" t="str">
        <f>"17323034134"</f>
        <v>17323034134</v>
      </c>
      <c r="C191" t="s">
        <v>1</v>
      </c>
      <c r="D191" t="s">
        <v>1</v>
      </c>
      <c r="E191" t="s">
        <v>1</v>
      </c>
      <c r="F191" t="s">
        <v>0</v>
      </c>
      <c r="G191" t="str">
        <f>"2018-11-20 21:44:42"</f>
        <v>2018-11-20 21:44:42</v>
      </c>
    </row>
    <row r="192" spans="1:7" x14ac:dyDescent="0.2">
      <c r="A192" t="s">
        <v>1</v>
      </c>
      <c r="B192" t="str">
        <f>"18846190436"</f>
        <v>18846190436</v>
      </c>
      <c r="C192" t="s">
        <v>1</v>
      </c>
      <c r="D192" t="s">
        <v>1</v>
      </c>
      <c r="E192" t="s">
        <v>1</v>
      </c>
      <c r="F192" t="s">
        <v>0</v>
      </c>
      <c r="G192" t="str">
        <f>"2018-11-20 21:44:42"</f>
        <v>2018-11-20 21:44:42</v>
      </c>
    </row>
    <row r="193" spans="1:7" x14ac:dyDescent="0.2">
      <c r="A193" t="s">
        <v>1</v>
      </c>
      <c r="B193" t="str">
        <f>"18072148208"</f>
        <v>18072148208</v>
      </c>
      <c r="C193" t="s">
        <v>1</v>
      </c>
      <c r="D193" t="s">
        <v>1</v>
      </c>
      <c r="E193" t="s">
        <v>1</v>
      </c>
      <c r="F193" t="s">
        <v>0</v>
      </c>
      <c r="G193" t="str">
        <f>"2018-11-20 21:44:27"</f>
        <v>2018-11-20 21:44:27</v>
      </c>
    </row>
    <row r="194" spans="1:7" x14ac:dyDescent="0.2">
      <c r="A194" t="s">
        <v>1</v>
      </c>
      <c r="B194" t="str">
        <f>"15608582232"</f>
        <v>15608582232</v>
      </c>
      <c r="C194" t="s">
        <v>1</v>
      </c>
      <c r="D194" t="s">
        <v>1</v>
      </c>
      <c r="E194" t="s">
        <v>1</v>
      </c>
      <c r="F194" t="s">
        <v>0</v>
      </c>
      <c r="G194" t="str">
        <f>"2018-11-20 21:44:14"</f>
        <v>2018-11-20 21:44:14</v>
      </c>
    </row>
    <row r="195" spans="1:7" x14ac:dyDescent="0.2">
      <c r="A195" t="s">
        <v>1</v>
      </c>
      <c r="B195" t="str">
        <f>"18176810052"</f>
        <v>18176810052</v>
      </c>
      <c r="C195" t="s">
        <v>1</v>
      </c>
      <c r="D195" t="s">
        <v>1</v>
      </c>
      <c r="E195" t="s">
        <v>1</v>
      </c>
      <c r="F195" t="s">
        <v>0</v>
      </c>
      <c r="G195" t="str">
        <f>"2018-11-20 21:44:12"</f>
        <v>2018-11-20 21:44:12</v>
      </c>
    </row>
    <row r="196" spans="1:7" x14ac:dyDescent="0.2">
      <c r="A196" t="s">
        <v>1</v>
      </c>
      <c r="B196" t="str">
        <f>"13594586079"</f>
        <v>13594586079</v>
      </c>
      <c r="C196" t="s">
        <v>1</v>
      </c>
      <c r="D196" t="s">
        <v>1</v>
      </c>
      <c r="E196" t="s">
        <v>1</v>
      </c>
      <c r="F196" t="s">
        <v>0</v>
      </c>
      <c r="G196" t="str">
        <f>"2018-11-20 21:43:56"</f>
        <v>2018-11-20 21:43:56</v>
      </c>
    </row>
    <row r="197" spans="1:7" x14ac:dyDescent="0.2">
      <c r="A197" t="s">
        <v>1</v>
      </c>
      <c r="B197" t="str">
        <f>"15779885628"</f>
        <v>15779885628</v>
      </c>
      <c r="C197" t="s">
        <v>1</v>
      </c>
      <c r="D197" t="s">
        <v>1</v>
      </c>
      <c r="E197" t="s">
        <v>1</v>
      </c>
      <c r="F197" t="s">
        <v>0</v>
      </c>
      <c r="G197" t="str">
        <f>"2018-11-20 21:43:54"</f>
        <v>2018-11-20 21:43:54</v>
      </c>
    </row>
    <row r="198" spans="1:7" x14ac:dyDescent="0.2">
      <c r="A198" t="s">
        <v>1</v>
      </c>
      <c r="B198" t="str">
        <f>"18338353019"</f>
        <v>18338353019</v>
      </c>
      <c r="C198" t="s">
        <v>1</v>
      </c>
      <c r="D198" t="s">
        <v>1</v>
      </c>
      <c r="E198" t="s">
        <v>1</v>
      </c>
      <c r="F198" t="s">
        <v>0</v>
      </c>
      <c r="G198" t="str">
        <f>"2018-11-20 21:43:36"</f>
        <v>2018-11-20 21:43:36</v>
      </c>
    </row>
    <row r="199" spans="1:7" x14ac:dyDescent="0.2">
      <c r="A199" t="s">
        <v>1</v>
      </c>
      <c r="B199" t="str">
        <f>"13642907039"</f>
        <v>13642907039</v>
      </c>
      <c r="C199" t="s">
        <v>1</v>
      </c>
      <c r="D199" t="s">
        <v>1</v>
      </c>
      <c r="E199" t="s">
        <v>1</v>
      </c>
      <c r="F199" t="s">
        <v>0</v>
      </c>
      <c r="G199" t="str">
        <f>"2018-11-20 21:43:26"</f>
        <v>2018-11-20 21:43:26</v>
      </c>
    </row>
    <row r="200" spans="1:7" x14ac:dyDescent="0.2">
      <c r="A200" t="s">
        <v>1</v>
      </c>
      <c r="B200" t="str">
        <f>"17692170725"</f>
        <v>17692170725</v>
      </c>
      <c r="C200" t="s">
        <v>1</v>
      </c>
      <c r="D200" t="s">
        <v>1</v>
      </c>
      <c r="E200" t="s">
        <v>1</v>
      </c>
      <c r="F200" t="s">
        <v>0</v>
      </c>
      <c r="G200" t="str">
        <f>"2018-11-20 21:43:22"</f>
        <v>2018-11-20 21:43:22</v>
      </c>
    </row>
    <row r="201" spans="1:7" x14ac:dyDescent="0.2">
      <c r="A201" t="s">
        <v>1</v>
      </c>
      <c r="B201" t="str">
        <f>"18752711077"</f>
        <v>18752711077</v>
      </c>
      <c r="C201" t="s">
        <v>1</v>
      </c>
      <c r="D201" t="s">
        <v>1</v>
      </c>
      <c r="E201" t="s">
        <v>1</v>
      </c>
      <c r="F201" t="s">
        <v>0</v>
      </c>
      <c r="G201" t="str">
        <f>"2018-11-20 21:43:04"</f>
        <v>2018-11-20 21:43:04</v>
      </c>
    </row>
    <row r="202" spans="1:7" x14ac:dyDescent="0.2">
      <c r="A202" t="s">
        <v>1</v>
      </c>
      <c r="B202" t="str">
        <f>"18871977703"</f>
        <v>18871977703</v>
      </c>
      <c r="C202" t="s">
        <v>1</v>
      </c>
      <c r="D202" t="s">
        <v>1</v>
      </c>
      <c r="E202" t="s">
        <v>1</v>
      </c>
      <c r="F202" t="s">
        <v>0</v>
      </c>
      <c r="G202" t="str">
        <f>"2018-11-20 21:42:58"</f>
        <v>2018-11-20 21:42:58</v>
      </c>
    </row>
    <row r="203" spans="1:7" x14ac:dyDescent="0.2">
      <c r="A203" t="s">
        <v>1</v>
      </c>
      <c r="B203" t="str">
        <f>"13705326142"</f>
        <v>13705326142</v>
      </c>
      <c r="C203" t="s">
        <v>1</v>
      </c>
      <c r="D203" t="s">
        <v>1</v>
      </c>
      <c r="E203" t="s">
        <v>1</v>
      </c>
      <c r="F203" t="s">
        <v>0</v>
      </c>
      <c r="G203" t="str">
        <f>"2018-11-20 21:42:28"</f>
        <v>2018-11-20 21:42:28</v>
      </c>
    </row>
    <row r="204" spans="1:7" x14ac:dyDescent="0.2">
      <c r="A204" t="s">
        <v>1</v>
      </c>
      <c r="B204" t="str">
        <f>"15005782069"</f>
        <v>15005782069</v>
      </c>
      <c r="C204" t="s">
        <v>1</v>
      </c>
      <c r="D204" t="s">
        <v>1</v>
      </c>
      <c r="E204" t="s">
        <v>1</v>
      </c>
      <c r="F204" t="s">
        <v>0</v>
      </c>
      <c r="G204" t="str">
        <f>"2018-11-20 21:42:15"</f>
        <v>2018-11-20 21:42:15</v>
      </c>
    </row>
    <row r="205" spans="1:7" x14ac:dyDescent="0.2">
      <c r="A205" t="s">
        <v>578</v>
      </c>
      <c r="B205" t="str">
        <f>"13277441588"</f>
        <v>13277441588</v>
      </c>
      <c r="C205" t="str">
        <f>"422429197201240876"</f>
        <v>422429197201240876</v>
      </c>
      <c r="D205" t="s">
        <v>1</v>
      </c>
      <c r="E205" t="s">
        <v>1</v>
      </c>
      <c r="F205" t="s">
        <v>0</v>
      </c>
      <c r="G205" t="str">
        <f>"2018-11-20 21:42:13"</f>
        <v>2018-11-20 21:42:13</v>
      </c>
    </row>
    <row r="206" spans="1:7" x14ac:dyDescent="0.2">
      <c r="A206" t="s">
        <v>1</v>
      </c>
      <c r="B206" t="str">
        <f>"13108666802"</f>
        <v>13108666802</v>
      </c>
      <c r="C206" t="s">
        <v>1</v>
      </c>
      <c r="D206" t="s">
        <v>1</v>
      </c>
      <c r="E206" t="s">
        <v>1</v>
      </c>
      <c r="F206" t="s">
        <v>0</v>
      </c>
      <c r="G206" t="str">
        <f>"2018-11-20 21:42:06"</f>
        <v>2018-11-20 21:42:06</v>
      </c>
    </row>
    <row r="207" spans="1:7" x14ac:dyDescent="0.2">
      <c r="A207" t="s">
        <v>577</v>
      </c>
      <c r="B207" t="str">
        <f>"13802452632"</f>
        <v>13802452632</v>
      </c>
      <c r="C207" t="str">
        <f>"441481199109296479"</f>
        <v>441481199109296479</v>
      </c>
      <c r="D207" t="s">
        <v>1</v>
      </c>
      <c r="E207" t="s">
        <v>1</v>
      </c>
      <c r="F207" t="s">
        <v>0</v>
      </c>
      <c r="G207" t="str">
        <f>"2018-11-20 21:42:03"</f>
        <v>2018-11-20 21:42:03</v>
      </c>
    </row>
    <row r="208" spans="1:7" x14ac:dyDescent="0.2">
      <c r="A208" t="s">
        <v>576</v>
      </c>
      <c r="B208" t="str">
        <f>"13559257510"</f>
        <v>13559257510</v>
      </c>
      <c r="C208" t="str">
        <f>"350524199508180516"</f>
        <v>350524199508180516</v>
      </c>
      <c r="D208" t="s">
        <v>1</v>
      </c>
      <c r="E208" t="s">
        <v>1</v>
      </c>
      <c r="F208" t="s">
        <v>0</v>
      </c>
      <c r="G208" t="str">
        <f>"2018-11-20 21:41:50"</f>
        <v>2018-11-20 21:41:50</v>
      </c>
    </row>
    <row r="209" spans="1:7" x14ac:dyDescent="0.2">
      <c r="A209" t="s">
        <v>575</v>
      </c>
      <c r="B209" t="str">
        <f>"15285570871"</f>
        <v>15285570871</v>
      </c>
      <c r="C209" t="str">
        <f>"520113199706201614"</f>
        <v>520113199706201614</v>
      </c>
      <c r="D209" t="s">
        <v>1</v>
      </c>
      <c r="E209" t="s">
        <v>1</v>
      </c>
      <c r="F209" t="s">
        <v>0</v>
      </c>
      <c r="G209" t="str">
        <f>"2018-11-20 21:41:41"</f>
        <v>2018-11-20 21:41:41</v>
      </c>
    </row>
    <row r="210" spans="1:7" x14ac:dyDescent="0.2">
      <c r="A210" t="s">
        <v>1</v>
      </c>
      <c r="B210" t="str">
        <f>"13457574896"</f>
        <v>13457574896</v>
      </c>
      <c r="C210" t="s">
        <v>1</v>
      </c>
      <c r="D210" t="s">
        <v>1</v>
      </c>
      <c r="E210" t="s">
        <v>1</v>
      </c>
      <c r="F210" t="s">
        <v>0</v>
      </c>
      <c r="G210" t="str">
        <f>"2018-11-20 21:40:53"</f>
        <v>2018-11-20 21:40:53</v>
      </c>
    </row>
    <row r="211" spans="1:7" x14ac:dyDescent="0.2">
      <c r="A211" t="s">
        <v>574</v>
      </c>
      <c r="B211" t="str">
        <f>"17585076643"</f>
        <v>17585076643</v>
      </c>
      <c r="C211" t="str">
        <f>"522125200001190014"</f>
        <v>522125200001190014</v>
      </c>
      <c r="D211" t="s">
        <v>1</v>
      </c>
      <c r="E211" t="s">
        <v>1</v>
      </c>
      <c r="F211" t="s">
        <v>0</v>
      </c>
      <c r="G211" t="str">
        <f>"2018-11-20 21:40:31"</f>
        <v>2018-11-20 21:40:31</v>
      </c>
    </row>
    <row r="212" spans="1:7" x14ac:dyDescent="0.2">
      <c r="A212" t="s">
        <v>573</v>
      </c>
      <c r="B212" t="str">
        <f>"18367291775"</f>
        <v>18367291775</v>
      </c>
      <c r="C212" t="str">
        <f>"342524198710244611"</f>
        <v>342524198710244611</v>
      </c>
      <c r="D212" t="s">
        <v>572</v>
      </c>
      <c r="E212" t="s">
        <v>571</v>
      </c>
      <c r="F212" t="s">
        <v>0</v>
      </c>
      <c r="G212" t="str">
        <f>"2018-11-20 21:40:25"</f>
        <v>2018-11-20 21:40:25</v>
      </c>
    </row>
    <row r="213" spans="1:7" x14ac:dyDescent="0.2">
      <c r="A213" t="s">
        <v>1</v>
      </c>
      <c r="B213" t="str">
        <f>"15398957085"</f>
        <v>15398957085</v>
      </c>
      <c r="C213" t="s">
        <v>1</v>
      </c>
      <c r="D213" t="s">
        <v>1</v>
      </c>
      <c r="E213" t="s">
        <v>1</v>
      </c>
      <c r="F213" t="s">
        <v>0</v>
      </c>
      <c r="G213" t="str">
        <f>"2018-11-20 21:40:11"</f>
        <v>2018-11-20 21:40:11</v>
      </c>
    </row>
    <row r="214" spans="1:7" x14ac:dyDescent="0.2">
      <c r="A214" t="s">
        <v>570</v>
      </c>
      <c r="B214" t="str">
        <f>"18935381173"</f>
        <v>18935381173</v>
      </c>
      <c r="C214" t="str">
        <f>"142633198303221935"</f>
        <v>142633198303221935</v>
      </c>
      <c r="D214" t="s">
        <v>1</v>
      </c>
      <c r="E214" t="s">
        <v>1</v>
      </c>
      <c r="F214" t="s">
        <v>0</v>
      </c>
      <c r="G214" t="str">
        <f>"2018-11-20 21:40:04"</f>
        <v>2018-11-20 21:40:04</v>
      </c>
    </row>
    <row r="215" spans="1:7" x14ac:dyDescent="0.2">
      <c r="A215" t="s">
        <v>1</v>
      </c>
      <c r="B215" t="str">
        <f>"13135226590"</f>
        <v>13135226590</v>
      </c>
      <c r="C215" t="s">
        <v>1</v>
      </c>
      <c r="D215" t="s">
        <v>1</v>
      </c>
      <c r="E215" t="s">
        <v>1</v>
      </c>
      <c r="F215" t="s">
        <v>0</v>
      </c>
      <c r="G215" t="str">
        <f>"2018-11-20 21:39:59"</f>
        <v>2018-11-20 21:39:59</v>
      </c>
    </row>
    <row r="216" spans="1:7" x14ac:dyDescent="0.2">
      <c r="A216" t="s">
        <v>569</v>
      </c>
      <c r="B216" t="str">
        <f>"15008091371"</f>
        <v>15008091371</v>
      </c>
      <c r="C216" t="str">
        <f>"469003199803272223"</f>
        <v>469003199803272223</v>
      </c>
      <c r="D216" t="s">
        <v>568</v>
      </c>
      <c r="E216" t="s">
        <v>567</v>
      </c>
      <c r="F216" t="s">
        <v>0</v>
      </c>
      <c r="G216" t="str">
        <f>"2018-11-20 21:39:05"</f>
        <v>2018-11-20 21:39:05</v>
      </c>
    </row>
    <row r="217" spans="1:7" x14ac:dyDescent="0.2">
      <c r="A217" t="s">
        <v>566</v>
      </c>
      <c r="B217" t="str">
        <f>"13631625742"</f>
        <v>13631625742</v>
      </c>
      <c r="C217" t="str">
        <f>"511602199103104599"</f>
        <v>511602199103104599</v>
      </c>
      <c r="D217" t="s">
        <v>1</v>
      </c>
      <c r="E217" t="s">
        <v>1</v>
      </c>
      <c r="F217" t="s">
        <v>0</v>
      </c>
      <c r="G217" t="str">
        <f>"2018-11-20 21:38:46"</f>
        <v>2018-11-20 21:38:46</v>
      </c>
    </row>
    <row r="218" spans="1:7" x14ac:dyDescent="0.2">
      <c r="A218" t="s">
        <v>565</v>
      </c>
      <c r="B218" t="str">
        <f>"15868024582"</f>
        <v>15868024582</v>
      </c>
      <c r="C218" t="str">
        <f>"362330199009227930"</f>
        <v>362330199009227930</v>
      </c>
      <c r="D218" t="s">
        <v>1</v>
      </c>
      <c r="E218" t="s">
        <v>1</v>
      </c>
      <c r="F218" t="s">
        <v>0</v>
      </c>
      <c r="G218" t="str">
        <f>"2018-11-20 21:38:18"</f>
        <v>2018-11-20 21:38:18</v>
      </c>
    </row>
    <row r="219" spans="1:7" x14ac:dyDescent="0.2">
      <c r="A219" t="s">
        <v>564</v>
      </c>
      <c r="B219" t="str">
        <f>"13003296811"</f>
        <v>13003296811</v>
      </c>
      <c r="C219" t="str">
        <f>"310106198508010051"</f>
        <v>310106198508010051</v>
      </c>
      <c r="D219" t="s">
        <v>1</v>
      </c>
      <c r="E219" t="s">
        <v>1</v>
      </c>
      <c r="F219" t="s">
        <v>0</v>
      </c>
      <c r="G219" t="str">
        <f>"2018-11-20 21:38:13"</f>
        <v>2018-11-20 21:38:13</v>
      </c>
    </row>
    <row r="220" spans="1:7" x14ac:dyDescent="0.2">
      <c r="A220" t="s">
        <v>1</v>
      </c>
      <c r="B220" t="str">
        <f>"18674116220"</f>
        <v>18674116220</v>
      </c>
      <c r="C220" t="s">
        <v>1</v>
      </c>
      <c r="D220" t="s">
        <v>1</v>
      </c>
      <c r="E220" t="s">
        <v>1</v>
      </c>
      <c r="F220" t="s">
        <v>0</v>
      </c>
      <c r="G220" t="str">
        <f>"2018-11-20 21:37:49"</f>
        <v>2018-11-20 21:37:49</v>
      </c>
    </row>
    <row r="221" spans="1:7" x14ac:dyDescent="0.2">
      <c r="A221" t="s">
        <v>563</v>
      </c>
      <c r="B221" t="str">
        <f>"15958947862"</f>
        <v>15958947862</v>
      </c>
      <c r="C221" t="str">
        <f>"330326198312170045"</f>
        <v>330326198312170045</v>
      </c>
      <c r="D221" t="s">
        <v>1</v>
      </c>
      <c r="E221" t="s">
        <v>1</v>
      </c>
      <c r="F221" t="s">
        <v>0</v>
      </c>
      <c r="G221" t="str">
        <f>"2018-11-20 21:36:39"</f>
        <v>2018-11-20 21:36:39</v>
      </c>
    </row>
    <row r="222" spans="1:7" x14ac:dyDescent="0.2">
      <c r="A222" t="s">
        <v>1</v>
      </c>
      <c r="B222" t="str">
        <f>"18383836413"</f>
        <v>18383836413</v>
      </c>
      <c r="C222" t="s">
        <v>1</v>
      </c>
      <c r="D222" t="s">
        <v>1</v>
      </c>
      <c r="E222" t="s">
        <v>1</v>
      </c>
      <c r="F222" t="s">
        <v>0</v>
      </c>
      <c r="G222" t="str">
        <f>"2018-11-20 21:36:08"</f>
        <v>2018-11-20 21:36:08</v>
      </c>
    </row>
    <row r="223" spans="1:7" x14ac:dyDescent="0.2">
      <c r="A223" t="s">
        <v>1</v>
      </c>
      <c r="B223" t="str">
        <f>"15708942577"</f>
        <v>15708942577</v>
      </c>
      <c r="C223" t="s">
        <v>1</v>
      </c>
      <c r="D223" t="s">
        <v>1</v>
      </c>
      <c r="E223" t="s">
        <v>1</v>
      </c>
      <c r="F223" t="s">
        <v>0</v>
      </c>
      <c r="G223" t="str">
        <f>"2018-11-20 21:35:09"</f>
        <v>2018-11-20 21:35:09</v>
      </c>
    </row>
    <row r="224" spans="1:7" x14ac:dyDescent="0.2">
      <c r="A224" t="s">
        <v>562</v>
      </c>
      <c r="B224" t="str">
        <f>"15730248121"</f>
        <v>15730248121</v>
      </c>
      <c r="C224" t="str">
        <f>"500222199411296132"</f>
        <v>500222199411296132</v>
      </c>
      <c r="D224" t="s">
        <v>561</v>
      </c>
      <c r="E224" t="s">
        <v>561</v>
      </c>
      <c r="F224" t="s">
        <v>0</v>
      </c>
      <c r="G224" t="str">
        <f>"2018-11-20 21:34:52"</f>
        <v>2018-11-20 21:34:52</v>
      </c>
    </row>
    <row r="225" spans="1:7" x14ac:dyDescent="0.2">
      <c r="A225" t="s">
        <v>560</v>
      </c>
      <c r="B225" t="str">
        <f>"13428229650"</f>
        <v>13428229650</v>
      </c>
      <c r="C225" t="str">
        <f>"44150219890927082X"</f>
        <v>44150219890927082X</v>
      </c>
      <c r="D225" t="s">
        <v>1</v>
      </c>
      <c r="E225" t="s">
        <v>1</v>
      </c>
      <c r="F225" t="s">
        <v>0</v>
      </c>
      <c r="G225" t="str">
        <f>"2018-11-20 21:34:48"</f>
        <v>2018-11-20 21:34:48</v>
      </c>
    </row>
    <row r="226" spans="1:7" x14ac:dyDescent="0.2">
      <c r="A226" t="s">
        <v>1</v>
      </c>
      <c r="B226" t="str">
        <f>"13643272530"</f>
        <v>13643272530</v>
      </c>
      <c r="C226" t="s">
        <v>1</v>
      </c>
      <c r="D226" t="s">
        <v>1</v>
      </c>
      <c r="E226" t="s">
        <v>1</v>
      </c>
      <c r="F226" t="s">
        <v>0</v>
      </c>
      <c r="G226" t="str">
        <f>"2018-11-20 21:34:46"</f>
        <v>2018-11-20 21:34:46</v>
      </c>
    </row>
    <row r="227" spans="1:7" x14ac:dyDescent="0.2">
      <c r="A227" t="s">
        <v>1</v>
      </c>
      <c r="B227" t="str">
        <f>"13985413961"</f>
        <v>13985413961</v>
      </c>
      <c r="C227" t="s">
        <v>1</v>
      </c>
      <c r="D227" t="s">
        <v>1</v>
      </c>
      <c r="E227" t="s">
        <v>1</v>
      </c>
      <c r="F227" t="s">
        <v>0</v>
      </c>
      <c r="G227" t="str">
        <f>"2018-11-20 21:34:24"</f>
        <v>2018-11-20 21:34:24</v>
      </c>
    </row>
    <row r="228" spans="1:7" x14ac:dyDescent="0.2">
      <c r="A228" t="s">
        <v>1</v>
      </c>
      <c r="B228" t="str">
        <f>"13875447509"</f>
        <v>13875447509</v>
      </c>
      <c r="C228" t="s">
        <v>1</v>
      </c>
      <c r="D228" t="s">
        <v>1</v>
      </c>
      <c r="E228" t="s">
        <v>1</v>
      </c>
      <c r="F228" t="s">
        <v>0</v>
      </c>
      <c r="G228" t="str">
        <f>"2018-11-20 21:34:15"</f>
        <v>2018-11-20 21:34:15</v>
      </c>
    </row>
    <row r="229" spans="1:7" x14ac:dyDescent="0.2">
      <c r="A229" t="s">
        <v>1</v>
      </c>
      <c r="B229" t="str">
        <f>"13454486433"</f>
        <v>13454486433</v>
      </c>
      <c r="C229" t="s">
        <v>1</v>
      </c>
      <c r="D229" t="s">
        <v>1</v>
      </c>
      <c r="E229" t="s">
        <v>1</v>
      </c>
      <c r="F229" t="s">
        <v>0</v>
      </c>
      <c r="G229" t="str">
        <f>"2018-11-20 21:34:01"</f>
        <v>2018-11-20 21:34:01</v>
      </c>
    </row>
    <row r="230" spans="1:7" x14ac:dyDescent="0.2">
      <c r="A230" t="s">
        <v>559</v>
      </c>
      <c r="B230" t="str">
        <f>"15027390187"</f>
        <v>15027390187</v>
      </c>
      <c r="C230" t="str">
        <f>"422322199506134029"</f>
        <v>422322199506134029</v>
      </c>
      <c r="D230" t="s">
        <v>1</v>
      </c>
      <c r="E230" t="s">
        <v>1</v>
      </c>
      <c r="F230" t="s">
        <v>0</v>
      </c>
      <c r="G230" t="str">
        <f>"2018-11-20 21:33:59"</f>
        <v>2018-11-20 21:33:59</v>
      </c>
    </row>
    <row r="231" spans="1:7" x14ac:dyDescent="0.2">
      <c r="A231" t="s">
        <v>558</v>
      </c>
      <c r="B231" t="str">
        <f>"13855081550"</f>
        <v>13855081550</v>
      </c>
      <c r="C231" t="str">
        <f>"34110219900303001X"</f>
        <v>34110219900303001X</v>
      </c>
      <c r="D231" t="s">
        <v>557</v>
      </c>
      <c r="E231" t="s">
        <v>556</v>
      </c>
      <c r="F231" t="s">
        <v>0</v>
      </c>
      <c r="G231" t="str">
        <f>"2018-11-20 21:33:48"</f>
        <v>2018-11-20 21:33:48</v>
      </c>
    </row>
    <row r="232" spans="1:7" x14ac:dyDescent="0.2">
      <c r="A232" t="s">
        <v>555</v>
      </c>
      <c r="B232" t="str">
        <f>"15291789334"</f>
        <v>15291789334</v>
      </c>
      <c r="C232" t="str">
        <f>"610302199012116013"</f>
        <v>610302199012116013</v>
      </c>
      <c r="D232" t="s">
        <v>1</v>
      </c>
      <c r="E232" t="s">
        <v>1</v>
      </c>
      <c r="F232" t="s">
        <v>0</v>
      </c>
      <c r="G232" t="str">
        <f>"2018-11-20 21:32:24"</f>
        <v>2018-11-20 21:32:24</v>
      </c>
    </row>
    <row r="233" spans="1:7" x14ac:dyDescent="0.2">
      <c r="A233" t="s">
        <v>554</v>
      </c>
      <c r="B233" t="str">
        <f>"13647766295"</f>
        <v>13647766295</v>
      </c>
      <c r="C233" t="str">
        <f>"452624199308071818"</f>
        <v>452624199308071818</v>
      </c>
      <c r="D233" t="s">
        <v>1</v>
      </c>
      <c r="E233" t="s">
        <v>1</v>
      </c>
      <c r="F233" t="s">
        <v>0</v>
      </c>
      <c r="G233" t="str">
        <f>"2018-11-20 21:32:08"</f>
        <v>2018-11-20 21:32:08</v>
      </c>
    </row>
    <row r="234" spans="1:7" x14ac:dyDescent="0.2">
      <c r="A234" t="s">
        <v>553</v>
      </c>
      <c r="B234" t="str">
        <f>"18351916280"</f>
        <v>18351916280</v>
      </c>
      <c r="C234" t="str">
        <f>"320124198910233223"</f>
        <v>320124198910233223</v>
      </c>
      <c r="D234" t="s">
        <v>1</v>
      </c>
      <c r="E234" t="s">
        <v>1</v>
      </c>
      <c r="F234" t="s">
        <v>0</v>
      </c>
      <c r="G234" t="str">
        <f>"2018-11-20 21:31:47"</f>
        <v>2018-11-20 21:31:47</v>
      </c>
    </row>
    <row r="235" spans="1:7" x14ac:dyDescent="0.2">
      <c r="A235" t="s">
        <v>1</v>
      </c>
      <c r="B235" t="str">
        <f>"18352837827"</f>
        <v>18352837827</v>
      </c>
      <c r="C235" t="s">
        <v>1</v>
      </c>
      <c r="D235" t="s">
        <v>1</v>
      </c>
      <c r="E235" t="s">
        <v>1</v>
      </c>
      <c r="F235" t="s">
        <v>0</v>
      </c>
      <c r="G235" t="str">
        <f>"2018-11-20 21:31:23"</f>
        <v>2018-11-20 21:31:23</v>
      </c>
    </row>
    <row r="236" spans="1:7" x14ac:dyDescent="0.2">
      <c r="A236" t="s">
        <v>552</v>
      </c>
      <c r="B236" t="str">
        <f>"18053006061"</f>
        <v>18053006061</v>
      </c>
      <c r="C236" t="str">
        <f>"372901199605068721"</f>
        <v>372901199605068721</v>
      </c>
      <c r="D236" t="s">
        <v>1</v>
      </c>
      <c r="E236" t="s">
        <v>1</v>
      </c>
      <c r="F236" t="s">
        <v>0</v>
      </c>
      <c r="G236" t="str">
        <f>"2018-11-20 21:31:10"</f>
        <v>2018-11-20 21:31:10</v>
      </c>
    </row>
    <row r="237" spans="1:7" x14ac:dyDescent="0.2">
      <c r="A237" t="s">
        <v>551</v>
      </c>
      <c r="B237" t="str">
        <f>"18688496557"</f>
        <v>18688496557</v>
      </c>
      <c r="C237" t="str">
        <f>"440104198109144729"</f>
        <v>440104198109144729</v>
      </c>
      <c r="D237" t="s">
        <v>1</v>
      </c>
      <c r="E237" t="s">
        <v>1</v>
      </c>
      <c r="F237" t="s">
        <v>0</v>
      </c>
      <c r="G237" t="str">
        <f>"2018-11-20 21:31:01"</f>
        <v>2018-11-20 21:31:01</v>
      </c>
    </row>
    <row r="238" spans="1:7" x14ac:dyDescent="0.2">
      <c r="A238" t="s">
        <v>1</v>
      </c>
      <c r="B238" t="str">
        <f>"13678170648"</f>
        <v>13678170648</v>
      </c>
      <c r="C238" t="s">
        <v>1</v>
      </c>
      <c r="D238" t="s">
        <v>1</v>
      </c>
      <c r="E238" t="s">
        <v>1</v>
      </c>
      <c r="F238" t="s">
        <v>0</v>
      </c>
      <c r="G238" t="str">
        <f>"2018-11-20 21:30:53"</f>
        <v>2018-11-20 21:30:53</v>
      </c>
    </row>
    <row r="239" spans="1:7" x14ac:dyDescent="0.2">
      <c r="A239" t="s">
        <v>1</v>
      </c>
      <c r="B239" t="str">
        <f>"18873575332"</f>
        <v>18873575332</v>
      </c>
      <c r="C239" t="s">
        <v>1</v>
      </c>
      <c r="D239" t="s">
        <v>1</v>
      </c>
      <c r="E239" t="s">
        <v>1</v>
      </c>
      <c r="F239" t="s">
        <v>0</v>
      </c>
      <c r="G239" t="str">
        <f>"2018-11-20 21:30:07"</f>
        <v>2018-11-20 21:30:07</v>
      </c>
    </row>
    <row r="240" spans="1:7" x14ac:dyDescent="0.2">
      <c r="A240" t="s">
        <v>550</v>
      </c>
      <c r="B240" t="str">
        <f>"15357518821"</f>
        <v>15357518821</v>
      </c>
      <c r="C240" t="str">
        <f>"342523198502156119"</f>
        <v>342523198502156119</v>
      </c>
      <c r="D240" t="s">
        <v>549</v>
      </c>
      <c r="E240" t="s">
        <v>548</v>
      </c>
      <c r="F240" t="s">
        <v>0</v>
      </c>
      <c r="G240" t="str">
        <f>"2018-11-20 21:30:04"</f>
        <v>2018-11-20 21:30:04</v>
      </c>
    </row>
    <row r="241" spans="1:7" x14ac:dyDescent="0.2">
      <c r="A241" t="s">
        <v>547</v>
      </c>
      <c r="B241" t="str">
        <f>"18857452578"</f>
        <v>18857452578</v>
      </c>
      <c r="C241" t="str">
        <f>"522726198306201991"</f>
        <v>522726198306201991</v>
      </c>
      <c r="D241" t="s">
        <v>1</v>
      </c>
      <c r="E241" t="s">
        <v>1</v>
      </c>
      <c r="F241" t="s">
        <v>0</v>
      </c>
      <c r="G241" t="str">
        <f>"2018-11-20 21:29:56"</f>
        <v>2018-11-20 21:29:56</v>
      </c>
    </row>
    <row r="242" spans="1:7" x14ac:dyDescent="0.2">
      <c r="A242" t="s">
        <v>1</v>
      </c>
      <c r="B242" t="str">
        <f>"18313358437"</f>
        <v>18313358437</v>
      </c>
      <c r="C242" t="s">
        <v>1</v>
      </c>
      <c r="D242" t="s">
        <v>1</v>
      </c>
      <c r="E242" t="s">
        <v>1</v>
      </c>
      <c r="F242" t="s">
        <v>0</v>
      </c>
      <c r="G242" t="str">
        <f>"2018-11-20 21:29:45"</f>
        <v>2018-11-20 21:29:45</v>
      </c>
    </row>
    <row r="243" spans="1:7" x14ac:dyDescent="0.2">
      <c r="A243" t="s">
        <v>546</v>
      </c>
      <c r="B243" t="str">
        <f>"13428248390"</f>
        <v>13428248390</v>
      </c>
      <c r="C243" t="str">
        <f>"441521199009281818"</f>
        <v>441521199009281818</v>
      </c>
      <c r="D243" t="s">
        <v>1</v>
      </c>
      <c r="E243" t="s">
        <v>1</v>
      </c>
      <c r="F243" t="s">
        <v>0</v>
      </c>
      <c r="G243" t="str">
        <f>"2018-11-20 21:29:32"</f>
        <v>2018-11-20 21:29:32</v>
      </c>
    </row>
    <row r="244" spans="1:7" x14ac:dyDescent="0.2">
      <c r="A244" t="s">
        <v>1</v>
      </c>
      <c r="B244" t="str">
        <f>"13755155778"</f>
        <v>13755155778</v>
      </c>
      <c r="C244" t="s">
        <v>1</v>
      </c>
      <c r="D244" t="s">
        <v>1</v>
      </c>
      <c r="E244" t="s">
        <v>1</v>
      </c>
      <c r="F244" t="s">
        <v>0</v>
      </c>
      <c r="G244" t="str">
        <f>"2018-11-20 21:28:55"</f>
        <v>2018-11-20 21:28:55</v>
      </c>
    </row>
    <row r="245" spans="1:7" x14ac:dyDescent="0.2">
      <c r="A245" t="s">
        <v>545</v>
      </c>
      <c r="B245" t="str">
        <f>"15777152485"</f>
        <v>15777152485</v>
      </c>
      <c r="C245" t="str">
        <f>"450111200007093911"</f>
        <v>450111200007093911</v>
      </c>
      <c r="D245" t="s">
        <v>1</v>
      </c>
      <c r="E245" t="s">
        <v>1</v>
      </c>
      <c r="F245" t="s">
        <v>0</v>
      </c>
      <c r="G245" t="str">
        <f>"2018-11-20 21:28:37"</f>
        <v>2018-11-20 21:28:37</v>
      </c>
    </row>
    <row r="246" spans="1:7" x14ac:dyDescent="0.2">
      <c r="A246" t="s">
        <v>1</v>
      </c>
      <c r="B246" t="str">
        <f>"17778602746"</f>
        <v>17778602746</v>
      </c>
      <c r="C246" t="s">
        <v>1</v>
      </c>
      <c r="D246" t="s">
        <v>1</v>
      </c>
      <c r="E246" t="s">
        <v>1</v>
      </c>
      <c r="F246" t="s">
        <v>0</v>
      </c>
      <c r="G246" t="str">
        <f>"2018-11-20 21:27:49"</f>
        <v>2018-11-20 21:27:49</v>
      </c>
    </row>
    <row r="247" spans="1:7" x14ac:dyDescent="0.2">
      <c r="A247" t="s">
        <v>544</v>
      </c>
      <c r="B247" t="str">
        <f>"13894800170"</f>
        <v>13894800170</v>
      </c>
      <c r="C247" t="str">
        <f>"220122198307120711"</f>
        <v>220122198307120711</v>
      </c>
      <c r="D247" t="s">
        <v>543</v>
      </c>
      <c r="E247" t="s">
        <v>542</v>
      </c>
      <c r="F247" t="s">
        <v>0</v>
      </c>
      <c r="G247" t="str">
        <f>"2018-11-20 21:27:23"</f>
        <v>2018-11-20 21:27:23</v>
      </c>
    </row>
    <row r="248" spans="1:7" x14ac:dyDescent="0.2">
      <c r="A248" t="s">
        <v>541</v>
      </c>
      <c r="B248" t="str">
        <f>"15835870686"</f>
        <v>15835870686</v>
      </c>
      <c r="C248" t="str">
        <f>"130527199106062427"</f>
        <v>130527199106062427</v>
      </c>
      <c r="D248" t="s">
        <v>1</v>
      </c>
      <c r="E248" t="s">
        <v>1</v>
      </c>
      <c r="F248" t="s">
        <v>0</v>
      </c>
      <c r="G248" t="str">
        <f>"2018-11-20 21:26:58"</f>
        <v>2018-11-20 21:26:58</v>
      </c>
    </row>
    <row r="249" spans="1:7" x14ac:dyDescent="0.2">
      <c r="A249" t="s">
        <v>1</v>
      </c>
      <c r="B249" t="str">
        <f>"13782736009"</f>
        <v>13782736009</v>
      </c>
      <c r="C249" t="s">
        <v>1</v>
      </c>
      <c r="D249" t="s">
        <v>1</v>
      </c>
      <c r="E249" t="s">
        <v>1</v>
      </c>
      <c r="F249" t="s">
        <v>0</v>
      </c>
      <c r="G249" t="str">
        <f>"2018-11-20 21:26:04"</f>
        <v>2018-11-20 21:26:04</v>
      </c>
    </row>
    <row r="250" spans="1:7" x14ac:dyDescent="0.2">
      <c r="A250" t="s">
        <v>540</v>
      </c>
      <c r="B250" t="str">
        <f>"18627709344"</f>
        <v>18627709344</v>
      </c>
      <c r="C250" t="str">
        <f>"420102199308290014"</f>
        <v>420102199308290014</v>
      </c>
      <c r="D250" t="s">
        <v>1</v>
      </c>
      <c r="E250" t="s">
        <v>1</v>
      </c>
      <c r="F250" t="s">
        <v>0</v>
      </c>
      <c r="G250" t="str">
        <f>"2018-11-20 21:25:02"</f>
        <v>2018-11-20 21:25:02</v>
      </c>
    </row>
    <row r="251" spans="1:7" x14ac:dyDescent="0.2">
      <c r="A251" t="s">
        <v>539</v>
      </c>
      <c r="B251" t="str">
        <f>"18780752759"</f>
        <v>18780752759</v>
      </c>
      <c r="C251" t="str">
        <f>"511304199607025022"</f>
        <v>511304199607025022</v>
      </c>
      <c r="D251" t="s">
        <v>1</v>
      </c>
      <c r="E251" t="s">
        <v>1</v>
      </c>
      <c r="F251" t="s">
        <v>0</v>
      </c>
      <c r="G251" t="str">
        <f>"2018-11-20 21:24:54"</f>
        <v>2018-11-20 21:24:54</v>
      </c>
    </row>
    <row r="252" spans="1:7" x14ac:dyDescent="0.2">
      <c r="A252" t="s">
        <v>1</v>
      </c>
      <c r="B252" t="str">
        <f>"18999702240"</f>
        <v>18999702240</v>
      </c>
      <c r="C252" t="s">
        <v>1</v>
      </c>
      <c r="D252" t="s">
        <v>1</v>
      </c>
      <c r="E252" t="s">
        <v>1</v>
      </c>
      <c r="F252" t="s">
        <v>0</v>
      </c>
      <c r="G252" t="str">
        <f>"2018-11-20 21:24:39"</f>
        <v>2018-11-20 21:24:39</v>
      </c>
    </row>
    <row r="253" spans="1:7" x14ac:dyDescent="0.2">
      <c r="A253" t="s">
        <v>538</v>
      </c>
      <c r="B253" t="str">
        <f>"15568060887"</f>
        <v>15568060887</v>
      </c>
      <c r="C253" t="str">
        <f>"222403197310250220"</f>
        <v>222403197310250220</v>
      </c>
      <c r="D253" t="s">
        <v>1</v>
      </c>
      <c r="E253" t="s">
        <v>1</v>
      </c>
      <c r="F253" t="s">
        <v>0</v>
      </c>
      <c r="G253" t="str">
        <f>"2018-11-20 21:24:36"</f>
        <v>2018-11-20 21:24:36</v>
      </c>
    </row>
    <row r="254" spans="1:7" x14ac:dyDescent="0.2">
      <c r="A254" t="s">
        <v>537</v>
      </c>
      <c r="B254" t="str">
        <f>"18731798230"</f>
        <v>18731798230</v>
      </c>
      <c r="C254" t="str">
        <f>"130921199108170011"</f>
        <v>130921199108170011</v>
      </c>
      <c r="D254" t="s">
        <v>536</v>
      </c>
      <c r="E254" t="s">
        <v>535</v>
      </c>
      <c r="F254" t="s">
        <v>0</v>
      </c>
      <c r="G254" t="str">
        <f>"2018-11-20 21:24:34"</f>
        <v>2018-11-20 21:24:34</v>
      </c>
    </row>
    <row r="255" spans="1:7" x14ac:dyDescent="0.2">
      <c r="A255" t="s">
        <v>534</v>
      </c>
      <c r="B255" t="str">
        <f>"13297575786"</f>
        <v>13297575786</v>
      </c>
      <c r="C255" t="str">
        <f>"422129198101153714"</f>
        <v>422129198101153714</v>
      </c>
      <c r="D255" t="s">
        <v>1</v>
      </c>
      <c r="E255" t="s">
        <v>1</v>
      </c>
      <c r="F255" t="s">
        <v>0</v>
      </c>
      <c r="G255" t="str">
        <f>"2018-11-20 21:23:12"</f>
        <v>2018-11-20 21:23:12</v>
      </c>
    </row>
    <row r="256" spans="1:7" x14ac:dyDescent="0.2">
      <c r="A256" t="s">
        <v>533</v>
      </c>
      <c r="B256" t="str">
        <f>"15888279634"</f>
        <v>15888279634</v>
      </c>
      <c r="C256" t="str">
        <f>"33038119881117511X"</f>
        <v>33038119881117511X</v>
      </c>
      <c r="D256" t="s">
        <v>1</v>
      </c>
      <c r="E256" t="s">
        <v>1</v>
      </c>
      <c r="F256" t="s">
        <v>0</v>
      </c>
      <c r="G256" t="str">
        <f>"2018-11-20 21:23:12"</f>
        <v>2018-11-20 21:23:12</v>
      </c>
    </row>
    <row r="257" spans="1:7" x14ac:dyDescent="0.2">
      <c r="A257" t="s">
        <v>1</v>
      </c>
      <c r="B257" t="str">
        <f>"13953615073"</f>
        <v>13953615073</v>
      </c>
      <c r="C257" t="s">
        <v>1</v>
      </c>
      <c r="D257" t="s">
        <v>1</v>
      </c>
      <c r="E257" t="s">
        <v>1</v>
      </c>
      <c r="F257" t="s">
        <v>0</v>
      </c>
      <c r="G257" t="str">
        <f>"2018-11-20 21:22:53"</f>
        <v>2018-11-20 21:22:53</v>
      </c>
    </row>
    <row r="258" spans="1:7" x14ac:dyDescent="0.2">
      <c r="A258" t="s">
        <v>532</v>
      </c>
      <c r="B258" t="str">
        <f>"13977814900"</f>
        <v>13977814900</v>
      </c>
      <c r="C258" t="str">
        <f>"45272519640510013X"</f>
        <v>45272519640510013X</v>
      </c>
      <c r="D258" t="s">
        <v>1</v>
      </c>
      <c r="E258" t="s">
        <v>1</v>
      </c>
      <c r="F258" t="s">
        <v>0</v>
      </c>
      <c r="G258" t="str">
        <f>"2018-11-20 21:22:49"</f>
        <v>2018-11-20 21:22:49</v>
      </c>
    </row>
    <row r="259" spans="1:7" x14ac:dyDescent="0.2">
      <c r="A259" t="s">
        <v>531</v>
      </c>
      <c r="B259" t="str">
        <f>"13798490341"</f>
        <v>13798490341</v>
      </c>
      <c r="C259" t="str">
        <f>"421182199508292914"</f>
        <v>421182199508292914</v>
      </c>
      <c r="D259" t="s">
        <v>1</v>
      </c>
      <c r="E259" t="s">
        <v>1</v>
      </c>
      <c r="F259" t="s">
        <v>0</v>
      </c>
      <c r="G259" t="str">
        <f>"2018-11-20 21:22:36"</f>
        <v>2018-11-20 21:22:36</v>
      </c>
    </row>
    <row r="260" spans="1:7" x14ac:dyDescent="0.2">
      <c r="A260" t="s">
        <v>530</v>
      </c>
      <c r="B260" t="str">
        <f>"18640494413"</f>
        <v>18640494413</v>
      </c>
      <c r="C260" t="str">
        <f>"211324198002204212"</f>
        <v>211324198002204212</v>
      </c>
      <c r="D260" t="s">
        <v>1</v>
      </c>
      <c r="E260" t="s">
        <v>1</v>
      </c>
      <c r="F260" t="s">
        <v>0</v>
      </c>
      <c r="G260" t="str">
        <f>"2018-11-20 21:22:24"</f>
        <v>2018-11-20 21:22:24</v>
      </c>
    </row>
    <row r="261" spans="1:7" x14ac:dyDescent="0.2">
      <c r="A261" t="s">
        <v>1</v>
      </c>
      <c r="B261" t="str">
        <f>"15137568689"</f>
        <v>15137568689</v>
      </c>
      <c r="C261" t="s">
        <v>1</v>
      </c>
      <c r="D261" t="s">
        <v>1</v>
      </c>
      <c r="E261" t="s">
        <v>1</v>
      </c>
      <c r="F261" t="s">
        <v>0</v>
      </c>
      <c r="G261" t="str">
        <f>"2018-11-20 21:21:48"</f>
        <v>2018-11-20 21:21:48</v>
      </c>
    </row>
    <row r="262" spans="1:7" x14ac:dyDescent="0.2">
      <c r="A262" t="s">
        <v>529</v>
      </c>
      <c r="B262" t="str">
        <f>"15694708947"</f>
        <v>15694708947</v>
      </c>
      <c r="C262" t="str">
        <f>"232700197504156311"</f>
        <v>232700197504156311</v>
      </c>
      <c r="D262" t="s">
        <v>528</v>
      </c>
      <c r="E262" t="s">
        <v>527</v>
      </c>
      <c r="F262" t="s">
        <v>0</v>
      </c>
      <c r="G262" t="str">
        <f>"2018-11-20 21:21:23"</f>
        <v>2018-11-20 21:21:23</v>
      </c>
    </row>
    <row r="263" spans="1:7" x14ac:dyDescent="0.2">
      <c r="A263" t="s">
        <v>1</v>
      </c>
      <c r="B263" t="str">
        <f>"13505019403"</f>
        <v>13505019403</v>
      </c>
      <c r="C263" t="s">
        <v>1</v>
      </c>
      <c r="D263" t="s">
        <v>1</v>
      </c>
      <c r="E263" t="s">
        <v>1</v>
      </c>
      <c r="F263" t="s">
        <v>0</v>
      </c>
      <c r="G263" t="str">
        <f>"2018-11-20 21:20:52"</f>
        <v>2018-11-20 21:20:52</v>
      </c>
    </row>
    <row r="264" spans="1:7" x14ac:dyDescent="0.2">
      <c r="A264" t="s">
        <v>1</v>
      </c>
      <c r="B264" t="str">
        <f>"18669133438"</f>
        <v>18669133438</v>
      </c>
      <c r="C264" t="s">
        <v>1</v>
      </c>
      <c r="D264" t="s">
        <v>1</v>
      </c>
      <c r="E264" t="s">
        <v>1</v>
      </c>
      <c r="F264" t="s">
        <v>0</v>
      </c>
      <c r="G264" t="str">
        <f>"2018-11-20 21:20:32"</f>
        <v>2018-11-20 21:20:32</v>
      </c>
    </row>
    <row r="265" spans="1:7" x14ac:dyDescent="0.2">
      <c r="A265" t="s">
        <v>526</v>
      </c>
      <c r="B265" t="str">
        <f>"15635607040"</f>
        <v>15635607040</v>
      </c>
      <c r="C265" t="str">
        <f>"140525199303221924"</f>
        <v>140525199303221924</v>
      </c>
      <c r="D265" t="s">
        <v>1</v>
      </c>
      <c r="E265" t="s">
        <v>1</v>
      </c>
      <c r="F265" t="s">
        <v>0</v>
      </c>
      <c r="G265" t="str">
        <f>"2018-11-20 21:20:03"</f>
        <v>2018-11-20 21:20:03</v>
      </c>
    </row>
    <row r="266" spans="1:7" x14ac:dyDescent="0.2">
      <c r="A266" t="s">
        <v>1</v>
      </c>
      <c r="B266" t="str">
        <f>"15283632440"</f>
        <v>15283632440</v>
      </c>
      <c r="C266" t="s">
        <v>1</v>
      </c>
      <c r="D266" t="s">
        <v>1</v>
      </c>
      <c r="E266" t="s">
        <v>1</v>
      </c>
      <c r="F266" t="s">
        <v>0</v>
      </c>
      <c r="G266" t="str">
        <f>"2018-11-20 21:19:24"</f>
        <v>2018-11-20 21:19:24</v>
      </c>
    </row>
    <row r="267" spans="1:7" x14ac:dyDescent="0.2">
      <c r="A267" t="s">
        <v>1</v>
      </c>
      <c r="B267" t="str">
        <f>"18334130986"</f>
        <v>18334130986</v>
      </c>
      <c r="C267" t="s">
        <v>1</v>
      </c>
      <c r="D267" t="s">
        <v>1</v>
      </c>
      <c r="E267" t="s">
        <v>1</v>
      </c>
      <c r="F267" t="s">
        <v>0</v>
      </c>
      <c r="G267" t="str">
        <f>"2018-11-20 21:19:12"</f>
        <v>2018-11-20 21:19:12</v>
      </c>
    </row>
    <row r="268" spans="1:7" x14ac:dyDescent="0.2">
      <c r="A268" t="s">
        <v>1</v>
      </c>
      <c r="B268" t="str">
        <f>"13994118999"</f>
        <v>13994118999</v>
      </c>
      <c r="C268" t="s">
        <v>1</v>
      </c>
      <c r="D268" t="s">
        <v>1</v>
      </c>
      <c r="E268" t="s">
        <v>1</v>
      </c>
      <c r="F268" t="s">
        <v>0</v>
      </c>
      <c r="G268" t="str">
        <f>"2018-11-20 21:18:31"</f>
        <v>2018-11-20 21:18:31</v>
      </c>
    </row>
    <row r="269" spans="1:7" x14ac:dyDescent="0.2">
      <c r="A269" t="s">
        <v>1</v>
      </c>
      <c r="B269" t="str">
        <f>"15578011421"</f>
        <v>15578011421</v>
      </c>
      <c r="C269" t="s">
        <v>1</v>
      </c>
      <c r="D269" t="s">
        <v>1</v>
      </c>
      <c r="E269" t="s">
        <v>1</v>
      </c>
      <c r="F269" t="s">
        <v>0</v>
      </c>
      <c r="G269" t="str">
        <f>"2018-11-20 21:18:12"</f>
        <v>2018-11-20 21:18:12</v>
      </c>
    </row>
    <row r="270" spans="1:7" x14ac:dyDescent="0.2">
      <c r="A270" t="s">
        <v>525</v>
      </c>
      <c r="B270" t="str">
        <f>"14715041457"</f>
        <v>14715041457</v>
      </c>
      <c r="C270" t="str">
        <f>"441427199605172311"</f>
        <v>441427199605172311</v>
      </c>
      <c r="D270" t="s">
        <v>1</v>
      </c>
      <c r="E270" t="s">
        <v>1</v>
      </c>
      <c r="F270" t="s">
        <v>0</v>
      </c>
      <c r="G270" t="str">
        <f>"2018-11-20 21:15:59"</f>
        <v>2018-11-20 21:15:59</v>
      </c>
    </row>
    <row r="271" spans="1:7" x14ac:dyDescent="0.2">
      <c r="A271" t="s">
        <v>1</v>
      </c>
      <c r="B271" t="str">
        <f>"18736365235"</f>
        <v>18736365235</v>
      </c>
      <c r="C271" t="s">
        <v>1</v>
      </c>
      <c r="D271" t="s">
        <v>1</v>
      </c>
      <c r="E271" t="s">
        <v>1</v>
      </c>
      <c r="F271" t="s">
        <v>0</v>
      </c>
      <c r="G271" t="str">
        <f>"2018-11-20 21:15:23"</f>
        <v>2018-11-20 21:15:23</v>
      </c>
    </row>
    <row r="272" spans="1:7" x14ac:dyDescent="0.2">
      <c r="A272" t="s">
        <v>524</v>
      </c>
      <c r="B272" t="str">
        <f>"13190739521"</f>
        <v>13190739521</v>
      </c>
      <c r="C272" t="str">
        <f>"231003199312123215"</f>
        <v>231003199312123215</v>
      </c>
      <c r="D272" t="s">
        <v>523</v>
      </c>
      <c r="E272" t="s">
        <v>522</v>
      </c>
      <c r="F272" t="s">
        <v>0</v>
      </c>
      <c r="G272" t="str">
        <f>"2018-11-20 21:15:05"</f>
        <v>2018-11-20 21:15:05</v>
      </c>
    </row>
    <row r="273" spans="1:7" x14ac:dyDescent="0.2">
      <c r="A273" t="s">
        <v>521</v>
      </c>
      <c r="B273" t="str">
        <f>"13666122157"</f>
        <v>13666122157</v>
      </c>
      <c r="C273" t="str">
        <f>"513723198201168830"</f>
        <v>513723198201168830</v>
      </c>
      <c r="D273" t="s">
        <v>520</v>
      </c>
      <c r="E273" t="s">
        <v>519</v>
      </c>
      <c r="F273" t="s">
        <v>0</v>
      </c>
      <c r="G273" t="str">
        <f>"2018-11-20 21:15:02"</f>
        <v>2018-11-20 21:15:02</v>
      </c>
    </row>
    <row r="274" spans="1:7" x14ac:dyDescent="0.2">
      <c r="A274" t="s">
        <v>1</v>
      </c>
      <c r="B274" t="str">
        <f>"15524735191"</f>
        <v>15524735191</v>
      </c>
      <c r="C274" t="s">
        <v>1</v>
      </c>
      <c r="D274" t="s">
        <v>1</v>
      </c>
      <c r="E274" t="s">
        <v>1</v>
      </c>
      <c r="F274" t="s">
        <v>0</v>
      </c>
      <c r="G274" t="str">
        <f>"2018-11-20 21:14:44"</f>
        <v>2018-11-20 21:14:44</v>
      </c>
    </row>
    <row r="275" spans="1:7" x14ac:dyDescent="0.2">
      <c r="A275" t="s">
        <v>518</v>
      </c>
      <c r="B275" t="str">
        <f>"18279590807"</f>
        <v>18279590807</v>
      </c>
      <c r="C275" t="str">
        <f>"362227199602133819"</f>
        <v>362227199602133819</v>
      </c>
      <c r="D275" t="s">
        <v>1</v>
      </c>
      <c r="E275" t="s">
        <v>1</v>
      </c>
      <c r="F275" t="s">
        <v>0</v>
      </c>
      <c r="G275" t="str">
        <f>"2018-11-20 21:12:59"</f>
        <v>2018-11-20 21:12:59</v>
      </c>
    </row>
    <row r="276" spans="1:7" x14ac:dyDescent="0.2">
      <c r="A276" t="s">
        <v>517</v>
      </c>
      <c r="B276" t="str">
        <f>"15088731571"</f>
        <v>15088731571</v>
      </c>
      <c r="C276" t="str">
        <f>"330822197808104217"</f>
        <v>330822197808104217</v>
      </c>
      <c r="D276" t="s">
        <v>1</v>
      </c>
      <c r="E276" t="s">
        <v>1</v>
      </c>
      <c r="F276" t="s">
        <v>0</v>
      </c>
      <c r="G276" t="str">
        <f>"2018-11-20 21:12:18"</f>
        <v>2018-11-20 21:12:18</v>
      </c>
    </row>
    <row r="277" spans="1:7" x14ac:dyDescent="0.2">
      <c r="A277" t="s">
        <v>1</v>
      </c>
      <c r="B277" t="str">
        <f>"15623824593"</f>
        <v>15623824593</v>
      </c>
      <c r="C277" t="s">
        <v>1</v>
      </c>
      <c r="D277" t="s">
        <v>1</v>
      </c>
      <c r="E277" t="s">
        <v>1</v>
      </c>
      <c r="F277" t="s">
        <v>0</v>
      </c>
      <c r="G277" t="str">
        <f>"2018-11-20 21:12:05"</f>
        <v>2018-11-20 21:12:05</v>
      </c>
    </row>
    <row r="278" spans="1:7" x14ac:dyDescent="0.2">
      <c r="A278" t="s">
        <v>1</v>
      </c>
      <c r="B278" t="str">
        <f>"18567156498"</f>
        <v>18567156498</v>
      </c>
      <c r="C278" t="s">
        <v>1</v>
      </c>
      <c r="D278" t="s">
        <v>1</v>
      </c>
      <c r="E278" t="s">
        <v>1</v>
      </c>
      <c r="F278" t="s">
        <v>0</v>
      </c>
      <c r="G278" t="str">
        <f>"2018-11-20 21:12:02"</f>
        <v>2018-11-20 21:12:02</v>
      </c>
    </row>
    <row r="279" spans="1:7" x14ac:dyDescent="0.2">
      <c r="A279" t="s">
        <v>1</v>
      </c>
      <c r="B279" t="str">
        <f>"15282877149"</f>
        <v>15282877149</v>
      </c>
      <c r="C279" t="s">
        <v>1</v>
      </c>
      <c r="D279" t="s">
        <v>1</v>
      </c>
      <c r="E279" t="s">
        <v>1</v>
      </c>
      <c r="F279" t="s">
        <v>0</v>
      </c>
      <c r="G279" t="str">
        <f>"2018-11-20 21:12:00"</f>
        <v>2018-11-20 21:12:00</v>
      </c>
    </row>
    <row r="280" spans="1:7" x14ac:dyDescent="0.2">
      <c r="A280" t="s">
        <v>1</v>
      </c>
      <c r="B280" t="str">
        <f>"13778144975"</f>
        <v>13778144975</v>
      </c>
      <c r="C280" t="s">
        <v>1</v>
      </c>
      <c r="D280" t="s">
        <v>1</v>
      </c>
      <c r="E280" t="s">
        <v>1</v>
      </c>
      <c r="F280" t="s">
        <v>0</v>
      </c>
      <c r="G280" t="str">
        <f>"2018-11-20 21:11:30"</f>
        <v>2018-11-20 21:11:30</v>
      </c>
    </row>
    <row r="281" spans="1:7" x14ac:dyDescent="0.2">
      <c r="A281" t="s">
        <v>516</v>
      </c>
      <c r="B281" t="str">
        <f>"13348484567"</f>
        <v>13348484567</v>
      </c>
      <c r="C281" t="str">
        <f>"350622197301293015"</f>
        <v>350622197301293015</v>
      </c>
      <c r="D281" t="s">
        <v>1</v>
      </c>
      <c r="E281" t="s">
        <v>1</v>
      </c>
      <c r="F281" t="s">
        <v>0</v>
      </c>
      <c r="G281" t="str">
        <f>"2018-11-20 21:11:02"</f>
        <v>2018-11-20 21:11:02</v>
      </c>
    </row>
    <row r="282" spans="1:7" x14ac:dyDescent="0.2">
      <c r="A282" t="s">
        <v>515</v>
      </c>
      <c r="B282" t="str">
        <f>"13798170991"</f>
        <v>13798170991</v>
      </c>
      <c r="C282" t="str">
        <f>"440183198508053416"</f>
        <v>440183198508053416</v>
      </c>
      <c r="D282" t="s">
        <v>1</v>
      </c>
      <c r="E282" t="s">
        <v>1</v>
      </c>
      <c r="F282" t="s">
        <v>0</v>
      </c>
      <c r="G282" t="str">
        <f>"2018-11-20 21:10:52"</f>
        <v>2018-11-20 21:10:52</v>
      </c>
    </row>
    <row r="283" spans="1:7" x14ac:dyDescent="0.2">
      <c r="A283" t="s">
        <v>514</v>
      </c>
      <c r="B283" t="str">
        <f>"15161100912"</f>
        <v>15161100912</v>
      </c>
      <c r="C283" t="str">
        <f>"320404199603094118"</f>
        <v>320404199603094118</v>
      </c>
      <c r="D283" t="s">
        <v>1</v>
      </c>
      <c r="E283" t="s">
        <v>1</v>
      </c>
      <c r="F283" t="s">
        <v>0</v>
      </c>
      <c r="G283" t="str">
        <f>"2018-11-20 21:10:31"</f>
        <v>2018-11-20 21:10:31</v>
      </c>
    </row>
    <row r="284" spans="1:7" x14ac:dyDescent="0.2">
      <c r="A284" t="s">
        <v>1</v>
      </c>
      <c r="B284" t="str">
        <f>"15183864497"</f>
        <v>15183864497</v>
      </c>
      <c r="C284" t="s">
        <v>1</v>
      </c>
      <c r="D284" t="s">
        <v>1</v>
      </c>
      <c r="E284" t="s">
        <v>1</v>
      </c>
      <c r="F284" t="s">
        <v>0</v>
      </c>
      <c r="G284" t="str">
        <f>"2018-11-20 21:10:08"</f>
        <v>2018-11-20 21:10:08</v>
      </c>
    </row>
    <row r="285" spans="1:7" x14ac:dyDescent="0.2">
      <c r="A285" t="s">
        <v>513</v>
      </c>
      <c r="B285" t="str">
        <f>"18516159011"</f>
        <v>18516159011</v>
      </c>
      <c r="C285" t="str">
        <f>"310110198602125159"</f>
        <v>310110198602125159</v>
      </c>
      <c r="D285" t="s">
        <v>1</v>
      </c>
      <c r="E285" t="s">
        <v>1</v>
      </c>
      <c r="F285" t="s">
        <v>0</v>
      </c>
      <c r="G285" t="str">
        <f>"2018-11-20 21:09:59"</f>
        <v>2018-11-20 21:09:59</v>
      </c>
    </row>
    <row r="286" spans="1:7" x14ac:dyDescent="0.2">
      <c r="A286" t="s">
        <v>1</v>
      </c>
      <c r="B286" t="str">
        <f>"13076752652"</f>
        <v>13076752652</v>
      </c>
      <c r="C286" t="s">
        <v>1</v>
      </c>
      <c r="D286" t="s">
        <v>1</v>
      </c>
      <c r="E286" t="s">
        <v>1</v>
      </c>
      <c r="F286" t="s">
        <v>0</v>
      </c>
      <c r="G286" t="str">
        <f>"2018-11-20 21:09:58"</f>
        <v>2018-11-20 21:09:58</v>
      </c>
    </row>
    <row r="287" spans="1:7" x14ac:dyDescent="0.2">
      <c r="A287" t="s">
        <v>512</v>
      </c>
      <c r="B287" t="str">
        <f>"18152457971"</f>
        <v>18152457971</v>
      </c>
      <c r="C287" t="str">
        <f>"642221198910080397"</f>
        <v>642221198910080397</v>
      </c>
      <c r="D287" t="s">
        <v>1</v>
      </c>
      <c r="E287" t="s">
        <v>1</v>
      </c>
      <c r="F287" t="s">
        <v>0</v>
      </c>
      <c r="G287" t="str">
        <f>"2018-11-20 21:09:43"</f>
        <v>2018-11-20 21:09:43</v>
      </c>
    </row>
    <row r="288" spans="1:7" x14ac:dyDescent="0.2">
      <c r="A288" t="s">
        <v>1</v>
      </c>
      <c r="B288" t="str">
        <f>"13299860972"</f>
        <v>13299860972</v>
      </c>
      <c r="C288" t="s">
        <v>1</v>
      </c>
      <c r="D288" t="s">
        <v>1</v>
      </c>
      <c r="E288" t="s">
        <v>1</v>
      </c>
      <c r="F288" t="s">
        <v>0</v>
      </c>
      <c r="G288" t="str">
        <f>"2018-11-20 21:08:18"</f>
        <v>2018-11-20 21:08:18</v>
      </c>
    </row>
    <row r="289" spans="1:7" x14ac:dyDescent="0.2">
      <c r="A289" t="s">
        <v>511</v>
      </c>
      <c r="B289" t="str">
        <f>"18805529309"</f>
        <v>18805529309</v>
      </c>
      <c r="C289" t="str">
        <f>"350122199008042411"</f>
        <v>350122199008042411</v>
      </c>
      <c r="D289" t="s">
        <v>510</v>
      </c>
      <c r="E289" t="s">
        <v>509</v>
      </c>
      <c r="F289" t="s">
        <v>0</v>
      </c>
      <c r="G289" t="str">
        <f>"2018-11-20 21:08:12"</f>
        <v>2018-11-20 21:08:12</v>
      </c>
    </row>
    <row r="290" spans="1:7" x14ac:dyDescent="0.2">
      <c r="A290" t="s">
        <v>508</v>
      </c>
      <c r="B290" t="str">
        <f>"18788078872"</f>
        <v>18788078872</v>
      </c>
      <c r="C290" t="str">
        <f>"430521199610062373"</f>
        <v>430521199610062373</v>
      </c>
      <c r="D290" t="s">
        <v>1</v>
      </c>
      <c r="E290" t="s">
        <v>1</v>
      </c>
      <c r="F290" t="s">
        <v>0</v>
      </c>
      <c r="G290" t="str">
        <f>"2018-11-20 21:07:14"</f>
        <v>2018-11-20 21:07:14</v>
      </c>
    </row>
    <row r="291" spans="1:7" x14ac:dyDescent="0.2">
      <c r="A291" t="s">
        <v>507</v>
      </c>
      <c r="B291" t="str">
        <f>"15549092122"</f>
        <v>15549092122</v>
      </c>
      <c r="C291" t="str">
        <f>"429005199110147150"</f>
        <v>429005199110147150</v>
      </c>
      <c r="D291" t="s">
        <v>1</v>
      </c>
      <c r="E291" t="s">
        <v>1</v>
      </c>
      <c r="F291" t="s">
        <v>0</v>
      </c>
      <c r="G291" t="str">
        <f>"2018-11-20 21:07:08"</f>
        <v>2018-11-20 21:07:08</v>
      </c>
    </row>
    <row r="292" spans="1:7" x14ac:dyDescent="0.2">
      <c r="A292" t="s">
        <v>506</v>
      </c>
      <c r="B292" t="str">
        <f>"13027188441"</f>
        <v>13027188441</v>
      </c>
      <c r="C292" t="str">
        <f>"420104198904260813"</f>
        <v>420104198904260813</v>
      </c>
      <c r="D292" t="s">
        <v>1</v>
      </c>
      <c r="E292" t="s">
        <v>1</v>
      </c>
      <c r="F292" t="s">
        <v>0</v>
      </c>
      <c r="G292" t="str">
        <f>"2018-11-20 21:06:25"</f>
        <v>2018-11-20 21:06:25</v>
      </c>
    </row>
    <row r="293" spans="1:7" x14ac:dyDescent="0.2">
      <c r="A293" t="s">
        <v>505</v>
      </c>
      <c r="B293" t="str">
        <f>"18603305777"</f>
        <v>18603305777</v>
      </c>
      <c r="C293" t="str">
        <f>"130481197808164077"</f>
        <v>130481197808164077</v>
      </c>
      <c r="D293" t="s">
        <v>1</v>
      </c>
      <c r="E293" t="s">
        <v>1</v>
      </c>
      <c r="F293" t="s">
        <v>0</v>
      </c>
      <c r="G293" t="str">
        <f>"2018-11-20 21:04:20"</f>
        <v>2018-11-20 21:04:20</v>
      </c>
    </row>
    <row r="294" spans="1:7" x14ac:dyDescent="0.2">
      <c r="A294" t="s">
        <v>504</v>
      </c>
      <c r="B294" t="str">
        <f>"17376050797"</f>
        <v>17376050797</v>
      </c>
      <c r="C294" t="str">
        <f>"452129199611191411"</f>
        <v>452129199611191411</v>
      </c>
      <c r="D294" t="s">
        <v>1</v>
      </c>
      <c r="E294" t="s">
        <v>1</v>
      </c>
      <c r="F294" t="s">
        <v>0</v>
      </c>
      <c r="G294" t="str">
        <f>"2018-11-20 21:04:18"</f>
        <v>2018-11-20 21:04:18</v>
      </c>
    </row>
    <row r="295" spans="1:7" x14ac:dyDescent="0.2">
      <c r="A295" t="s">
        <v>503</v>
      </c>
      <c r="B295" t="str">
        <f>"13420682625"</f>
        <v>13420682625</v>
      </c>
      <c r="C295" t="str">
        <f>"450721199110258817"</f>
        <v>450721199110258817</v>
      </c>
      <c r="D295" t="s">
        <v>1</v>
      </c>
      <c r="E295" t="s">
        <v>1</v>
      </c>
      <c r="F295" t="s">
        <v>0</v>
      </c>
      <c r="G295" t="str">
        <f>"2018-11-20 21:02:50"</f>
        <v>2018-11-20 21:02:50</v>
      </c>
    </row>
    <row r="296" spans="1:7" x14ac:dyDescent="0.2">
      <c r="A296" t="s">
        <v>502</v>
      </c>
      <c r="B296" t="str">
        <f>"13295065357"</f>
        <v>13295065357</v>
      </c>
      <c r="C296" t="str">
        <f>"350423199712055024"</f>
        <v>350423199712055024</v>
      </c>
      <c r="D296" t="s">
        <v>1</v>
      </c>
      <c r="E296" t="s">
        <v>1</v>
      </c>
      <c r="F296" t="s">
        <v>0</v>
      </c>
      <c r="G296" t="str">
        <f>"2018-11-20 21:02:46"</f>
        <v>2018-11-20 21:02:46</v>
      </c>
    </row>
    <row r="297" spans="1:7" x14ac:dyDescent="0.2">
      <c r="A297" t="s">
        <v>1</v>
      </c>
      <c r="B297" t="str">
        <f>"15103189131"</f>
        <v>15103189131</v>
      </c>
      <c r="C297" t="s">
        <v>1</v>
      </c>
      <c r="D297" t="s">
        <v>1</v>
      </c>
      <c r="E297" t="s">
        <v>1</v>
      </c>
      <c r="F297" t="s">
        <v>0</v>
      </c>
      <c r="G297" t="str">
        <f>"2018-11-20 21:02:14"</f>
        <v>2018-11-20 21:02:14</v>
      </c>
    </row>
    <row r="298" spans="1:7" x14ac:dyDescent="0.2">
      <c r="A298" t="s">
        <v>1</v>
      </c>
      <c r="B298" t="str">
        <f>"18227201422"</f>
        <v>18227201422</v>
      </c>
      <c r="C298" t="s">
        <v>1</v>
      </c>
      <c r="D298" t="s">
        <v>1</v>
      </c>
      <c r="E298" t="s">
        <v>1</v>
      </c>
      <c r="F298" t="s">
        <v>0</v>
      </c>
      <c r="G298" t="str">
        <f>"2018-11-20 21:02:11"</f>
        <v>2018-11-20 21:02:11</v>
      </c>
    </row>
    <row r="299" spans="1:7" x14ac:dyDescent="0.2">
      <c r="A299" t="s">
        <v>501</v>
      </c>
      <c r="B299" t="str">
        <f>"18324433929"</f>
        <v>18324433929</v>
      </c>
      <c r="C299" t="str">
        <f>"330127198905073617"</f>
        <v>330127198905073617</v>
      </c>
      <c r="D299" t="s">
        <v>500</v>
      </c>
      <c r="E299" t="s">
        <v>500</v>
      </c>
      <c r="F299" t="s">
        <v>0</v>
      </c>
      <c r="G299" t="str">
        <f>"2018-11-20 21:02:08"</f>
        <v>2018-11-20 21:02:08</v>
      </c>
    </row>
    <row r="300" spans="1:7" x14ac:dyDescent="0.2">
      <c r="A300" t="s">
        <v>499</v>
      </c>
      <c r="B300" t="str">
        <f>"13288507700"</f>
        <v>13288507700</v>
      </c>
      <c r="C300" t="str">
        <f>"452731198008020319"</f>
        <v>452731198008020319</v>
      </c>
      <c r="D300" t="s">
        <v>498</v>
      </c>
      <c r="E300" t="s">
        <v>497</v>
      </c>
      <c r="F300" t="s">
        <v>0</v>
      </c>
      <c r="G300" t="str">
        <f>"2018-11-20 21:01:47"</f>
        <v>2018-11-20 21:01:47</v>
      </c>
    </row>
    <row r="301" spans="1:7" x14ac:dyDescent="0.2">
      <c r="A301" t="s">
        <v>1</v>
      </c>
      <c r="B301" t="str">
        <f>"13539661374"</f>
        <v>13539661374</v>
      </c>
      <c r="C301" t="s">
        <v>1</v>
      </c>
      <c r="D301" t="s">
        <v>1</v>
      </c>
      <c r="E301" t="s">
        <v>1</v>
      </c>
      <c r="F301" t="s">
        <v>0</v>
      </c>
      <c r="G301" t="str">
        <f>"2018-11-20 21:00:59"</f>
        <v>2018-11-20 21:00:59</v>
      </c>
    </row>
    <row r="302" spans="1:7" x14ac:dyDescent="0.2">
      <c r="A302" t="s">
        <v>496</v>
      </c>
      <c r="B302" t="str">
        <f>"17621044248"</f>
        <v>17621044248</v>
      </c>
      <c r="C302" t="str">
        <f>"320882199401043030"</f>
        <v>320882199401043030</v>
      </c>
      <c r="D302" t="s">
        <v>1</v>
      </c>
      <c r="E302" t="s">
        <v>1</v>
      </c>
      <c r="F302" t="s">
        <v>0</v>
      </c>
      <c r="G302" t="str">
        <f>"2018-11-20 21:00:39"</f>
        <v>2018-11-20 21:00:39</v>
      </c>
    </row>
    <row r="303" spans="1:7" x14ac:dyDescent="0.2">
      <c r="A303" t="s">
        <v>495</v>
      </c>
      <c r="B303" t="str">
        <f>"13608232169"</f>
        <v>13608232169</v>
      </c>
      <c r="C303" t="str">
        <f>"510121198612104016"</f>
        <v>510121198612104016</v>
      </c>
      <c r="D303" t="s">
        <v>494</v>
      </c>
      <c r="E303" t="s">
        <v>493</v>
      </c>
      <c r="F303" t="s">
        <v>0</v>
      </c>
      <c r="G303" t="str">
        <f>"2018-11-20 20:59:43"</f>
        <v>2018-11-20 20:59:43</v>
      </c>
    </row>
    <row r="304" spans="1:7" x14ac:dyDescent="0.2">
      <c r="A304" t="s">
        <v>1</v>
      </c>
      <c r="B304" t="str">
        <f>"15011065186"</f>
        <v>15011065186</v>
      </c>
      <c r="C304" t="s">
        <v>1</v>
      </c>
      <c r="D304" t="s">
        <v>1</v>
      </c>
      <c r="E304" t="s">
        <v>1</v>
      </c>
      <c r="F304" t="s">
        <v>0</v>
      </c>
      <c r="G304" t="str">
        <f>"2018-11-20 20:59:27"</f>
        <v>2018-11-20 20:59:27</v>
      </c>
    </row>
    <row r="305" spans="1:7" x14ac:dyDescent="0.2">
      <c r="A305" t="s">
        <v>1</v>
      </c>
      <c r="B305" t="str">
        <f>"15883144870"</f>
        <v>15883144870</v>
      </c>
      <c r="C305" t="s">
        <v>1</v>
      </c>
      <c r="D305" t="s">
        <v>1</v>
      </c>
      <c r="E305" t="s">
        <v>1</v>
      </c>
      <c r="F305" t="s">
        <v>0</v>
      </c>
      <c r="G305" t="str">
        <f>"2018-11-20 20:58:46"</f>
        <v>2018-11-20 20:58:46</v>
      </c>
    </row>
    <row r="306" spans="1:7" x14ac:dyDescent="0.2">
      <c r="A306" t="s">
        <v>1</v>
      </c>
      <c r="B306" t="str">
        <f>"18153830023"</f>
        <v>18153830023</v>
      </c>
      <c r="C306" t="s">
        <v>1</v>
      </c>
      <c r="D306" t="s">
        <v>1</v>
      </c>
      <c r="E306" t="s">
        <v>1</v>
      </c>
      <c r="F306" t="s">
        <v>0</v>
      </c>
      <c r="G306" t="str">
        <f>"2018-11-20 20:58:38"</f>
        <v>2018-11-20 20:58:38</v>
      </c>
    </row>
    <row r="307" spans="1:7" x14ac:dyDescent="0.2">
      <c r="A307" t="s">
        <v>1</v>
      </c>
      <c r="B307" t="str">
        <f>"15609658161"</f>
        <v>15609658161</v>
      </c>
      <c r="C307" t="s">
        <v>1</v>
      </c>
      <c r="D307" t="s">
        <v>1</v>
      </c>
      <c r="E307" t="s">
        <v>1</v>
      </c>
      <c r="F307" t="s">
        <v>0</v>
      </c>
      <c r="G307" t="str">
        <f>"2018-11-20 20:58:26"</f>
        <v>2018-11-20 20:58:26</v>
      </c>
    </row>
    <row r="308" spans="1:7" x14ac:dyDescent="0.2">
      <c r="A308" t="s">
        <v>1</v>
      </c>
      <c r="B308" t="str">
        <f>"13893207515"</f>
        <v>13893207515</v>
      </c>
      <c r="C308" t="s">
        <v>1</v>
      </c>
      <c r="D308" t="s">
        <v>1</v>
      </c>
      <c r="E308" t="s">
        <v>1</v>
      </c>
      <c r="F308" t="s">
        <v>0</v>
      </c>
      <c r="G308" t="str">
        <f>"2018-11-20 20:56:07"</f>
        <v>2018-11-20 20:56:07</v>
      </c>
    </row>
    <row r="309" spans="1:7" x14ac:dyDescent="0.2">
      <c r="A309" t="s">
        <v>1</v>
      </c>
      <c r="B309" t="str">
        <f>"13022804612"</f>
        <v>13022804612</v>
      </c>
      <c r="C309" t="s">
        <v>1</v>
      </c>
      <c r="D309" t="s">
        <v>1</v>
      </c>
      <c r="E309" t="s">
        <v>1</v>
      </c>
      <c r="F309" t="s">
        <v>0</v>
      </c>
      <c r="G309" t="str">
        <f>"2018-11-20 20:55:50"</f>
        <v>2018-11-20 20:55:50</v>
      </c>
    </row>
    <row r="310" spans="1:7" x14ac:dyDescent="0.2">
      <c r="A310" t="s">
        <v>492</v>
      </c>
      <c r="B310" t="str">
        <f>"13922908554"</f>
        <v>13922908554</v>
      </c>
      <c r="C310" t="str">
        <f>"410422198205287635"</f>
        <v>410422198205287635</v>
      </c>
      <c r="D310" t="s">
        <v>1</v>
      </c>
      <c r="E310" t="s">
        <v>1</v>
      </c>
      <c r="F310" t="s">
        <v>0</v>
      </c>
      <c r="G310" t="str">
        <f>"2018-11-20 20:55:32"</f>
        <v>2018-11-20 20:55:32</v>
      </c>
    </row>
    <row r="311" spans="1:7" x14ac:dyDescent="0.2">
      <c r="A311" t="s">
        <v>491</v>
      </c>
      <c r="B311" t="str">
        <f>"13658474688"</f>
        <v>13658474688</v>
      </c>
      <c r="C311" t="str">
        <f>"500230198909301336"</f>
        <v>500230198909301336</v>
      </c>
      <c r="D311" t="s">
        <v>1</v>
      </c>
      <c r="E311" t="s">
        <v>1</v>
      </c>
      <c r="F311" t="s">
        <v>0</v>
      </c>
      <c r="G311" t="str">
        <f>"2018-11-20 20:54:24"</f>
        <v>2018-11-20 20:54:24</v>
      </c>
    </row>
    <row r="312" spans="1:7" x14ac:dyDescent="0.2">
      <c r="A312" t="s">
        <v>1</v>
      </c>
      <c r="B312" t="str">
        <f>"17798314823"</f>
        <v>17798314823</v>
      </c>
      <c r="C312" t="s">
        <v>1</v>
      </c>
      <c r="D312" t="s">
        <v>1</v>
      </c>
      <c r="E312" t="s">
        <v>1</v>
      </c>
      <c r="F312" t="s">
        <v>0</v>
      </c>
      <c r="G312" t="str">
        <f>"2018-11-20 20:54:02"</f>
        <v>2018-11-20 20:54:02</v>
      </c>
    </row>
    <row r="313" spans="1:7" x14ac:dyDescent="0.2">
      <c r="A313" t="s">
        <v>490</v>
      </c>
      <c r="B313" t="str">
        <f>"18236170772"</f>
        <v>18236170772</v>
      </c>
      <c r="C313" t="str">
        <f>"410927199512109031"</f>
        <v>410927199512109031</v>
      </c>
      <c r="D313" t="s">
        <v>1</v>
      </c>
      <c r="E313" t="s">
        <v>1</v>
      </c>
      <c r="F313" t="s">
        <v>0</v>
      </c>
      <c r="G313" t="str">
        <f>"2018-11-20 20:53:36"</f>
        <v>2018-11-20 20:53:36</v>
      </c>
    </row>
    <row r="314" spans="1:7" x14ac:dyDescent="0.2">
      <c r="A314" t="s">
        <v>489</v>
      </c>
      <c r="B314" t="str">
        <f>"13974518030"</f>
        <v>13974518030</v>
      </c>
      <c r="C314" t="str">
        <f>"431202198307157629"</f>
        <v>431202198307157629</v>
      </c>
      <c r="D314" t="s">
        <v>1</v>
      </c>
      <c r="E314" t="s">
        <v>1</v>
      </c>
      <c r="F314" t="s">
        <v>0</v>
      </c>
      <c r="G314" t="str">
        <f>"2018-11-20 20:52:42"</f>
        <v>2018-11-20 20:52:42</v>
      </c>
    </row>
    <row r="315" spans="1:7" x14ac:dyDescent="0.2">
      <c r="A315" t="s">
        <v>488</v>
      </c>
      <c r="B315" t="str">
        <f>"18334827469"</f>
        <v>18334827469</v>
      </c>
      <c r="C315" t="str">
        <f>"14118119920907012X"</f>
        <v>14118119920907012X</v>
      </c>
      <c r="D315" t="s">
        <v>487</v>
      </c>
      <c r="E315" t="s">
        <v>486</v>
      </c>
      <c r="F315" t="s">
        <v>0</v>
      </c>
      <c r="G315" t="str">
        <f>"2018-11-20 20:52:40"</f>
        <v>2018-11-20 20:52:40</v>
      </c>
    </row>
    <row r="316" spans="1:7" x14ac:dyDescent="0.2">
      <c r="A316" t="s">
        <v>1</v>
      </c>
      <c r="B316" t="str">
        <f>"18756021473"</f>
        <v>18756021473</v>
      </c>
      <c r="C316" t="s">
        <v>1</v>
      </c>
      <c r="D316" t="s">
        <v>1</v>
      </c>
      <c r="E316" t="s">
        <v>1</v>
      </c>
      <c r="F316" t="s">
        <v>0</v>
      </c>
      <c r="G316" t="str">
        <f>"2018-11-20 20:52:34"</f>
        <v>2018-11-20 20:52:34</v>
      </c>
    </row>
    <row r="317" spans="1:7" x14ac:dyDescent="0.2">
      <c r="A317" t="s">
        <v>485</v>
      </c>
      <c r="B317" t="str">
        <f>"18318180335"</f>
        <v>18318180335</v>
      </c>
      <c r="C317" t="str">
        <f>"440883199205171178"</f>
        <v>440883199205171178</v>
      </c>
      <c r="D317" t="s">
        <v>1</v>
      </c>
      <c r="E317" t="s">
        <v>1</v>
      </c>
      <c r="F317" t="s">
        <v>0</v>
      </c>
      <c r="G317" t="str">
        <f>"2018-11-20 20:52:23"</f>
        <v>2018-11-20 20:52:23</v>
      </c>
    </row>
    <row r="318" spans="1:7" x14ac:dyDescent="0.2">
      <c r="A318" t="s">
        <v>484</v>
      </c>
      <c r="B318" t="str">
        <f>"13940963619"</f>
        <v>13940963619</v>
      </c>
      <c r="C318" t="str">
        <f>"210221197405290637"</f>
        <v>210221197405290637</v>
      </c>
      <c r="D318" t="s">
        <v>1</v>
      </c>
      <c r="E318" t="s">
        <v>1</v>
      </c>
      <c r="F318" t="s">
        <v>0</v>
      </c>
      <c r="G318" t="str">
        <f>"2018-11-20 20:51:19"</f>
        <v>2018-11-20 20:51:19</v>
      </c>
    </row>
    <row r="319" spans="1:7" x14ac:dyDescent="0.2">
      <c r="A319" t="s">
        <v>483</v>
      </c>
      <c r="B319" t="str">
        <f>"13750199886"</f>
        <v>13750199886</v>
      </c>
      <c r="C319" t="str">
        <f>"441881199111210226"</f>
        <v>441881199111210226</v>
      </c>
      <c r="D319" t="s">
        <v>1</v>
      </c>
      <c r="E319" t="s">
        <v>1</v>
      </c>
      <c r="F319" t="s">
        <v>0</v>
      </c>
      <c r="G319" t="str">
        <f>"2018-11-20 20:51:03"</f>
        <v>2018-11-20 20:51:03</v>
      </c>
    </row>
    <row r="320" spans="1:7" x14ac:dyDescent="0.2">
      <c r="A320" t="s">
        <v>482</v>
      </c>
      <c r="B320" t="str">
        <f>"15095557084"</f>
        <v>15095557084</v>
      </c>
      <c r="C320" t="str">
        <f>"622821198512061616"</f>
        <v>622821198512061616</v>
      </c>
      <c r="D320" t="s">
        <v>1</v>
      </c>
      <c r="E320" t="s">
        <v>1</v>
      </c>
      <c r="F320" t="s">
        <v>0</v>
      </c>
      <c r="G320" t="str">
        <f>"2018-11-20 20:50:29"</f>
        <v>2018-11-20 20:50:29</v>
      </c>
    </row>
    <row r="321" spans="1:7" x14ac:dyDescent="0.2">
      <c r="A321" t="s">
        <v>481</v>
      </c>
      <c r="B321" t="str">
        <f>"18770239880"</f>
        <v>18770239880</v>
      </c>
      <c r="C321" t="str">
        <f>"360481199211260017"</f>
        <v>360481199211260017</v>
      </c>
      <c r="D321" t="s">
        <v>480</v>
      </c>
      <c r="E321" t="s">
        <v>479</v>
      </c>
      <c r="F321" t="s">
        <v>0</v>
      </c>
      <c r="G321" t="str">
        <f>"2018-11-20 20:50:02"</f>
        <v>2018-11-20 20:50:02</v>
      </c>
    </row>
    <row r="322" spans="1:7" x14ac:dyDescent="0.2">
      <c r="A322" t="s">
        <v>1</v>
      </c>
      <c r="B322" t="str">
        <f>"13764276283"</f>
        <v>13764276283</v>
      </c>
      <c r="C322" t="s">
        <v>1</v>
      </c>
      <c r="D322" t="s">
        <v>1</v>
      </c>
      <c r="E322" t="s">
        <v>1</v>
      </c>
      <c r="F322" t="s">
        <v>0</v>
      </c>
      <c r="G322" t="str">
        <f>"2018-11-20 20:48:56"</f>
        <v>2018-11-20 20:48:56</v>
      </c>
    </row>
    <row r="323" spans="1:7" x14ac:dyDescent="0.2">
      <c r="A323" t="s">
        <v>478</v>
      </c>
      <c r="B323" t="str">
        <f>"13873516853"</f>
        <v>13873516853</v>
      </c>
      <c r="C323" t="str">
        <f>"430922198705084659"</f>
        <v>430922198705084659</v>
      </c>
      <c r="D323" t="s">
        <v>1</v>
      </c>
      <c r="E323" t="s">
        <v>1</v>
      </c>
      <c r="F323" t="s">
        <v>0</v>
      </c>
      <c r="G323" t="str">
        <f>"2018-11-20 20:48:34"</f>
        <v>2018-11-20 20:48:34</v>
      </c>
    </row>
    <row r="324" spans="1:7" x14ac:dyDescent="0.2">
      <c r="A324" t="s">
        <v>1</v>
      </c>
      <c r="B324" t="str">
        <f>"13966610764"</f>
        <v>13966610764</v>
      </c>
      <c r="C324" t="s">
        <v>1</v>
      </c>
      <c r="D324" t="s">
        <v>1</v>
      </c>
      <c r="E324" t="s">
        <v>1</v>
      </c>
      <c r="F324" t="s">
        <v>0</v>
      </c>
      <c r="G324" t="str">
        <f>"2018-11-20 20:47:57"</f>
        <v>2018-11-20 20:47:57</v>
      </c>
    </row>
    <row r="325" spans="1:7" x14ac:dyDescent="0.2">
      <c r="A325" t="s">
        <v>477</v>
      </c>
      <c r="B325" t="str">
        <f>"15916612696"</f>
        <v>15916612696</v>
      </c>
      <c r="C325" t="str">
        <f>"440583198310211935"</f>
        <v>440583198310211935</v>
      </c>
      <c r="D325" t="s">
        <v>1</v>
      </c>
      <c r="E325" t="s">
        <v>1</v>
      </c>
      <c r="F325" t="s">
        <v>0</v>
      </c>
      <c r="G325" t="str">
        <f>"2018-11-20 20:47:41"</f>
        <v>2018-11-20 20:47:41</v>
      </c>
    </row>
    <row r="326" spans="1:7" x14ac:dyDescent="0.2">
      <c r="A326" t="s">
        <v>1</v>
      </c>
      <c r="B326" t="str">
        <f>"13299404874"</f>
        <v>13299404874</v>
      </c>
      <c r="C326" t="s">
        <v>1</v>
      </c>
      <c r="D326" t="s">
        <v>1</v>
      </c>
      <c r="E326" t="s">
        <v>1</v>
      </c>
      <c r="F326" t="s">
        <v>0</v>
      </c>
      <c r="G326" t="str">
        <f>"2018-11-20 20:47:36"</f>
        <v>2018-11-20 20:47:36</v>
      </c>
    </row>
    <row r="327" spans="1:7" x14ac:dyDescent="0.2">
      <c r="A327" t="s">
        <v>476</v>
      </c>
      <c r="B327" t="str">
        <f>"13475416888"</f>
        <v>13475416888</v>
      </c>
      <c r="C327" t="str">
        <f>"372925198907200931"</f>
        <v>372925198907200931</v>
      </c>
      <c r="D327" t="s">
        <v>475</v>
      </c>
      <c r="E327" t="s">
        <v>474</v>
      </c>
      <c r="F327" t="s">
        <v>0</v>
      </c>
      <c r="G327" t="str">
        <f>"2018-11-20 20:47:13"</f>
        <v>2018-11-20 20:47:13</v>
      </c>
    </row>
    <row r="328" spans="1:7" x14ac:dyDescent="0.2">
      <c r="A328" t="s">
        <v>1</v>
      </c>
      <c r="B328" t="str">
        <f>"13966903002"</f>
        <v>13966903002</v>
      </c>
      <c r="C328" t="s">
        <v>1</v>
      </c>
      <c r="D328" t="s">
        <v>1</v>
      </c>
      <c r="E328" t="s">
        <v>1</v>
      </c>
      <c r="F328" t="s">
        <v>0</v>
      </c>
      <c r="G328" t="str">
        <f>"2018-11-20 20:46:58"</f>
        <v>2018-11-20 20:46:58</v>
      </c>
    </row>
    <row r="329" spans="1:7" x14ac:dyDescent="0.2">
      <c r="A329" t="s">
        <v>1</v>
      </c>
      <c r="B329" t="str">
        <f>"15255129827"</f>
        <v>15255129827</v>
      </c>
      <c r="C329" t="s">
        <v>1</v>
      </c>
      <c r="D329" t="s">
        <v>1</v>
      </c>
      <c r="E329" t="s">
        <v>1</v>
      </c>
      <c r="F329" t="s">
        <v>0</v>
      </c>
      <c r="G329" t="str">
        <f>"2018-11-20 20:46:07"</f>
        <v>2018-11-20 20:46:07</v>
      </c>
    </row>
    <row r="330" spans="1:7" x14ac:dyDescent="0.2">
      <c r="A330" t="s">
        <v>473</v>
      </c>
      <c r="B330" t="str">
        <f>"13077417097"</f>
        <v>13077417097</v>
      </c>
      <c r="C330" t="str">
        <f>"440682199606190620"</f>
        <v>440682199606190620</v>
      </c>
      <c r="D330" t="s">
        <v>1</v>
      </c>
      <c r="E330" t="s">
        <v>1</v>
      </c>
      <c r="F330" t="s">
        <v>0</v>
      </c>
      <c r="G330" t="str">
        <f>"2018-11-20 20:46:00"</f>
        <v>2018-11-20 20:46:00</v>
      </c>
    </row>
    <row r="331" spans="1:7" x14ac:dyDescent="0.2">
      <c r="A331" t="s">
        <v>472</v>
      </c>
      <c r="B331" t="str">
        <f>"13842239242"</f>
        <v>13842239242</v>
      </c>
      <c r="C331" t="str">
        <f>"210323199907264268"</f>
        <v>210323199907264268</v>
      </c>
      <c r="D331" t="s">
        <v>1</v>
      </c>
      <c r="E331" t="s">
        <v>1</v>
      </c>
      <c r="F331" t="s">
        <v>0</v>
      </c>
      <c r="G331" t="str">
        <f>"2018-11-20 20:45:34"</f>
        <v>2018-11-20 20:45:34</v>
      </c>
    </row>
    <row r="332" spans="1:7" x14ac:dyDescent="0.2">
      <c r="A332" t="s">
        <v>471</v>
      </c>
      <c r="B332" t="str">
        <f>"13620595409"</f>
        <v>13620595409</v>
      </c>
      <c r="C332" t="str">
        <f>"441802198707092419"</f>
        <v>441802198707092419</v>
      </c>
      <c r="D332" t="s">
        <v>1</v>
      </c>
      <c r="E332" t="s">
        <v>1</v>
      </c>
      <c r="F332" t="s">
        <v>0</v>
      </c>
      <c r="G332" t="str">
        <f>"2018-11-20 20:44:43"</f>
        <v>2018-11-20 20:44:43</v>
      </c>
    </row>
    <row r="333" spans="1:7" x14ac:dyDescent="0.2">
      <c r="A333" t="s">
        <v>470</v>
      </c>
      <c r="B333" t="str">
        <f>"18259139332"</f>
        <v>18259139332</v>
      </c>
      <c r="C333" t="str">
        <f>"350124200001142872"</f>
        <v>350124200001142872</v>
      </c>
      <c r="D333" t="s">
        <v>1</v>
      </c>
      <c r="E333" t="s">
        <v>1</v>
      </c>
      <c r="F333" t="s">
        <v>0</v>
      </c>
      <c r="G333" t="str">
        <f>"2018-11-20 20:44:17"</f>
        <v>2018-11-20 20:44:17</v>
      </c>
    </row>
    <row r="334" spans="1:7" x14ac:dyDescent="0.2">
      <c r="A334" t="s">
        <v>469</v>
      </c>
      <c r="B334" t="str">
        <f>"15979695097"</f>
        <v>15979695097</v>
      </c>
      <c r="C334" t="str">
        <f>"362430198602050030"</f>
        <v>362430198602050030</v>
      </c>
      <c r="D334" t="s">
        <v>1</v>
      </c>
      <c r="E334" t="s">
        <v>1</v>
      </c>
      <c r="F334" t="s">
        <v>0</v>
      </c>
      <c r="G334" t="str">
        <f>"2018-11-20 20:44:15"</f>
        <v>2018-11-20 20:44:15</v>
      </c>
    </row>
    <row r="335" spans="1:7" x14ac:dyDescent="0.2">
      <c r="A335" t="s">
        <v>1</v>
      </c>
      <c r="B335" t="str">
        <f>"15931105652"</f>
        <v>15931105652</v>
      </c>
      <c r="C335" t="s">
        <v>1</v>
      </c>
      <c r="D335" t="s">
        <v>1</v>
      </c>
      <c r="E335" t="s">
        <v>1</v>
      </c>
      <c r="F335" t="s">
        <v>0</v>
      </c>
      <c r="G335" t="str">
        <f>"2018-11-20 20:43:55"</f>
        <v>2018-11-20 20:43:55</v>
      </c>
    </row>
    <row r="336" spans="1:7" x14ac:dyDescent="0.2">
      <c r="A336" t="s">
        <v>468</v>
      </c>
      <c r="B336" t="str">
        <f>"13888167503"</f>
        <v>13888167503</v>
      </c>
      <c r="C336" t="str">
        <f>"532223198010091514"</f>
        <v>532223198010091514</v>
      </c>
      <c r="D336" t="s">
        <v>1</v>
      </c>
      <c r="E336" t="s">
        <v>1</v>
      </c>
      <c r="F336" t="s">
        <v>0</v>
      </c>
      <c r="G336" t="str">
        <f>"2018-11-20 20:43:54"</f>
        <v>2018-11-20 20:43:54</v>
      </c>
    </row>
    <row r="337" spans="1:7" x14ac:dyDescent="0.2">
      <c r="A337" t="s">
        <v>1</v>
      </c>
      <c r="B337" t="str">
        <f>"15156253954"</f>
        <v>15156253954</v>
      </c>
      <c r="C337" t="s">
        <v>1</v>
      </c>
      <c r="D337" t="s">
        <v>1</v>
      </c>
      <c r="E337" t="s">
        <v>1</v>
      </c>
      <c r="F337" t="s">
        <v>0</v>
      </c>
      <c r="G337" t="str">
        <f>"2018-11-20 20:42:43"</f>
        <v>2018-11-20 20:42:43</v>
      </c>
    </row>
    <row r="338" spans="1:7" x14ac:dyDescent="0.2">
      <c r="A338" t="s">
        <v>467</v>
      </c>
      <c r="B338" t="str">
        <f>"13368949659"</f>
        <v>13368949659</v>
      </c>
      <c r="C338" t="str">
        <f>"510727199611235132"</f>
        <v>510727199611235132</v>
      </c>
      <c r="D338" t="s">
        <v>1</v>
      </c>
      <c r="E338" t="s">
        <v>1</v>
      </c>
      <c r="F338" t="s">
        <v>0</v>
      </c>
      <c r="G338" t="str">
        <f>"2018-11-20 20:42:28"</f>
        <v>2018-11-20 20:42:28</v>
      </c>
    </row>
    <row r="339" spans="1:7" x14ac:dyDescent="0.2">
      <c r="A339" t="s">
        <v>466</v>
      </c>
      <c r="B339" t="str">
        <f>"15051137396"</f>
        <v>15051137396</v>
      </c>
      <c r="C339" t="str">
        <f>"321181199602054621"</f>
        <v>321181199602054621</v>
      </c>
      <c r="D339" t="s">
        <v>1</v>
      </c>
      <c r="E339" t="s">
        <v>1</v>
      </c>
      <c r="F339" t="s">
        <v>0</v>
      </c>
      <c r="G339" t="str">
        <f>"2018-11-20 20:41:46"</f>
        <v>2018-11-20 20:41:46</v>
      </c>
    </row>
    <row r="340" spans="1:7" x14ac:dyDescent="0.2">
      <c r="A340" t="s">
        <v>1</v>
      </c>
      <c r="B340" t="str">
        <f>"13199216600"</f>
        <v>13199216600</v>
      </c>
      <c r="C340" t="s">
        <v>1</v>
      </c>
      <c r="D340" t="s">
        <v>1</v>
      </c>
      <c r="E340" t="s">
        <v>1</v>
      </c>
      <c r="F340" t="s">
        <v>0</v>
      </c>
      <c r="G340" t="str">
        <f>"2018-11-20 20:41:43"</f>
        <v>2018-11-20 20:41:43</v>
      </c>
    </row>
    <row r="341" spans="1:7" x14ac:dyDescent="0.2">
      <c r="A341" t="s">
        <v>465</v>
      </c>
      <c r="B341" t="str">
        <f>"13308472727"</f>
        <v>13308472727</v>
      </c>
      <c r="C341" t="str">
        <f>"430102198805021023"</f>
        <v>430102198805021023</v>
      </c>
      <c r="D341" t="s">
        <v>1</v>
      </c>
      <c r="E341" t="s">
        <v>1</v>
      </c>
      <c r="F341" t="s">
        <v>0</v>
      </c>
      <c r="G341" t="str">
        <f>"2018-11-20 20:41:27"</f>
        <v>2018-11-20 20:41:27</v>
      </c>
    </row>
    <row r="342" spans="1:7" x14ac:dyDescent="0.2">
      <c r="A342" t="s">
        <v>1</v>
      </c>
      <c r="B342" t="str">
        <f>"13226848083"</f>
        <v>13226848083</v>
      </c>
      <c r="C342" t="s">
        <v>1</v>
      </c>
      <c r="D342" t="s">
        <v>1</v>
      </c>
      <c r="E342" t="s">
        <v>1</v>
      </c>
      <c r="F342" t="s">
        <v>0</v>
      </c>
      <c r="G342" t="str">
        <f>"2018-11-20 20:40:06"</f>
        <v>2018-11-20 20:40:06</v>
      </c>
    </row>
    <row r="343" spans="1:7" x14ac:dyDescent="0.2">
      <c r="A343" t="s">
        <v>1</v>
      </c>
      <c r="B343" t="str">
        <f>"13604051643"</f>
        <v>13604051643</v>
      </c>
      <c r="C343" t="s">
        <v>1</v>
      </c>
      <c r="D343" t="s">
        <v>1</v>
      </c>
      <c r="E343" t="s">
        <v>1</v>
      </c>
      <c r="F343" t="s">
        <v>0</v>
      </c>
      <c r="G343" t="str">
        <f>"2018-11-20 20:39:58"</f>
        <v>2018-11-20 20:39:58</v>
      </c>
    </row>
    <row r="344" spans="1:7" x14ac:dyDescent="0.2">
      <c r="A344" t="s">
        <v>1</v>
      </c>
      <c r="B344" t="str">
        <f>"18776921170"</f>
        <v>18776921170</v>
      </c>
      <c r="C344" t="s">
        <v>1</v>
      </c>
      <c r="D344" t="s">
        <v>1</v>
      </c>
      <c r="E344" t="s">
        <v>1</v>
      </c>
      <c r="F344" t="s">
        <v>0</v>
      </c>
      <c r="G344" t="str">
        <f>"2018-11-20 20:38:41"</f>
        <v>2018-11-20 20:38:41</v>
      </c>
    </row>
    <row r="345" spans="1:7" x14ac:dyDescent="0.2">
      <c r="A345" t="s">
        <v>464</v>
      </c>
      <c r="B345" t="str">
        <f>"18951657675"</f>
        <v>18951657675</v>
      </c>
      <c r="C345" t="str">
        <f>"51072219900919206X"</f>
        <v>51072219900919206X</v>
      </c>
      <c r="D345" t="s">
        <v>1</v>
      </c>
      <c r="E345" t="s">
        <v>1</v>
      </c>
      <c r="F345" t="s">
        <v>0</v>
      </c>
      <c r="G345" t="str">
        <f>"2018-11-20 20:38:10"</f>
        <v>2018-11-20 20:38:10</v>
      </c>
    </row>
    <row r="346" spans="1:7" x14ac:dyDescent="0.2">
      <c r="A346" t="s">
        <v>463</v>
      </c>
      <c r="B346" t="str">
        <f>"15520603666"</f>
        <v>15520603666</v>
      </c>
      <c r="C346" t="str">
        <f>"511527199109111011"</f>
        <v>511527199109111011</v>
      </c>
      <c r="D346" t="s">
        <v>462</v>
      </c>
      <c r="E346" t="s">
        <v>461</v>
      </c>
      <c r="F346" t="s">
        <v>0</v>
      </c>
      <c r="G346" t="str">
        <f>"2018-11-20 20:37:48"</f>
        <v>2018-11-20 20:37:48</v>
      </c>
    </row>
    <row r="347" spans="1:7" x14ac:dyDescent="0.2">
      <c r="A347" t="s">
        <v>460</v>
      </c>
      <c r="B347" t="str">
        <f>"15021772506"</f>
        <v>15021772506</v>
      </c>
      <c r="C347" t="str">
        <f>"330219196812271557"</f>
        <v>330219196812271557</v>
      </c>
      <c r="D347" t="s">
        <v>1</v>
      </c>
      <c r="E347" t="s">
        <v>1</v>
      </c>
      <c r="F347" t="s">
        <v>0</v>
      </c>
      <c r="G347" t="str">
        <f>"2018-11-20 20:37:38"</f>
        <v>2018-11-20 20:37:38</v>
      </c>
    </row>
    <row r="348" spans="1:7" x14ac:dyDescent="0.2">
      <c r="A348" t="s">
        <v>1</v>
      </c>
      <c r="B348" t="str">
        <f>"15034910824"</f>
        <v>15034910824</v>
      </c>
      <c r="C348" t="s">
        <v>1</v>
      </c>
      <c r="D348" t="s">
        <v>1</v>
      </c>
      <c r="E348" t="s">
        <v>1</v>
      </c>
      <c r="F348" t="s">
        <v>0</v>
      </c>
      <c r="G348" t="str">
        <f>"2018-11-20 20:37:01"</f>
        <v>2018-11-20 20:37:01</v>
      </c>
    </row>
    <row r="349" spans="1:7" x14ac:dyDescent="0.2">
      <c r="A349" t="s">
        <v>459</v>
      </c>
      <c r="B349" t="str">
        <f>"18779993769"</f>
        <v>18779993769</v>
      </c>
      <c r="C349" t="str">
        <f>"362201199412215449"</f>
        <v>362201199412215449</v>
      </c>
      <c r="D349" t="s">
        <v>1</v>
      </c>
      <c r="E349" t="s">
        <v>1</v>
      </c>
      <c r="F349" t="s">
        <v>0</v>
      </c>
      <c r="G349" t="str">
        <f>"2018-11-20 20:36:54"</f>
        <v>2018-11-20 20:36:54</v>
      </c>
    </row>
    <row r="350" spans="1:7" x14ac:dyDescent="0.2">
      <c r="A350" t="s">
        <v>458</v>
      </c>
      <c r="B350" t="str">
        <f>"18627589282"</f>
        <v>18627589282</v>
      </c>
      <c r="C350" t="str">
        <f>"430623199206288336"</f>
        <v>430623199206288336</v>
      </c>
      <c r="D350" t="s">
        <v>457</v>
      </c>
      <c r="E350" t="s">
        <v>457</v>
      </c>
      <c r="F350" t="s">
        <v>0</v>
      </c>
      <c r="G350" t="str">
        <f>"2018-11-20 20:36:53"</f>
        <v>2018-11-20 20:36:53</v>
      </c>
    </row>
    <row r="351" spans="1:7" x14ac:dyDescent="0.2">
      <c r="A351" t="s">
        <v>456</v>
      </c>
      <c r="B351" t="str">
        <f>"18408214755"</f>
        <v>18408214755</v>
      </c>
      <c r="C351" t="str">
        <f>"513721199409012925"</f>
        <v>513721199409012925</v>
      </c>
      <c r="D351" t="s">
        <v>1</v>
      </c>
      <c r="E351" t="s">
        <v>1</v>
      </c>
      <c r="F351" t="s">
        <v>0</v>
      </c>
      <c r="G351" t="str">
        <f>"2018-11-20 20:36:35"</f>
        <v>2018-11-20 20:36:35</v>
      </c>
    </row>
    <row r="352" spans="1:7" x14ac:dyDescent="0.2">
      <c r="A352" t="s">
        <v>1</v>
      </c>
      <c r="B352" t="str">
        <f>"15555689563"</f>
        <v>15555689563</v>
      </c>
      <c r="C352" t="s">
        <v>1</v>
      </c>
      <c r="D352" t="s">
        <v>1</v>
      </c>
      <c r="E352" t="s">
        <v>1</v>
      </c>
      <c r="F352" t="s">
        <v>0</v>
      </c>
      <c r="G352" t="str">
        <f>"2018-11-20 20:35:57"</f>
        <v>2018-11-20 20:35:57</v>
      </c>
    </row>
    <row r="353" spans="1:7" x14ac:dyDescent="0.2">
      <c r="A353" t="s">
        <v>1</v>
      </c>
      <c r="B353" t="str">
        <f>"13225568563"</f>
        <v>13225568563</v>
      </c>
      <c r="C353" t="s">
        <v>1</v>
      </c>
      <c r="D353" t="s">
        <v>1</v>
      </c>
      <c r="E353" t="s">
        <v>1</v>
      </c>
      <c r="F353" t="s">
        <v>0</v>
      </c>
      <c r="G353" t="str">
        <f>"2018-11-20 20:35:25"</f>
        <v>2018-11-20 20:35:25</v>
      </c>
    </row>
    <row r="354" spans="1:7" x14ac:dyDescent="0.2">
      <c r="A354" t="s">
        <v>455</v>
      </c>
      <c r="B354" t="str">
        <f>"18719873239"</f>
        <v>18719873239</v>
      </c>
      <c r="C354" t="str">
        <f>"62050219960112433X"</f>
        <v>62050219960112433X</v>
      </c>
      <c r="D354" t="s">
        <v>1</v>
      </c>
      <c r="E354" t="s">
        <v>1</v>
      </c>
      <c r="F354" t="s">
        <v>0</v>
      </c>
      <c r="G354" t="str">
        <f>"2018-11-20 20:35:21"</f>
        <v>2018-11-20 20:35:21</v>
      </c>
    </row>
    <row r="355" spans="1:7" x14ac:dyDescent="0.2">
      <c r="A355" t="s">
        <v>1</v>
      </c>
      <c r="B355" t="str">
        <f>"13297166636"</f>
        <v>13297166636</v>
      </c>
      <c r="C355" t="s">
        <v>1</v>
      </c>
      <c r="D355" t="s">
        <v>1</v>
      </c>
      <c r="E355" t="s">
        <v>1</v>
      </c>
      <c r="F355" t="s">
        <v>0</v>
      </c>
      <c r="G355" t="str">
        <f>"2018-11-20 20:35:05"</f>
        <v>2018-11-20 20:35:05</v>
      </c>
    </row>
    <row r="356" spans="1:7" x14ac:dyDescent="0.2">
      <c r="A356" t="s">
        <v>454</v>
      </c>
      <c r="B356" t="str">
        <f>"15210381051"</f>
        <v>15210381051</v>
      </c>
      <c r="C356" t="str">
        <f>"532501199104032227"</f>
        <v>532501199104032227</v>
      </c>
      <c r="D356" t="s">
        <v>1</v>
      </c>
      <c r="E356" t="s">
        <v>1</v>
      </c>
      <c r="F356" t="s">
        <v>0</v>
      </c>
      <c r="G356" t="str">
        <f>"2018-11-20 20:35:00"</f>
        <v>2018-11-20 20:35:00</v>
      </c>
    </row>
    <row r="357" spans="1:7" x14ac:dyDescent="0.2">
      <c r="A357" t="s">
        <v>453</v>
      </c>
      <c r="B357" t="str">
        <f>"13872467452"</f>
        <v>13872467452</v>
      </c>
      <c r="C357" t="str">
        <f>"420528198407184410"</f>
        <v>420528198407184410</v>
      </c>
      <c r="D357" t="s">
        <v>1</v>
      </c>
      <c r="E357" t="s">
        <v>1</v>
      </c>
      <c r="F357" t="s">
        <v>0</v>
      </c>
      <c r="G357" t="str">
        <f>"2018-11-20 20:33:55"</f>
        <v>2018-11-20 20:33:55</v>
      </c>
    </row>
    <row r="358" spans="1:7" x14ac:dyDescent="0.2">
      <c r="A358" t="s">
        <v>1</v>
      </c>
      <c r="B358" t="str">
        <f>"18374628578"</f>
        <v>18374628578</v>
      </c>
      <c r="C358" t="s">
        <v>1</v>
      </c>
      <c r="D358" t="s">
        <v>1</v>
      </c>
      <c r="E358" t="s">
        <v>1</v>
      </c>
      <c r="F358" t="s">
        <v>0</v>
      </c>
      <c r="G358" t="str">
        <f>"2018-11-20 20:33:00"</f>
        <v>2018-11-20 20:33:00</v>
      </c>
    </row>
    <row r="359" spans="1:7" x14ac:dyDescent="0.2">
      <c r="A359" t="s">
        <v>1</v>
      </c>
      <c r="B359" t="str">
        <f>"13013182932"</f>
        <v>13013182932</v>
      </c>
      <c r="C359" t="s">
        <v>1</v>
      </c>
      <c r="D359" t="s">
        <v>1</v>
      </c>
      <c r="E359" t="s">
        <v>1</v>
      </c>
      <c r="F359" t="s">
        <v>0</v>
      </c>
      <c r="G359" t="str">
        <f>"2018-11-20 20:32:50"</f>
        <v>2018-11-20 20:32:50</v>
      </c>
    </row>
    <row r="360" spans="1:7" x14ac:dyDescent="0.2">
      <c r="A360" t="s">
        <v>1</v>
      </c>
      <c r="B360" t="str">
        <f>"13116848734"</f>
        <v>13116848734</v>
      </c>
      <c r="C360" t="s">
        <v>1</v>
      </c>
      <c r="D360" t="s">
        <v>1</v>
      </c>
      <c r="E360" t="s">
        <v>1</v>
      </c>
      <c r="F360" t="s">
        <v>0</v>
      </c>
      <c r="G360" t="str">
        <f>"2018-11-20 20:32:40"</f>
        <v>2018-11-20 20:32:40</v>
      </c>
    </row>
    <row r="361" spans="1:7" x14ac:dyDescent="0.2">
      <c r="A361" t="s">
        <v>452</v>
      </c>
      <c r="B361" t="str">
        <f>"15150975679"</f>
        <v>15150975679</v>
      </c>
      <c r="C361" t="str">
        <f>"32072419990120003X"</f>
        <v>32072419990120003X</v>
      </c>
      <c r="D361" t="s">
        <v>1</v>
      </c>
      <c r="E361" t="s">
        <v>1</v>
      </c>
      <c r="F361" t="s">
        <v>0</v>
      </c>
      <c r="G361" t="str">
        <f>"2018-11-20 20:32:24"</f>
        <v>2018-11-20 20:32:24</v>
      </c>
    </row>
    <row r="362" spans="1:7" x14ac:dyDescent="0.2">
      <c r="A362" t="s">
        <v>1</v>
      </c>
      <c r="B362" t="str">
        <f>"15273865286"</f>
        <v>15273865286</v>
      </c>
      <c r="C362" t="s">
        <v>1</v>
      </c>
      <c r="D362" t="s">
        <v>1</v>
      </c>
      <c r="E362" t="s">
        <v>1</v>
      </c>
      <c r="F362" t="s">
        <v>0</v>
      </c>
      <c r="G362" t="str">
        <f>"2018-11-20 20:32:16"</f>
        <v>2018-11-20 20:32:16</v>
      </c>
    </row>
    <row r="363" spans="1:7" x14ac:dyDescent="0.2">
      <c r="A363" t="s">
        <v>1</v>
      </c>
      <c r="B363" t="str">
        <f>"13719735416"</f>
        <v>13719735416</v>
      </c>
      <c r="C363" t="s">
        <v>1</v>
      </c>
      <c r="D363" t="s">
        <v>1</v>
      </c>
      <c r="E363" t="s">
        <v>1</v>
      </c>
      <c r="F363" t="s">
        <v>0</v>
      </c>
      <c r="G363" t="str">
        <f>"2018-11-20 20:32:06"</f>
        <v>2018-11-20 20:32:06</v>
      </c>
    </row>
    <row r="364" spans="1:7" x14ac:dyDescent="0.2">
      <c r="A364" t="s">
        <v>451</v>
      </c>
      <c r="B364" t="str">
        <f>"13417060422"</f>
        <v>13417060422</v>
      </c>
      <c r="C364" t="str">
        <f>"440512199810061610"</f>
        <v>440512199810061610</v>
      </c>
      <c r="D364" t="s">
        <v>1</v>
      </c>
      <c r="E364" t="s">
        <v>1</v>
      </c>
      <c r="F364" t="s">
        <v>0</v>
      </c>
      <c r="G364" t="str">
        <f>"2018-11-20 20:31:39"</f>
        <v>2018-11-20 20:31:39</v>
      </c>
    </row>
    <row r="365" spans="1:7" x14ac:dyDescent="0.2">
      <c r="A365" t="s">
        <v>450</v>
      </c>
      <c r="B365" t="str">
        <f>"15569773987"</f>
        <v>15569773987</v>
      </c>
      <c r="C365" t="str">
        <f>"622123198411071457"</f>
        <v>622123198411071457</v>
      </c>
      <c r="D365" t="s">
        <v>1</v>
      </c>
      <c r="E365" t="s">
        <v>1</v>
      </c>
      <c r="F365" t="s">
        <v>0</v>
      </c>
      <c r="G365" t="str">
        <f>"2018-11-20 20:31:12"</f>
        <v>2018-11-20 20:31:12</v>
      </c>
    </row>
    <row r="366" spans="1:7" x14ac:dyDescent="0.2">
      <c r="A366" t="s">
        <v>1</v>
      </c>
      <c r="B366" t="str">
        <f>"15556662213"</f>
        <v>15556662213</v>
      </c>
      <c r="C366" t="s">
        <v>1</v>
      </c>
      <c r="D366" t="s">
        <v>1</v>
      </c>
      <c r="E366" t="s">
        <v>1</v>
      </c>
      <c r="F366" t="s">
        <v>0</v>
      </c>
      <c r="G366" t="str">
        <f>"2018-11-20 20:31:05"</f>
        <v>2018-11-20 20:31:05</v>
      </c>
    </row>
    <row r="367" spans="1:7" x14ac:dyDescent="0.2">
      <c r="A367" t="s">
        <v>449</v>
      </c>
      <c r="B367" t="str">
        <f>"18759725937"</f>
        <v>18759725937</v>
      </c>
      <c r="C367" t="str">
        <f>"350425198612070356"</f>
        <v>350425198612070356</v>
      </c>
      <c r="D367" t="s">
        <v>1</v>
      </c>
      <c r="E367" t="s">
        <v>1</v>
      </c>
      <c r="F367" t="s">
        <v>0</v>
      </c>
      <c r="G367" t="str">
        <f>"2018-11-20 20:30:35"</f>
        <v>2018-11-20 20:30:35</v>
      </c>
    </row>
    <row r="368" spans="1:7" x14ac:dyDescent="0.2">
      <c r="A368" t="s">
        <v>1</v>
      </c>
      <c r="B368" t="str">
        <f>"15822703850"</f>
        <v>15822703850</v>
      </c>
      <c r="C368" t="s">
        <v>1</v>
      </c>
      <c r="D368" t="s">
        <v>1</v>
      </c>
      <c r="E368" t="s">
        <v>1</v>
      </c>
      <c r="F368" t="s">
        <v>0</v>
      </c>
      <c r="G368" t="str">
        <f>"2018-11-20 20:30:27"</f>
        <v>2018-11-20 20:30:27</v>
      </c>
    </row>
    <row r="369" spans="1:7" x14ac:dyDescent="0.2">
      <c r="A369" t="s">
        <v>448</v>
      </c>
      <c r="B369" t="str">
        <f>"18869131732"</f>
        <v>18869131732</v>
      </c>
      <c r="C369" t="str">
        <f>"530425199206100917"</f>
        <v>530425199206100917</v>
      </c>
      <c r="D369" t="s">
        <v>1</v>
      </c>
      <c r="E369" t="s">
        <v>1</v>
      </c>
      <c r="F369" t="s">
        <v>0</v>
      </c>
      <c r="G369" t="str">
        <f>"2018-11-20 20:30:24"</f>
        <v>2018-11-20 20:30:24</v>
      </c>
    </row>
    <row r="370" spans="1:7" x14ac:dyDescent="0.2">
      <c r="A370" t="s">
        <v>1</v>
      </c>
      <c r="B370" t="str">
        <f>"17519375341"</f>
        <v>17519375341</v>
      </c>
      <c r="C370" t="s">
        <v>1</v>
      </c>
      <c r="D370" t="s">
        <v>1</v>
      </c>
      <c r="E370" t="s">
        <v>1</v>
      </c>
      <c r="F370" t="s">
        <v>0</v>
      </c>
      <c r="G370" t="str">
        <f>"2018-11-20 20:29:59"</f>
        <v>2018-11-20 20:29:59</v>
      </c>
    </row>
    <row r="371" spans="1:7" x14ac:dyDescent="0.2">
      <c r="A371" t="s">
        <v>447</v>
      </c>
      <c r="B371" t="str">
        <f>"18341620667"</f>
        <v>18341620667</v>
      </c>
      <c r="C371" t="str">
        <f>"210781198610154421"</f>
        <v>210781198610154421</v>
      </c>
      <c r="D371" t="s">
        <v>1</v>
      </c>
      <c r="E371" t="s">
        <v>1</v>
      </c>
      <c r="F371" t="s">
        <v>0</v>
      </c>
      <c r="G371" t="str">
        <f>"2018-11-20 20:29:36"</f>
        <v>2018-11-20 20:29:36</v>
      </c>
    </row>
    <row r="372" spans="1:7" x14ac:dyDescent="0.2">
      <c r="A372" t="s">
        <v>1</v>
      </c>
      <c r="B372" t="str">
        <f>"15819388875"</f>
        <v>15819388875</v>
      </c>
      <c r="C372" t="s">
        <v>1</v>
      </c>
      <c r="D372" t="s">
        <v>1</v>
      </c>
      <c r="E372" t="s">
        <v>1</v>
      </c>
      <c r="F372" t="s">
        <v>0</v>
      </c>
      <c r="G372" t="str">
        <f>"2018-11-20 20:29:26"</f>
        <v>2018-11-20 20:29:26</v>
      </c>
    </row>
    <row r="373" spans="1:7" x14ac:dyDescent="0.2">
      <c r="A373" t="s">
        <v>1</v>
      </c>
      <c r="B373" t="str">
        <f>"13167712173"</f>
        <v>13167712173</v>
      </c>
      <c r="C373" t="s">
        <v>1</v>
      </c>
      <c r="D373" t="s">
        <v>1</v>
      </c>
      <c r="E373" t="s">
        <v>1</v>
      </c>
      <c r="F373" t="s">
        <v>0</v>
      </c>
      <c r="G373" t="str">
        <f>"2018-11-20 20:28:36"</f>
        <v>2018-11-20 20:28:36</v>
      </c>
    </row>
    <row r="374" spans="1:7" x14ac:dyDescent="0.2">
      <c r="A374" t="s">
        <v>446</v>
      </c>
      <c r="B374" t="str">
        <f>"13434784341"</f>
        <v>13434784341</v>
      </c>
      <c r="C374" t="str">
        <f>"34122619970607551X"</f>
        <v>34122619970607551X</v>
      </c>
      <c r="D374" t="s">
        <v>1</v>
      </c>
      <c r="E374" t="s">
        <v>1</v>
      </c>
      <c r="F374" t="s">
        <v>0</v>
      </c>
      <c r="G374" t="str">
        <f>"2018-11-20 20:28:34"</f>
        <v>2018-11-20 20:28:34</v>
      </c>
    </row>
    <row r="375" spans="1:7" x14ac:dyDescent="0.2">
      <c r="A375" t="s">
        <v>1</v>
      </c>
      <c r="B375" t="str">
        <f>"13858558717"</f>
        <v>13858558717</v>
      </c>
      <c r="C375" t="s">
        <v>1</v>
      </c>
      <c r="D375" t="s">
        <v>1</v>
      </c>
      <c r="E375" t="s">
        <v>1</v>
      </c>
      <c r="F375" t="s">
        <v>0</v>
      </c>
      <c r="G375" t="str">
        <f>"2018-11-20 20:27:26"</f>
        <v>2018-11-20 20:27:26</v>
      </c>
    </row>
    <row r="376" spans="1:7" x14ac:dyDescent="0.2">
      <c r="A376" t="s">
        <v>445</v>
      </c>
      <c r="B376" t="str">
        <f>"13242431784"</f>
        <v>13242431784</v>
      </c>
      <c r="C376" t="str">
        <f>"441522199408250695"</f>
        <v>441522199408250695</v>
      </c>
      <c r="D376" t="s">
        <v>1</v>
      </c>
      <c r="E376" t="s">
        <v>1</v>
      </c>
      <c r="F376" t="s">
        <v>0</v>
      </c>
      <c r="G376" t="str">
        <f>"2018-11-20 20:26:26"</f>
        <v>2018-11-20 20:26:26</v>
      </c>
    </row>
    <row r="377" spans="1:7" x14ac:dyDescent="0.2">
      <c r="A377" t="s">
        <v>1</v>
      </c>
      <c r="B377" t="str">
        <f>"13522807410"</f>
        <v>13522807410</v>
      </c>
      <c r="C377" t="s">
        <v>1</v>
      </c>
      <c r="D377" t="s">
        <v>1</v>
      </c>
      <c r="E377" t="s">
        <v>1</v>
      </c>
      <c r="F377" t="s">
        <v>0</v>
      </c>
      <c r="G377" t="str">
        <f>"2018-11-20 20:26:15"</f>
        <v>2018-11-20 20:26:15</v>
      </c>
    </row>
    <row r="378" spans="1:7" x14ac:dyDescent="0.2">
      <c r="A378" t="s">
        <v>1</v>
      </c>
      <c r="B378" t="str">
        <f>"18777776338"</f>
        <v>18777776338</v>
      </c>
      <c r="C378" t="s">
        <v>1</v>
      </c>
      <c r="D378" t="s">
        <v>1</v>
      </c>
      <c r="E378" t="s">
        <v>1</v>
      </c>
      <c r="F378" t="s">
        <v>0</v>
      </c>
      <c r="G378" t="str">
        <f>"2018-11-20 20:26:08"</f>
        <v>2018-11-20 20:26:08</v>
      </c>
    </row>
    <row r="379" spans="1:7" x14ac:dyDescent="0.2">
      <c r="A379" t="s">
        <v>444</v>
      </c>
      <c r="B379" t="str">
        <f>"18447319471"</f>
        <v>18447319471</v>
      </c>
      <c r="C379" t="str">
        <f>"152221199109222810"</f>
        <v>152221199109222810</v>
      </c>
      <c r="D379" t="s">
        <v>1</v>
      </c>
      <c r="E379" t="s">
        <v>1</v>
      </c>
      <c r="F379" t="s">
        <v>0</v>
      </c>
      <c r="G379" t="str">
        <f>"2018-11-20 20:26:05"</f>
        <v>2018-11-20 20:26:05</v>
      </c>
    </row>
    <row r="380" spans="1:7" x14ac:dyDescent="0.2">
      <c r="A380" t="s">
        <v>1</v>
      </c>
      <c r="B380" t="str">
        <f>"13178537891"</f>
        <v>13178537891</v>
      </c>
      <c r="C380" t="s">
        <v>1</v>
      </c>
      <c r="D380" t="s">
        <v>1</v>
      </c>
      <c r="E380" t="s">
        <v>1</v>
      </c>
      <c r="F380" t="s">
        <v>0</v>
      </c>
      <c r="G380" t="str">
        <f>"2018-11-20 20:26:04"</f>
        <v>2018-11-20 20:26:04</v>
      </c>
    </row>
    <row r="381" spans="1:7" x14ac:dyDescent="0.2">
      <c r="A381" t="s">
        <v>1</v>
      </c>
      <c r="B381" t="str">
        <f>"13013184984"</f>
        <v>13013184984</v>
      </c>
      <c r="C381" t="s">
        <v>1</v>
      </c>
      <c r="D381" t="s">
        <v>1</v>
      </c>
      <c r="E381" t="s">
        <v>1</v>
      </c>
      <c r="F381" t="s">
        <v>0</v>
      </c>
      <c r="G381" t="str">
        <f>"2018-11-20 20:25:28"</f>
        <v>2018-11-20 20:25:28</v>
      </c>
    </row>
    <row r="382" spans="1:7" x14ac:dyDescent="0.2">
      <c r="A382" t="s">
        <v>1</v>
      </c>
      <c r="B382" t="str">
        <f>"15055456204"</f>
        <v>15055456204</v>
      </c>
      <c r="C382" t="s">
        <v>1</v>
      </c>
      <c r="D382" t="s">
        <v>1</v>
      </c>
      <c r="E382" t="s">
        <v>1</v>
      </c>
      <c r="F382" t="s">
        <v>0</v>
      </c>
      <c r="G382" t="str">
        <f>"2018-11-20 20:25:08"</f>
        <v>2018-11-20 20:25:08</v>
      </c>
    </row>
    <row r="383" spans="1:7" x14ac:dyDescent="0.2">
      <c r="A383" t="s">
        <v>443</v>
      </c>
      <c r="B383" t="str">
        <f>"13737999809"</f>
        <v>13737999809</v>
      </c>
      <c r="C383" t="str">
        <f>"452730198110256559"</f>
        <v>452730198110256559</v>
      </c>
      <c r="D383" t="s">
        <v>1</v>
      </c>
      <c r="E383" t="s">
        <v>1</v>
      </c>
      <c r="F383" t="s">
        <v>0</v>
      </c>
      <c r="G383" t="str">
        <f>"2018-11-20 20:25:04"</f>
        <v>2018-11-20 20:25:04</v>
      </c>
    </row>
    <row r="384" spans="1:7" x14ac:dyDescent="0.2">
      <c r="A384" t="s">
        <v>442</v>
      </c>
      <c r="B384" t="str">
        <f>"15172445370"</f>
        <v>15172445370</v>
      </c>
      <c r="C384" t="str">
        <f>"420112198905060020"</f>
        <v>420112198905060020</v>
      </c>
      <c r="D384" t="s">
        <v>1</v>
      </c>
      <c r="E384" t="s">
        <v>1</v>
      </c>
      <c r="F384" t="s">
        <v>0</v>
      </c>
      <c r="G384" t="str">
        <f>"2018-11-20 20:24:46"</f>
        <v>2018-11-20 20:24:46</v>
      </c>
    </row>
    <row r="385" spans="1:7" x14ac:dyDescent="0.2">
      <c r="A385" t="s">
        <v>1</v>
      </c>
      <c r="B385" t="str">
        <f>"13025589140"</f>
        <v>13025589140</v>
      </c>
      <c r="C385" t="s">
        <v>1</v>
      </c>
      <c r="D385" t="s">
        <v>1</v>
      </c>
      <c r="E385" t="s">
        <v>1</v>
      </c>
      <c r="F385" t="s">
        <v>0</v>
      </c>
      <c r="G385" t="str">
        <f>"2018-11-20 20:24:27"</f>
        <v>2018-11-20 20:24:27</v>
      </c>
    </row>
    <row r="386" spans="1:7" x14ac:dyDescent="0.2">
      <c r="A386" t="s">
        <v>441</v>
      </c>
      <c r="B386" t="str">
        <f>"15979299405"</f>
        <v>15979299405</v>
      </c>
      <c r="C386" t="str">
        <f>"360312199705300527"</f>
        <v>360312199705300527</v>
      </c>
      <c r="D386" t="s">
        <v>1</v>
      </c>
      <c r="E386" t="s">
        <v>1</v>
      </c>
      <c r="F386" t="s">
        <v>0</v>
      </c>
      <c r="G386" t="str">
        <f>"2018-11-20 20:23:50"</f>
        <v>2018-11-20 20:23:50</v>
      </c>
    </row>
    <row r="387" spans="1:7" x14ac:dyDescent="0.2">
      <c r="A387" t="s">
        <v>440</v>
      </c>
      <c r="B387" t="str">
        <f>"15234559292"</f>
        <v>15234559292</v>
      </c>
      <c r="C387" t="str">
        <f>"140421199306176013"</f>
        <v>140421199306176013</v>
      </c>
      <c r="D387" t="s">
        <v>1</v>
      </c>
      <c r="E387" t="s">
        <v>1</v>
      </c>
      <c r="F387" t="s">
        <v>0</v>
      </c>
      <c r="G387" t="str">
        <f>"2018-11-20 20:23:24"</f>
        <v>2018-11-20 20:23:24</v>
      </c>
    </row>
    <row r="388" spans="1:7" x14ac:dyDescent="0.2">
      <c r="A388" t="s">
        <v>1</v>
      </c>
      <c r="B388" t="str">
        <f>"15182078787"</f>
        <v>15182078787</v>
      </c>
      <c r="C388" t="s">
        <v>1</v>
      </c>
      <c r="D388" t="s">
        <v>1</v>
      </c>
      <c r="E388" t="s">
        <v>1</v>
      </c>
      <c r="F388" t="s">
        <v>0</v>
      </c>
      <c r="G388" t="str">
        <f>"2018-11-20 20:23:05"</f>
        <v>2018-11-20 20:23:05</v>
      </c>
    </row>
    <row r="389" spans="1:7" x14ac:dyDescent="0.2">
      <c r="A389" t="s">
        <v>1</v>
      </c>
      <c r="B389" t="str">
        <f>"15375730772"</f>
        <v>15375730772</v>
      </c>
      <c r="C389" t="s">
        <v>1</v>
      </c>
      <c r="D389" t="s">
        <v>1</v>
      </c>
      <c r="E389" t="s">
        <v>1</v>
      </c>
      <c r="F389" t="s">
        <v>0</v>
      </c>
      <c r="G389" t="str">
        <f>"2018-11-20 20:22:39"</f>
        <v>2018-11-20 20:22:39</v>
      </c>
    </row>
    <row r="390" spans="1:7" x14ac:dyDescent="0.2">
      <c r="A390" t="s">
        <v>439</v>
      </c>
      <c r="B390" t="str">
        <f>"15241223460"</f>
        <v>15241223460</v>
      </c>
      <c r="C390" t="str">
        <f>"210381199203204711"</f>
        <v>210381199203204711</v>
      </c>
      <c r="D390" t="s">
        <v>438</v>
      </c>
      <c r="E390" t="s">
        <v>437</v>
      </c>
      <c r="F390" t="s">
        <v>0</v>
      </c>
      <c r="G390" t="str">
        <f>"2018-11-20 20:21:49"</f>
        <v>2018-11-20 20:21:49</v>
      </c>
    </row>
    <row r="391" spans="1:7" x14ac:dyDescent="0.2">
      <c r="A391" t="s">
        <v>1</v>
      </c>
      <c r="B391" t="str">
        <f>"18169698262"</f>
        <v>18169698262</v>
      </c>
      <c r="C391" t="s">
        <v>1</v>
      </c>
      <c r="D391" t="s">
        <v>1</v>
      </c>
      <c r="E391" t="s">
        <v>1</v>
      </c>
      <c r="F391" t="s">
        <v>0</v>
      </c>
      <c r="G391" t="str">
        <f>"2018-11-20 20:21:21"</f>
        <v>2018-11-20 20:21:21</v>
      </c>
    </row>
    <row r="392" spans="1:7" x14ac:dyDescent="0.2">
      <c r="A392" t="s">
        <v>436</v>
      </c>
      <c r="B392" t="str">
        <f>"13974110546"</f>
        <v>13974110546</v>
      </c>
      <c r="C392" t="str">
        <f>"430281198410157592"</f>
        <v>430281198410157592</v>
      </c>
      <c r="D392" t="s">
        <v>1</v>
      </c>
      <c r="E392" t="s">
        <v>1</v>
      </c>
      <c r="F392" t="s">
        <v>0</v>
      </c>
      <c r="G392" t="str">
        <f>"2018-11-20 20:21:21"</f>
        <v>2018-11-20 20:21:21</v>
      </c>
    </row>
    <row r="393" spans="1:7" x14ac:dyDescent="0.2">
      <c r="A393" t="s">
        <v>435</v>
      </c>
      <c r="B393" t="str">
        <f>"18274370932"</f>
        <v>18274370932</v>
      </c>
      <c r="C393" t="str">
        <f>"430528199012281343"</f>
        <v>430528199012281343</v>
      </c>
      <c r="D393" t="s">
        <v>1</v>
      </c>
      <c r="E393" t="s">
        <v>1</v>
      </c>
      <c r="F393" t="s">
        <v>0</v>
      </c>
      <c r="G393" t="str">
        <f>"2018-11-20 20:21:01"</f>
        <v>2018-11-20 20:21:01</v>
      </c>
    </row>
    <row r="394" spans="1:7" x14ac:dyDescent="0.2">
      <c r="A394" t="s">
        <v>1</v>
      </c>
      <c r="B394" t="str">
        <f>"17322093614"</f>
        <v>17322093614</v>
      </c>
      <c r="C394" t="s">
        <v>1</v>
      </c>
      <c r="D394" t="s">
        <v>1</v>
      </c>
      <c r="E394" t="s">
        <v>1</v>
      </c>
      <c r="F394" t="s">
        <v>0</v>
      </c>
      <c r="G394" t="str">
        <f>"2018-11-20 20:20:46"</f>
        <v>2018-11-20 20:20:46</v>
      </c>
    </row>
    <row r="395" spans="1:7" x14ac:dyDescent="0.2">
      <c r="A395" t="s">
        <v>1</v>
      </c>
      <c r="B395" t="str">
        <f>"15807168354"</f>
        <v>15807168354</v>
      </c>
      <c r="C395" t="s">
        <v>1</v>
      </c>
      <c r="D395" t="s">
        <v>1</v>
      </c>
      <c r="E395" t="s">
        <v>1</v>
      </c>
      <c r="F395" t="s">
        <v>0</v>
      </c>
      <c r="G395" t="str">
        <f>"2018-11-20 20:19:58"</f>
        <v>2018-11-20 20:19:58</v>
      </c>
    </row>
    <row r="396" spans="1:7" x14ac:dyDescent="0.2">
      <c r="A396" t="s">
        <v>1</v>
      </c>
      <c r="B396" t="str">
        <f>"15720924213"</f>
        <v>15720924213</v>
      </c>
      <c r="C396" t="s">
        <v>1</v>
      </c>
      <c r="D396" t="s">
        <v>1</v>
      </c>
      <c r="E396" t="s">
        <v>1</v>
      </c>
      <c r="F396" t="s">
        <v>0</v>
      </c>
      <c r="G396" t="str">
        <f>"2018-11-20 20:19:47"</f>
        <v>2018-11-20 20:19:47</v>
      </c>
    </row>
    <row r="397" spans="1:7" x14ac:dyDescent="0.2">
      <c r="A397" t="s">
        <v>434</v>
      </c>
      <c r="B397" t="str">
        <f>"15925583858"</f>
        <v>15925583858</v>
      </c>
      <c r="C397" t="str">
        <f>"533001198007046626"</f>
        <v>533001198007046626</v>
      </c>
      <c r="D397" t="s">
        <v>433</v>
      </c>
      <c r="E397" t="s">
        <v>432</v>
      </c>
      <c r="F397" t="s">
        <v>0</v>
      </c>
      <c r="G397" t="str">
        <f>"2018-11-20 20:19:25"</f>
        <v>2018-11-20 20:19:25</v>
      </c>
    </row>
    <row r="398" spans="1:7" x14ac:dyDescent="0.2">
      <c r="A398" t="s">
        <v>431</v>
      </c>
      <c r="B398" t="str">
        <f>"18185262067"</f>
        <v>18185262067</v>
      </c>
      <c r="C398" t="str">
        <f>"522131199106250011"</f>
        <v>522131199106250011</v>
      </c>
      <c r="D398" t="s">
        <v>1</v>
      </c>
      <c r="E398" t="s">
        <v>1</v>
      </c>
      <c r="F398" t="s">
        <v>0</v>
      </c>
      <c r="G398" t="str">
        <f>"2018-11-20 20:18:11"</f>
        <v>2018-11-20 20:18:11</v>
      </c>
    </row>
    <row r="399" spans="1:7" x14ac:dyDescent="0.2">
      <c r="A399" t="s">
        <v>430</v>
      </c>
      <c r="B399" t="str">
        <f>"13562610103"</f>
        <v>13562610103</v>
      </c>
      <c r="C399" t="str">
        <f>"370784198809200556"</f>
        <v>370784198809200556</v>
      </c>
      <c r="D399" t="s">
        <v>1</v>
      </c>
      <c r="E399" t="s">
        <v>1</v>
      </c>
      <c r="F399" t="s">
        <v>0</v>
      </c>
      <c r="G399" t="str">
        <f>"2018-11-20 20:17:51"</f>
        <v>2018-11-20 20:17:51</v>
      </c>
    </row>
    <row r="400" spans="1:7" x14ac:dyDescent="0.2">
      <c r="A400" t="s">
        <v>1</v>
      </c>
      <c r="B400" t="str">
        <f>"15721566195"</f>
        <v>15721566195</v>
      </c>
      <c r="C400" t="s">
        <v>1</v>
      </c>
      <c r="D400" t="s">
        <v>1</v>
      </c>
      <c r="E400" t="s">
        <v>1</v>
      </c>
      <c r="F400" t="s">
        <v>0</v>
      </c>
      <c r="G400" t="str">
        <f>"2018-11-20 20:17:07"</f>
        <v>2018-11-20 20:17:07</v>
      </c>
    </row>
    <row r="401" spans="1:7" x14ac:dyDescent="0.2">
      <c r="A401" t="s">
        <v>429</v>
      </c>
      <c r="B401" t="str">
        <f>"18683486551"</f>
        <v>18683486551</v>
      </c>
      <c r="C401" t="str">
        <f>"513428198602104016"</f>
        <v>513428198602104016</v>
      </c>
      <c r="D401" t="s">
        <v>1</v>
      </c>
      <c r="E401" t="s">
        <v>1</v>
      </c>
      <c r="F401" t="s">
        <v>0</v>
      </c>
      <c r="G401" t="str">
        <f>"2018-11-20 20:17:05"</f>
        <v>2018-11-20 20:17:05</v>
      </c>
    </row>
    <row r="402" spans="1:7" x14ac:dyDescent="0.2">
      <c r="A402" t="s">
        <v>428</v>
      </c>
      <c r="B402" t="str">
        <f>"18290401211"</f>
        <v>18290401211</v>
      </c>
      <c r="C402" t="str">
        <f>"500105198712296113"</f>
        <v>500105198712296113</v>
      </c>
      <c r="D402" t="s">
        <v>1</v>
      </c>
      <c r="E402" t="s">
        <v>1</v>
      </c>
      <c r="F402" t="s">
        <v>0</v>
      </c>
      <c r="G402" t="str">
        <f>"2018-11-20 20:16:09"</f>
        <v>2018-11-20 20:16:09</v>
      </c>
    </row>
    <row r="403" spans="1:7" x14ac:dyDescent="0.2">
      <c r="A403" t="s">
        <v>1</v>
      </c>
      <c r="B403" t="str">
        <f>"17330310290"</f>
        <v>17330310290</v>
      </c>
      <c r="C403" t="s">
        <v>1</v>
      </c>
      <c r="D403" t="s">
        <v>1</v>
      </c>
      <c r="E403" t="s">
        <v>1</v>
      </c>
      <c r="F403" t="s">
        <v>0</v>
      </c>
      <c r="G403" t="str">
        <f>"2018-11-20 20:15:00"</f>
        <v>2018-11-20 20:15:00</v>
      </c>
    </row>
    <row r="404" spans="1:7" x14ac:dyDescent="0.2">
      <c r="A404" t="s">
        <v>1</v>
      </c>
      <c r="B404" t="str">
        <f>"13611612214"</f>
        <v>13611612214</v>
      </c>
      <c r="C404" t="s">
        <v>1</v>
      </c>
      <c r="D404" t="s">
        <v>1</v>
      </c>
      <c r="E404" t="s">
        <v>1</v>
      </c>
      <c r="F404" t="s">
        <v>0</v>
      </c>
      <c r="G404" t="str">
        <f>"2018-11-20 20:14:57"</f>
        <v>2018-11-20 20:14:57</v>
      </c>
    </row>
    <row r="405" spans="1:7" x14ac:dyDescent="0.2">
      <c r="A405" t="s">
        <v>1</v>
      </c>
      <c r="B405" t="str">
        <f>"13802249732"</f>
        <v>13802249732</v>
      </c>
      <c r="C405" t="s">
        <v>1</v>
      </c>
      <c r="D405" t="s">
        <v>1</v>
      </c>
      <c r="E405" t="s">
        <v>1</v>
      </c>
      <c r="F405" t="s">
        <v>0</v>
      </c>
      <c r="G405" t="str">
        <f>"2018-11-20 20:14:52"</f>
        <v>2018-11-20 20:14:52</v>
      </c>
    </row>
    <row r="406" spans="1:7" x14ac:dyDescent="0.2">
      <c r="A406" t="s">
        <v>427</v>
      </c>
      <c r="B406" t="str">
        <f>"13622953735"</f>
        <v>13622953735</v>
      </c>
      <c r="C406" t="str">
        <f>"360734198505161329"</f>
        <v>360734198505161329</v>
      </c>
      <c r="D406" t="s">
        <v>1</v>
      </c>
      <c r="E406" t="s">
        <v>1</v>
      </c>
      <c r="F406" t="s">
        <v>0</v>
      </c>
      <c r="G406" t="str">
        <f>"2018-11-20 20:14:43"</f>
        <v>2018-11-20 20:14:43</v>
      </c>
    </row>
    <row r="407" spans="1:7" x14ac:dyDescent="0.2">
      <c r="A407" t="s">
        <v>1</v>
      </c>
      <c r="B407" t="str">
        <f>"13602778100"</f>
        <v>13602778100</v>
      </c>
      <c r="C407" t="s">
        <v>1</v>
      </c>
      <c r="D407" t="s">
        <v>1</v>
      </c>
      <c r="E407" t="s">
        <v>1</v>
      </c>
      <c r="F407" t="s">
        <v>0</v>
      </c>
      <c r="G407" t="str">
        <f>"2018-11-20 20:14:21"</f>
        <v>2018-11-20 20:14:21</v>
      </c>
    </row>
    <row r="408" spans="1:7" x14ac:dyDescent="0.2">
      <c r="A408" t="s">
        <v>426</v>
      </c>
      <c r="B408" t="str">
        <f>"18666590115"</f>
        <v>18666590115</v>
      </c>
      <c r="C408" t="str">
        <f>"450881199104135337"</f>
        <v>450881199104135337</v>
      </c>
      <c r="D408" t="s">
        <v>1</v>
      </c>
      <c r="E408" t="s">
        <v>1</v>
      </c>
      <c r="F408" t="s">
        <v>0</v>
      </c>
      <c r="G408" t="str">
        <f>"2018-11-20 20:14:10"</f>
        <v>2018-11-20 20:14:10</v>
      </c>
    </row>
    <row r="409" spans="1:7" x14ac:dyDescent="0.2">
      <c r="A409" t="s">
        <v>1</v>
      </c>
      <c r="B409" t="str">
        <f>"17687370557"</f>
        <v>17687370557</v>
      </c>
      <c r="C409" t="s">
        <v>1</v>
      </c>
      <c r="D409" t="s">
        <v>1</v>
      </c>
      <c r="E409" t="s">
        <v>1</v>
      </c>
      <c r="F409" t="s">
        <v>0</v>
      </c>
      <c r="G409" t="str">
        <f>"2018-11-20 20:14:00"</f>
        <v>2018-11-20 20:14:00</v>
      </c>
    </row>
    <row r="410" spans="1:7" x14ac:dyDescent="0.2">
      <c r="A410" t="s">
        <v>1</v>
      </c>
      <c r="B410" t="str">
        <f>"13136477623"</f>
        <v>13136477623</v>
      </c>
      <c r="C410" t="s">
        <v>1</v>
      </c>
      <c r="D410" t="s">
        <v>1</v>
      </c>
      <c r="E410" t="s">
        <v>1</v>
      </c>
      <c r="F410" t="s">
        <v>0</v>
      </c>
      <c r="G410" t="str">
        <f>"2018-11-20 20:13:57"</f>
        <v>2018-11-20 20:13:57</v>
      </c>
    </row>
    <row r="411" spans="1:7" x14ac:dyDescent="0.2">
      <c r="A411" t="s">
        <v>425</v>
      </c>
      <c r="B411" t="str">
        <f>"13474850142"</f>
        <v>13474850142</v>
      </c>
      <c r="C411" t="str">
        <f>"152323197405083746"</f>
        <v>152323197405083746</v>
      </c>
      <c r="D411" t="s">
        <v>1</v>
      </c>
      <c r="E411" t="s">
        <v>1</v>
      </c>
      <c r="F411" t="s">
        <v>0</v>
      </c>
      <c r="G411" t="str">
        <f>"2018-11-20 20:13:41"</f>
        <v>2018-11-20 20:13:41</v>
      </c>
    </row>
    <row r="412" spans="1:7" x14ac:dyDescent="0.2">
      <c r="A412" t="s">
        <v>424</v>
      </c>
      <c r="B412" t="str">
        <f>"13008322244"</f>
        <v>13008322244</v>
      </c>
      <c r="C412" t="str">
        <f>"500233199005073434"</f>
        <v>500233199005073434</v>
      </c>
      <c r="D412" t="s">
        <v>1</v>
      </c>
      <c r="E412" t="s">
        <v>1</v>
      </c>
      <c r="F412" t="s">
        <v>0</v>
      </c>
      <c r="G412" t="str">
        <f>"2018-11-20 20:13:30"</f>
        <v>2018-11-20 20:13:30</v>
      </c>
    </row>
    <row r="413" spans="1:7" x14ac:dyDescent="0.2">
      <c r="A413" t="s">
        <v>1</v>
      </c>
      <c r="B413" t="str">
        <f>"17772180611"</f>
        <v>17772180611</v>
      </c>
      <c r="C413" t="s">
        <v>1</v>
      </c>
      <c r="D413" t="s">
        <v>1</v>
      </c>
      <c r="E413" t="s">
        <v>1</v>
      </c>
      <c r="F413" t="s">
        <v>0</v>
      </c>
      <c r="G413" t="str">
        <f>"2018-11-20 20:13:28"</f>
        <v>2018-11-20 20:13:28</v>
      </c>
    </row>
    <row r="414" spans="1:7" x14ac:dyDescent="0.2">
      <c r="A414" t="s">
        <v>423</v>
      </c>
      <c r="B414" t="str">
        <f>"15714353115"</f>
        <v>15714353115</v>
      </c>
      <c r="C414" t="str">
        <f>"220521198002116012"</f>
        <v>220521198002116012</v>
      </c>
      <c r="D414" t="s">
        <v>1</v>
      </c>
      <c r="E414" t="s">
        <v>1</v>
      </c>
      <c r="F414" t="s">
        <v>0</v>
      </c>
      <c r="G414" t="str">
        <f>"2018-11-20 20:13:24"</f>
        <v>2018-11-20 20:13:24</v>
      </c>
    </row>
    <row r="415" spans="1:7" x14ac:dyDescent="0.2">
      <c r="A415" t="s">
        <v>1</v>
      </c>
      <c r="B415" t="str">
        <f>"18204557685"</f>
        <v>18204557685</v>
      </c>
      <c r="C415" t="s">
        <v>1</v>
      </c>
      <c r="D415" t="s">
        <v>1</v>
      </c>
      <c r="E415" t="s">
        <v>1</v>
      </c>
      <c r="F415" t="s">
        <v>0</v>
      </c>
      <c r="G415" t="str">
        <f>"2018-11-20 20:12:57"</f>
        <v>2018-11-20 20:12:57</v>
      </c>
    </row>
    <row r="416" spans="1:7" x14ac:dyDescent="0.2">
      <c r="A416" t="s">
        <v>1</v>
      </c>
      <c r="B416" t="str">
        <f>"18300211778"</f>
        <v>18300211778</v>
      </c>
      <c r="C416" t="s">
        <v>1</v>
      </c>
      <c r="D416" t="s">
        <v>1</v>
      </c>
      <c r="E416" t="s">
        <v>1</v>
      </c>
      <c r="F416" t="s">
        <v>0</v>
      </c>
      <c r="G416" t="str">
        <f>"2018-11-20 20:12:52"</f>
        <v>2018-11-20 20:12:52</v>
      </c>
    </row>
    <row r="417" spans="1:7" x14ac:dyDescent="0.2">
      <c r="A417" t="s">
        <v>1</v>
      </c>
      <c r="B417" t="str">
        <f>"13901354687"</f>
        <v>13901354687</v>
      </c>
      <c r="C417" t="s">
        <v>1</v>
      </c>
      <c r="D417" t="s">
        <v>1</v>
      </c>
      <c r="E417" t="s">
        <v>1</v>
      </c>
      <c r="F417" t="s">
        <v>0</v>
      </c>
      <c r="G417" t="str">
        <f>"2018-11-20 20:11:34"</f>
        <v>2018-11-20 20:11:34</v>
      </c>
    </row>
    <row r="418" spans="1:7" x14ac:dyDescent="0.2">
      <c r="A418" t="s">
        <v>1</v>
      </c>
      <c r="B418" t="str">
        <f>"15773651861"</f>
        <v>15773651861</v>
      </c>
      <c r="C418" t="s">
        <v>1</v>
      </c>
      <c r="D418" t="s">
        <v>1</v>
      </c>
      <c r="E418" t="s">
        <v>1</v>
      </c>
      <c r="F418" t="s">
        <v>0</v>
      </c>
      <c r="G418" t="str">
        <f>"2018-11-20 20:10:59"</f>
        <v>2018-11-20 20:10:59</v>
      </c>
    </row>
    <row r="419" spans="1:7" x14ac:dyDescent="0.2">
      <c r="A419" t="s">
        <v>1</v>
      </c>
      <c r="B419" t="str">
        <f>"13364043105"</f>
        <v>13364043105</v>
      </c>
      <c r="C419" t="s">
        <v>1</v>
      </c>
      <c r="D419" t="s">
        <v>1</v>
      </c>
      <c r="E419" t="s">
        <v>1</v>
      </c>
      <c r="F419" t="s">
        <v>0</v>
      </c>
      <c r="G419" t="str">
        <f>"2018-11-20 20:10:37"</f>
        <v>2018-11-20 20:10:37</v>
      </c>
    </row>
    <row r="420" spans="1:7" x14ac:dyDescent="0.2">
      <c r="A420" t="s">
        <v>422</v>
      </c>
      <c r="B420" t="str">
        <f>"13976014749"</f>
        <v>13976014749</v>
      </c>
      <c r="C420" t="str">
        <f>"460026198908163332"</f>
        <v>460026198908163332</v>
      </c>
      <c r="D420" t="s">
        <v>1</v>
      </c>
      <c r="E420" t="s">
        <v>1</v>
      </c>
      <c r="F420" t="s">
        <v>0</v>
      </c>
      <c r="G420" t="str">
        <f>"2018-11-20 20:09:55"</f>
        <v>2018-11-20 20:09:55</v>
      </c>
    </row>
    <row r="421" spans="1:7" x14ac:dyDescent="0.2">
      <c r="A421" t="s">
        <v>421</v>
      </c>
      <c r="B421" t="str">
        <f>"13358958027"</f>
        <v>13358958027</v>
      </c>
      <c r="C421" t="str">
        <f>"211221199111271529"</f>
        <v>211221199111271529</v>
      </c>
      <c r="D421" t="s">
        <v>1</v>
      </c>
      <c r="E421" t="s">
        <v>1</v>
      </c>
      <c r="F421" t="s">
        <v>0</v>
      </c>
      <c r="G421" t="str">
        <f>"2018-11-20 20:09:51"</f>
        <v>2018-11-20 20:09:51</v>
      </c>
    </row>
    <row r="422" spans="1:7" x14ac:dyDescent="0.2">
      <c r="A422" t="s">
        <v>420</v>
      </c>
      <c r="B422" t="str">
        <f>"13977953368"</f>
        <v>13977953368</v>
      </c>
      <c r="C422" t="str">
        <f>"450501197407170618"</f>
        <v>450501197407170618</v>
      </c>
      <c r="D422" t="s">
        <v>1</v>
      </c>
      <c r="E422" t="s">
        <v>1</v>
      </c>
      <c r="F422" t="s">
        <v>0</v>
      </c>
      <c r="G422" t="str">
        <f>"2018-11-20 20:09:06"</f>
        <v>2018-11-20 20:09:06</v>
      </c>
    </row>
    <row r="423" spans="1:7" x14ac:dyDescent="0.2">
      <c r="A423" t="s">
        <v>419</v>
      </c>
      <c r="B423" t="str">
        <f>"15960014985"</f>
        <v>15960014985</v>
      </c>
      <c r="C423" t="str">
        <f>"350104197010200093"</f>
        <v>350104197010200093</v>
      </c>
      <c r="D423" t="s">
        <v>1</v>
      </c>
      <c r="E423" t="s">
        <v>1</v>
      </c>
      <c r="F423" t="s">
        <v>0</v>
      </c>
      <c r="G423" t="str">
        <f>"2018-11-20 20:07:35"</f>
        <v>2018-11-20 20:07:35</v>
      </c>
    </row>
    <row r="424" spans="1:7" x14ac:dyDescent="0.2">
      <c r="A424" t="s">
        <v>1</v>
      </c>
      <c r="B424" t="str">
        <f>"15513269927"</f>
        <v>15513269927</v>
      </c>
      <c r="C424" t="s">
        <v>1</v>
      </c>
      <c r="D424" t="s">
        <v>1</v>
      </c>
      <c r="E424" t="s">
        <v>1</v>
      </c>
      <c r="F424" t="s">
        <v>0</v>
      </c>
      <c r="G424" t="str">
        <f>"2018-11-20 20:07:29"</f>
        <v>2018-11-20 20:07:29</v>
      </c>
    </row>
    <row r="425" spans="1:7" x14ac:dyDescent="0.2">
      <c r="A425" t="s">
        <v>418</v>
      </c>
      <c r="B425" t="str">
        <f>"15586675833"</f>
        <v>15586675833</v>
      </c>
      <c r="C425" t="str">
        <f>"422801196806170613"</f>
        <v>422801196806170613</v>
      </c>
      <c r="D425" t="s">
        <v>1</v>
      </c>
      <c r="E425" t="s">
        <v>1</v>
      </c>
      <c r="F425" t="s">
        <v>0</v>
      </c>
      <c r="G425" t="str">
        <f>"2018-11-20 20:07:17"</f>
        <v>2018-11-20 20:07:17</v>
      </c>
    </row>
    <row r="426" spans="1:7" x14ac:dyDescent="0.2">
      <c r="A426" t="s">
        <v>417</v>
      </c>
      <c r="B426" t="str">
        <f>"15143097027"</f>
        <v>15143097027</v>
      </c>
      <c r="C426" t="str">
        <f>"220122199501040410"</f>
        <v>220122199501040410</v>
      </c>
      <c r="D426" t="s">
        <v>1</v>
      </c>
      <c r="E426" t="s">
        <v>1</v>
      </c>
      <c r="F426" t="s">
        <v>0</v>
      </c>
      <c r="G426" t="str">
        <f>"2018-11-20 20:06:35"</f>
        <v>2018-11-20 20:06:35</v>
      </c>
    </row>
    <row r="427" spans="1:7" x14ac:dyDescent="0.2">
      <c r="A427" t="s">
        <v>416</v>
      </c>
      <c r="B427" t="str">
        <f>"18175585516"</f>
        <v>18175585516</v>
      </c>
      <c r="C427" t="str">
        <f>"431022199509012216"</f>
        <v>431022199509012216</v>
      </c>
      <c r="D427" t="s">
        <v>1</v>
      </c>
      <c r="E427" t="s">
        <v>1</v>
      </c>
      <c r="F427" t="s">
        <v>0</v>
      </c>
      <c r="G427" t="str">
        <f>"2018-11-20 20:06:20"</f>
        <v>2018-11-20 20:06:20</v>
      </c>
    </row>
    <row r="428" spans="1:7" x14ac:dyDescent="0.2">
      <c r="A428" t="s">
        <v>1</v>
      </c>
      <c r="B428" t="str">
        <f>"13827105098"</f>
        <v>13827105098</v>
      </c>
      <c r="C428" t="s">
        <v>1</v>
      </c>
      <c r="D428" t="s">
        <v>1</v>
      </c>
      <c r="E428" t="s">
        <v>1</v>
      </c>
      <c r="F428" t="s">
        <v>0</v>
      </c>
      <c r="G428" t="str">
        <f>"2018-11-20 20:06:10"</f>
        <v>2018-11-20 20:06:10</v>
      </c>
    </row>
    <row r="429" spans="1:7" x14ac:dyDescent="0.2">
      <c r="A429" t="s">
        <v>415</v>
      </c>
      <c r="B429" t="str">
        <f>"13731769753"</f>
        <v>13731769753</v>
      </c>
      <c r="C429" t="str">
        <f>"13032120010412271X"</f>
        <v>13032120010412271X</v>
      </c>
      <c r="D429" t="s">
        <v>1</v>
      </c>
      <c r="E429" t="s">
        <v>1</v>
      </c>
      <c r="F429" t="s">
        <v>0</v>
      </c>
      <c r="G429" t="str">
        <f>"2018-11-20 20:05:54"</f>
        <v>2018-11-20 20:05:54</v>
      </c>
    </row>
    <row r="430" spans="1:7" x14ac:dyDescent="0.2">
      <c r="A430" t="s">
        <v>1</v>
      </c>
      <c r="B430" t="str">
        <f>"15613713666"</f>
        <v>15613713666</v>
      </c>
      <c r="C430" t="s">
        <v>1</v>
      </c>
      <c r="D430" t="s">
        <v>1</v>
      </c>
      <c r="E430" t="s">
        <v>1</v>
      </c>
      <c r="F430" t="s">
        <v>0</v>
      </c>
      <c r="G430" t="str">
        <f>"2018-11-20 20:05:48"</f>
        <v>2018-11-20 20:05:48</v>
      </c>
    </row>
    <row r="431" spans="1:7" x14ac:dyDescent="0.2">
      <c r="A431" t="s">
        <v>1</v>
      </c>
      <c r="B431" t="str">
        <f>"13435979005"</f>
        <v>13435979005</v>
      </c>
      <c r="C431" t="s">
        <v>1</v>
      </c>
      <c r="D431" t="s">
        <v>1</v>
      </c>
      <c r="E431" t="s">
        <v>1</v>
      </c>
      <c r="F431" t="s">
        <v>0</v>
      </c>
      <c r="G431" t="str">
        <f>"2018-11-20 20:05:44"</f>
        <v>2018-11-20 20:05:44</v>
      </c>
    </row>
    <row r="432" spans="1:7" x14ac:dyDescent="0.2">
      <c r="A432" t="s">
        <v>1</v>
      </c>
      <c r="B432" t="str">
        <f>"15226867955"</f>
        <v>15226867955</v>
      </c>
      <c r="C432" t="s">
        <v>1</v>
      </c>
      <c r="D432" t="s">
        <v>1</v>
      </c>
      <c r="E432" t="s">
        <v>1</v>
      </c>
      <c r="F432" t="s">
        <v>0</v>
      </c>
      <c r="G432" t="str">
        <f>"2018-11-20 20:05:34"</f>
        <v>2018-11-20 20:05:34</v>
      </c>
    </row>
    <row r="433" spans="1:7" x14ac:dyDescent="0.2">
      <c r="A433" t="s">
        <v>414</v>
      </c>
      <c r="B433" t="str">
        <f>"14705154343"</f>
        <v>14705154343</v>
      </c>
      <c r="C433" t="str">
        <f>"320829199404080417"</f>
        <v>320829199404080417</v>
      </c>
      <c r="D433" t="s">
        <v>1</v>
      </c>
      <c r="E433" t="s">
        <v>1</v>
      </c>
      <c r="F433" t="s">
        <v>0</v>
      </c>
      <c r="G433" t="str">
        <f>"2018-11-20 20:05:17"</f>
        <v>2018-11-20 20:05:17</v>
      </c>
    </row>
    <row r="434" spans="1:7" x14ac:dyDescent="0.2">
      <c r="A434" t="s">
        <v>1</v>
      </c>
      <c r="B434" t="str">
        <f>"15765298817"</f>
        <v>15765298817</v>
      </c>
      <c r="C434" t="s">
        <v>1</v>
      </c>
      <c r="D434" t="s">
        <v>1</v>
      </c>
      <c r="E434" t="s">
        <v>1</v>
      </c>
      <c r="F434" t="s">
        <v>0</v>
      </c>
      <c r="G434" t="str">
        <f>"2018-11-20 20:04:35"</f>
        <v>2018-11-20 20:04:35</v>
      </c>
    </row>
    <row r="435" spans="1:7" x14ac:dyDescent="0.2">
      <c r="A435" t="s">
        <v>413</v>
      </c>
      <c r="B435" t="str">
        <f>"13265484697"</f>
        <v>13265484697</v>
      </c>
      <c r="C435" t="str">
        <f>"450881199211184417"</f>
        <v>450881199211184417</v>
      </c>
      <c r="D435" t="s">
        <v>1</v>
      </c>
      <c r="E435" t="s">
        <v>1</v>
      </c>
      <c r="F435" t="s">
        <v>0</v>
      </c>
      <c r="G435" t="str">
        <f>"2018-11-20 20:04:29"</f>
        <v>2018-11-20 20:04:29</v>
      </c>
    </row>
    <row r="436" spans="1:7" x14ac:dyDescent="0.2">
      <c r="A436" t="s">
        <v>1</v>
      </c>
      <c r="B436" t="str">
        <f>"18845053950"</f>
        <v>18845053950</v>
      </c>
      <c r="C436" t="s">
        <v>1</v>
      </c>
      <c r="D436" t="s">
        <v>1</v>
      </c>
      <c r="E436" t="s">
        <v>1</v>
      </c>
      <c r="F436" t="s">
        <v>0</v>
      </c>
      <c r="G436" t="str">
        <f>"2018-11-20 20:03:30"</f>
        <v>2018-11-20 20:03:30</v>
      </c>
    </row>
    <row r="437" spans="1:7" x14ac:dyDescent="0.2">
      <c r="A437" t="s">
        <v>412</v>
      </c>
      <c r="B437" t="str">
        <f>"15233113531"</f>
        <v>15233113531</v>
      </c>
      <c r="C437" t="str">
        <f>"130182199005131916"</f>
        <v>130182199005131916</v>
      </c>
      <c r="D437" t="s">
        <v>1</v>
      </c>
      <c r="E437" t="s">
        <v>1</v>
      </c>
      <c r="F437" t="s">
        <v>0</v>
      </c>
      <c r="G437" t="str">
        <f>"2018-11-20 20:02:39"</f>
        <v>2018-11-20 20:02:39</v>
      </c>
    </row>
    <row r="438" spans="1:7" x14ac:dyDescent="0.2">
      <c r="A438" t="s">
        <v>1</v>
      </c>
      <c r="B438" t="str">
        <f>"13826289377"</f>
        <v>13826289377</v>
      </c>
      <c r="C438" t="s">
        <v>1</v>
      </c>
      <c r="D438" t="s">
        <v>1</v>
      </c>
      <c r="E438" t="s">
        <v>1</v>
      </c>
      <c r="F438" t="s">
        <v>0</v>
      </c>
      <c r="G438" t="str">
        <f>"2018-11-20 20:02:14"</f>
        <v>2018-11-20 20:02:14</v>
      </c>
    </row>
    <row r="439" spans="1:7" x14ac:dyDescent="0.2">
      <c r="A439" t="s">
        <v>1</v>
      </c>
      <c r="B439" t="str">
        <f>"13313496473"</f>
        <v>13313496473</v>
      </c>
      <c r="C439" t="s">
        <v>1</v>
      </c>
      <c r="D439" t="s">
        <v>1</v>
      </c>
      <c r="E439" t="s">
        <v>1</v>
      </c>
      <c r="F439" t="s">
        <v>0</v>
      </c>
      <c r="G439" t="str">
        <f>"2018-11-20 20:01:30"</f>
        <v>2018-11-20 20:01:30</v>
      </c>
    </row>
    <row r="440" spans="1:7" x14ac:dyDescent="0.2">
      <c r="A440" t="s">
        <v>1</v>
      </c>
      <c r="B440" t="str">
        <f>"15851987223"</f>
        <v>15851987223</v>
      </c>
      <c r="C440" t="s">
        <v>1</v>
      </c>
      <c r="D440" t="s">
        <v>1</v>
      </c>
      <c r="E440" t="s">
        <v>1</v>
      </c>
      <c r="F440" t="s">
        <v>0</v>
      </c>
      <c r="G440" t="str">
        <f>"2018-11-20 20:01:29"</f>
        <v>2018-11-20 20:01:29</v>
      </c>
    </row>
    <row r="441" spans="1:7" x14ac:dyDescent="0.2">
      <c r="A441" t="s">
        <v>411</v>
      </c>
      <c r="B441" t="str">
        <f>"13783487776"</f>
        <v>13783487776</v>
      </c>
      <c r="C441" t="str">
        <f>"130406197709201880"</f>
        <v>130406197709201880</v>
      </c>
      <c r="D441" t="s">
        <v>1</v>
      </c>
      <c r="E441" t="s">
        <v>1</v>
      </c>
      <c r="F441" t="s">
        <v>0</v>
      </c>
      <c r="G441" t="str">
        <f>"2018-11-20 20:01:18"</f>
        <v>2018-11-20 20:01:18</v>
      </c>
    </row>
    <row r="442" spans="1:7" x14ac:dyDescent="0.2">
      <c r="A442" t="s">
        <v>410</v>
      </c>
      <c r="B442" t="str">
        <f>"13474180574"</f>
        <v>13474180574</v>
      </c>
      <c r="C442" t="str">
        <f>"610524199308240426"</f>
        <v>610524199308240426</v>
      </c>
      <c r="D442" t="s">
        <v>1</v>
      </c>
      <c r="E442" t="s">
        <v>1</v>
      </c>
      <c r="F442" t="s">
        <v>0</v>
      </c>
      <c r="G442" t="str">
        <f>"2018-11-20 20:01:13"</f>
        <v>2018-11-20 20:01:13</v>
      </c>
    </row>
    <row r="443" spans="1:7" x14ac:dyDescent="0.2">
      <c r="A443" t="s">
        <v>1</v>
      </c>
      <c r="B443" t="str">
        <f>"13647880911"</f>
        <v>13647880911</v>
      </c>
      <c r="C443" t="s">
        <v>1</v>
      </c>
      <c r="D443" t="s">
        <v>1</v>
      </c>
      <c r="E443" t="s">
        <v>1</v>
      </c>
      <c r="F443" t="s">
        <v>0</v>
      </c>
      <c r="G443" t="str">
        <f>"2018-11-20 20:00:38"</f>
        <v>2018-11-20 20:00:38</v>
      </c>
    </row>
    <row r="444" spans="1:7" x14ac:dyDescent="0.2">
      <c r="A444" t="s">
        <v>1</v>
      </c>
      <c r="B444" t="str">
        <f>"18585684064"</f>
        <v>18585684064</v>
      </c>
      <c r="C444" t="s">
        <v>1</v>
      </c>
      <c r="D444" t="s">
        <v>1</v>
      </c>
      <c r="E444" t="s">
        <v>1</v>
      </c>
      <c r="F444" t="s">
        <v>0</v>
      </c>
      <c r="G444" t="str">
        <f>"2018-11-20 20:00:36"</f>
        <v>2018-11-20 20:00:36</v>
      </c>
    </row>
    <row r="445" spans="1:7" x14ac:dyDescent="0.2">
      <c r="A445" t="s">
        <v>1</v>
      </c>
      <c r="B445" t="str">
        <f>"17374390105"</f>
        <v>17374390105</v>
      </c>
      <c r="C445" t="s">
        <v>1</v>
      </c>
      <c r="D445" t="s">
        <v>1</v>
      </c>
      <c r="E445" t="s">
        <v>1</v>
      </c>
      <c r="F445" t="s">
        <v>0</v>
      </c>
      <c r="G445" t="str">
        <f>"2018-11-20 20:00:34"</f>
        <v>2018-11-20 20:00:34</v>
      </c>
    </row>
    <row r="446" spans="1:7" x14ac:dyDescent="0.2">
      <c r="A446" t="s">
        <v>1</v>
      </c>
      <c r="B446" t="str">
        <f>"18573717283"</f>
        <v>18573717283</v>
      </c>
      <c r="C446" t="s">
        <v>1</v>
      </c>
      <c r="D446" t="s">
        <v>1</v>
      </c>
      <c r="E446" t="s">
        <v>1</v>
      </c>
      <c r="F446" t="s">
        <v>0</v>
      </c>
      <c r="G446" t="str">
        <f>"2018-11-20 20:00:29"</f>
        <v>2018-11-20 20:00:29</v>
      </c>
    </row>
    <row r="447" spans="1:7" x14ac:dyDescent="0.2">
      <c r="A447" t="s">
        <v>1</v>
      </c>
      <c r="B447" t="str">
        <f>"13532974060"</f>
        <v>13532974060</v>
      </c>
      <c r="C447" t="s">
        <v>1</v>
      </c>
      <c r="D447" t="s">
        <v>1</v>
      </c>
      <c r="E447" t="s">
        <v>1</v>
      </c>
      <c r="F447" t="s">
        <v>0</v>
      </c>
      <c r="G447" t="str">
        <f>"2018-11-20 20:00:27"</f>
        <v>2018-11-20 20:00:27</v>
      </c>
    </row>
    <row r="448" spans="1:7" x14ac:dyDescent="0.2">
      <c r="A448" t="s">
        <v>1</v>
      </c>
      <c r="B448" t="str">
        <f>"15955230864"</f>
        <v>15955230864</v>
      </c>
      <c r="C448" t="s">
        <v>1</v>
      </c>
      <c r="D448" t="s">
        <v>1</v>
      </c>
      <c r="E448" t="s">
        <v>1</v>
      </c>
      <c r="F448" t="s">
        <v>0</v>
      </c>
      <c r="G448" t="str">
        <f>"2018-11-20 20:00:27"</f>
        <v>2018-11-20 20:00:27</v>
      </c>
    </row>
    <row r="449" spans="1:7" x14ac:dyDescent="0.2">
      <c r="A449" t="s">
        <v>1</v>
      </c>
      <c r="B449" t="str">
        <f>"18946106489"</f>
        <v>18946106489</v>
      </c>
      <c r="C449" t="s">
        <v>1</v>
      </c>
      <c r="D449" t="s">
        <v>1</v>
      </c>
      <c r="E449" t="s">
        <v>1</v>
      </c>
      <c r="F449" t="s">
        <v>0</v>
      </c>
      <c r="G449" t="str">
        <f>"2018-11-20 19:59:54"</f>
        <v>2018-11-20 19:59:54</v>
      </c>
    </row>
    <row r="450" spans="1:7" x14ac:dyDescent="0.2">
      <c r="A450" t="s">
        <v>1</v>
      </c>
      <c r="B450" t="str">
        <f>"15615927669"</f>
        <v>15615927669</v>
      </c>
      <c r="C450" t="s">
        <v>1</v>
      </c>
      <c r="D450" t="s">
        <v>1</v>
      </c>
      <c r="E450" t="s">
        <v>1</v>
      </c>
      <c r="F450" t="s">
        <v>0</v>
      </c>
      <c r="G450" t="str">
        <f>"2018-11-20 19:59:31"</f>
        <v>2018-11-20 19:59:31</v>
      </c>
    </row>
    <row r="451" spans="1:7" x14ac:dyDescent="0.2">
      <c r="A451" t="s">
        <v>1</v>
      </c>
      <c r="B451" t="str">
        <f>"15394715361"</f>
        <v>15394715361</v>
      </c>
      <c r="C451" t="s">
        <v>1</v>
      </c>
      <c r="D451" t="s">
        <v>1</v>
      </c>
      <c r="E451" t="s">
        <v>1</v>
      </c>
      <c r="F451" t="s">
        <v>0</v>
      </c>
      <c r="G451" t="str">
        <f>"2018-11-20 19:59:24"</f>
        <v>2018-11-20 19:59:24</v>
      </c>
    </row>
    <row r="452" spans="1:7" x14ac:dyDescent="0.2">
      <c r="A452" t="s">
        <v>409</v>
      </c>
      <c r="B452" t="str">
        <f>"15003289627"</f>
        <v>15003289627</v>
      </c>
      <c r="C452" t="str">
        <f>"131181198911180971"</f>
        <v>131181198911180971</v>
      </c>
      <c r="D452" t="s">
        <v>1</v>
      </c>
      <c r="E452" t="s">
        <v>1</v>
      </c>
      <c r="F452" t="s">
        <v>0</v>
      </c>
      <c r="G452" t="str">
        <f>"2018-11-20 19:59:21"</f>
        <v>2018-11-20 19:59:21</v>
      </c>
    </row>
    <row r="453" spans="1:7" x14ac:dyDescent="0.2">
      <c r="A453" t="s">
        <v>1</v>
      </c>
      <c r="B453" t="str">
        <f>"18921277621"</f>
        <v>18921277621</v>
      </c>
      <c r="C453" t="s">
        <v>1</v>
      </c>
      <c r="D453" t="s">
        <v>1</v>
      </c>
      <c r="E453" t="s">
        <v>1</v>
      </c>
      <c r="F453" t="s">
        <v>0</v>
      </c>
      <c r="G453" t="str">
        <f>"2018-11-20 19:58:32"</f>
        <v>2018-11-20 19:58:32</v>
      </c>
    </row>
    <row r="454" spans="1:7" x14ac:dyDescent="0.2">
      <c r="A454" t="s">
        <v>408</v>
      </c>
      <c r="B454" t="str">
        <f>"18278979422"</f>
        <v>18278979422</v>
      </c>
      <c r="C454" t="str">
        <f>"450502198508201752"</f>
        <v>450502198508201752</v>
      </c>
      <c r="D454" t="s">
        <v>407</v>
      </c>
      <c r="E454" t="s">
        <v>406</v>
      </c>
      <c r="F454" t="s">
        <v>0</v>
      </c>
      <c r="G454" t="str">
        <f>"2018-11-20 19:58:31"</f>
        <v>2018-11-20 19:58:31</v>
      </c>
    </row>
    <row r="455" spans="1:7" x14ac:dyDescent="0.2">
      <c r="A455" t="s">
        <v>405</v>
      </c>
      <c r="B455" t="str">
        <f>"17586562768"</f>
        <v>17586562768</v>
      </c>
      <c r="C455" t="str">
        <f>"522401199605297058"</f>
        <v>522401199605297058</v>
      </c>
      <c r="D455" t="s">
        <v>1</v>
      </c>
      <c r="E455" t="s">
        <v>1</v>
      </c>
      <c r="F455" t="s">
        <v>0</v>
      </c>
      <c r="G455" t="str">
        <f>"2018-11-20 19:58:23"</f>
        <v>2018-11-20 19:58:23</v>
      </c>
    </row>
    <row r="456" spans="1:7" x14ac:dyDescent="0.2">
      <c r="A456" t="s">
        <v>1</v>
      </c>
      <c r="B456" t="str">
        <f>"15333143620"</f>
        <v>15333143620</v>
      </c>
      <c r="C456" t="s">
        <v>1</v>
      </c>
      <c r="D456" t="s">
        <v>1</v>
      </c>
      <c r="E456" t="s">
        <v>1</v>
      </c>
      <c r="F456" t="s">
        <v>0</v>
      </c>
      <c r="G456" t="str">
        <f>"2018-11-20 19:58:17"</f>
        <v>2018-11-20 19:58:17</v>
      </c>
    </row>
    <row r="457" spans="1:7" x14ac:dyDescent="0.2">
      <c r="A457" t="s">
        <v>1</v>
      </c>
      <c r="B457" t="str">
        <f>"15797838069"</f>
        <v>15797838069</v>
      </c>
      <c r="C457" t="s">
        <v>1</v>
      </c>
      <c r="D457" t="s">
        <v>1</v>
      </c>
      <c r="E457" t="s">
        <v>1</v>
      </c>
      <c r="F457" t="s">
        <v>0</v>
      </c>
      <c r="G457" t="str">
        <f>"2018-11-20 19:58:15"</f>
        <v>2018-11-20 19:58:15</v>
      </c>
    </row>
    <row r="458" spans="1:7" x14ac:dyDescent="0.2">
      <c r="A458" t="s">
        <v>404</v>
      </c>
      <c r="B458" t="str">
        <f>"18016558005"</f>
        <v>18016558005</v>
      </c>
      <c r="C458" t="str">
        <f>"513723199011061834"</f>
        <v>513723199011061834</v>
      </c>
      <c r="D458" t="s">
        <v>1</v>
      </c>
      <c r="E458" t="s">
        <v>1</v>
      </c>
      <c r="F458" t="s">
        <v>0</v>
      </c>
      <c r="G458" t="str">
        <f>"2018-11-20 19:58:10"</f>
        <v>2018-11-20 19:58:10</v>
      </c>
    </row>
    <row r="459" spans="1:7" x14ac:dyDescent="0.2">
      <c r="A459" t="s">
        <v>1</v>
      </c>
      <c r="B459" t="str">
        <f>"17832193793"</f>
        <v>17832193793</v>
      </c>
      <c r="C459" t="s">
        <v>1</v>
      </c>
      <c r="D459" t="s">
        <v>1</v>
      </c>
      <c r="E459" t="s">
        <v>1</v>
      </c>
      <c r="F459" t="s">
        <v>0</v>
      </c>
      <c r="G459" t="str">
        <f>"2018-11-20 19:57:57"</f>
        <v>2018-11-20 19:57:57</v>
      </c>
    </row>
    <row r="460" spans="1:7" x14ac:dyDescent="0.2">
      <c r="A460" t="s">
        <v>1</v>
      </c>
      <c r="B460" t="str">
        <f>"15146787466"</f>
        <v>15146787466</v>
      </c>
      <c r="C460" t="s">
        <v>1</v>
      </c>
      <c r="D460" t="s">
        <v>1</v>
      </c>
      <c r="E460" t="s">
        <v>1</v>
      </c>
      <c r="F460" t="s">
        <v>0</v>
      </c>
      <c r="G460" t="str">
        <f>"2018-11-20 19:57:50"</f>
        <v>2018-11-20 19:57:50</v>
      </c>
    </row>
    <row r="461" spans="1:7" x14ac:dyDescent="0.2">
      <c r="A461" t="s">
        <v>1</v>
      </c>
      <c r="B461" t="str">
        <f>"13765476982"</f>
        <v>13765476982</v>
      </c>
      <c r="C461" t="s">
        <v>1</v>
      </c>
      <c r="D461" t="s">
        <v>1</v>
      </c>
      <c r="E461" t="s">
        <v>1</v>
      </c>
      <c r="F461" t="s">
        <v>0</v>
      </c>
      <c r="G461" t="str">
        <f>"2018-11-20 19:57:35"</f>
        <v>2018-11-20 19:57:35</v>
      </c>
    </row>
    <row r="462" spans="1:7" x14ac:dyDescent="0.2">
      <c r="A462" t="s">
        <v>1</v>
      </c>
      <c r="B462" t="str">
        <f>"13117778146"</f>
        <v>13117778146</v>
      </c>
      <c r="C462" t="s">
        <v>1</v>
      </c>
      <c r="D462" t="s">
        <v>1</v>
      </c>
      <c r="E462" t="s">
        <v>1</v>
      </c>
      <c r="F462" t="s">
        <v>0</v>
      </c>
      <c r="G462" t="str">
        <f>"2018-11-20 19:57:32"</f>
        <v>2018-11-20 19:57:32</v>
      </c>
    </row>
    <row r="463" spans="1:7" x14ac:dyDescent="0.2">
      <c r="A463" t="s">
        <v>1</v>
      </c>
      <c r="B463" t="str">
        <f>"18769502125"</f>
        <v>18769502125</v>
      </c>
      <c r="C463" t="s">
        <v>1</v>
      </c>
      <c r="D463" t="s">
        <v>1</v>
      </c>
      <c r="E463" t="s">
        <v>1</v>
      </c>
      <c r="F463" t="s">
        <v>0</v>
      </c>
      <c r="G463" t="str">
        <f>"2018-11-20 19:57:31"</f>
        <v>2018-11-20 19:57:31</v>
      </c>
    </row>
    <row r="464" spans="1:7" x14ac:dyDescent="0.2">
      <c r="A464" t="s">
        <v>1</v>
      </c>
      <c r="B464" t="str">
        <f>"18682186247"</f>
        <v>18682186247</v>
      </c>
      <c r="C464" t="s">
        <v>1</v>
      </c>
      <c r="D464" t="s">
        <v>1</v>
      </c>
      <c r="E464" t="s">
        <v>1</v>
      </c>
      <c r="F464" t="s">
        <v>0</v>
      </c>
      <c r="G464" t="str">
        <f>"2018-11-20 19:57:27"</f>
        <v>2018-11-20 19:57:27</v>
      </c>
    </row>
    <row r="465" spans="1:7" x14ac:dyDescent="0.2">
      <c r="A465" t="s">
        <v>1</v>
      </c>
      <c r="B465" t="str">
        <f>"18070933899"</f>
        <v>18070933899</v>
      </c>
      <c r="C465" t="s">
        <v>1</v>
      </c>
      <c r="D465" t="s">
        <v>1</v>
      </c>
      <c r="E465" t="s">
        <v>1</v>
      </c>
      <c r="F465" t="s">
        <v>0</v>
      </c>
      <c r="G465" t="str">
        <f>"2018-11-20 19:57:25"</f>
        <v>2018-11-20 19:57:25</v>
      </c>
    </row>
    <row r="466" spans="1:7" x14ac:dyDescent="0.2">
      <c r="A466" t="s">
        <v>1</v>
      </c>
      <c r="B466" t="str">
        <f>"13061048093"</f>
        <v>13061048093</v>
      </c>
      <c r="C466" t="s">
        <v>1</v>
      </c>
      <c r="D466" t="s">
        <v>1</v>
      </c>
      <c r="E466" t="s">
        <v>1</v>
      </c>
      <c r="F466" t="s">
        <v>0</v>
      </c>
      <c r="G466" t="str">
        <f>"2018-11-20 19:57:02"</f>
        <v>2018-11-20 19:57:02</v>
      </c>
    </row>
    <row r="467" spans="1:7" x14ac:dyDescent="0.2">
      <c r="A467" t="s">
        <v>1</v>
      </c>
      <c r="B467" t="str">
        <f>"18367683580"</f>
        <v>18367683580</v>
      </c>
      <c r="C467" t="s">
        <v>1</v>
      </c>
      <c r="D467" t="s">
        <v>1</v>
      </c>
      <c r="E467" t="s">
        <v>1</v>
      </c>
      <c r="F467" t="s">
        <v>0</v>
      </c>
      <c r="G467" t="str">
        <f>"2018-11-20 19:56:53"</f>
        <v>2018-11-20 19:56:53</v>
      </c>
    </row>
    <row r="468" spans="1:7" x14ac:dyDescent="0.2">
      <c r="A468" t="s">
        <v>1</v>
      </c>
      <c r="B468" t="str">
        <f>"15548734724"</f>
        <v>15548734724</v>
      </c>
      <c r="C468" t="s">
        <v>1</v>
      </c>
      <c r="D468" t="s">
        <v>1</v>
      </c>
      <c r="E468" t="s">
        <v>1</v>
      </c>
      <c r="F468" t="s">
        <v>0</v>
      </c>
      <c r="G468" t="str">
        <f>"2018-11-20 19:56:45"</f>
        <v>2018-11-20 19:56:45</v>
      </c>
    </row>
    <row r="469" spans="1:7" x14ac:dyDescent="0.2">
      <c r="A469" t="s">
        <v>1</v>
      </c>
      <c r="B469" t="str">
        <f>"18779402172"</f>
        <v>18779402172</v>
      </c>
      <c r="C469" t="s">
        <v>1</v>
      </c>
      <c r="D469" t="s">
        <v>1</v>
      </c>
      <c r="E469" t="s">
        <v>1</v>
      </c>
      <c r="F469" t="s">
        <v>0</v>
      </c>
      <c r="G469" t="str">
        <f>"2018-11-20 19:56:37"</f>
        <v>2018-11-20 19:56:37</v>
      </c>
    </row>
    <row r="470" spans="1:7" x14ac:dyDescent="0.2">
      <c r="A470" t="s">
        <v>1</v>
      </c>
      <c r="B470" t="str">
        <f>"15014303401"</f>
        <v>15014303401</v>
      </c>
      <c r="C470" t="s">
        <v>1</v>
      </c>
      <c r="D470" t="s">
        <v>1</v>
      </c>
      <c r="E470" t="s">
        <v>1</v>
      </c>
      <c r="F470" t="s">
        <v>0</v>
      </c>
      <c r="G470" t="str">
        <f>"2018-11-20 19:56:35"</f>
        <v>2018-11-20 19:56:35</v>
      </c>
    </row>
    <row r="471" spans="1:7" x14ac:dyDescent="0.2">
      <c r="A471" t="s">
        <v>1</v>
      </c>
      <c r="B471" t="str">
        <f>"18651592866"</f>
        <v>18651592866</v>
      </c>
      <c r="C471" t="s">
        <v>1</v>
      </c>
      <c r="D471" t="s">
        <v>1</v>
      </c>
      <c r="E471" t="s">
        <v>1</v>
      </c>
      <c r="F471" t="s">
        <v>0</v>
      </c>
      <c r="G471" t="str">
        <f>"2018-11-20 19:56:26"</f>
        <v>2018-11-20 19:56:26</v>
      </c>
    </row>
    <row r="472" spans="1:7" x14ac:dyDescent="0.2">
      <c r="A472" t="s">
        <v>1</v>
      </c>
      <c r="B472" t="str">
        <f>"15194892225"</f>
        <v>15194892225</v>
      </c>
      <c r="C472" t="s">
        <v>1</v>
      </c>
      <c r="D472" t="s">
        <v>1</v>
      </c>
      <c r="E472" t="s">
        <v>1</v>
      </c>
      <c r="F472" t="s">
        <v>0</v>
      </c>
      <c r="G472" t="str">
        <f>"2018-11-20 19:56:13"</f>
        <v>2018-11-20 19:56:13</v>
      </c>
    </row>
    <row r="473" spans="1:7" x14ac:dyDescent="0.2">
      <c r="A473" t="s">
        <v>1</v>
      </c>
      <c r="B473" t="str">
        <f>"13247781336"</f>
        <v>13247781336</v>
      </c>
      <c r="C473" t="s">
        <v>1</v>
      </c>
      <c r="D473" t="s">
        <v>1</v>
      </c>
      <c r="E473" t="s">
        <v>1</v>
      </c>
      <c r="F473" t="s">
        <v>0</v>
      </c>
      <c r="G473" t="str">
        <f>"2018-11-20 19:56:00"</f>
        <v>2018-11-20 19:56:00</v>
      </c>
    </row>
    <row r="474" spans="1:7" x14ac:dyDescent="0.2">
      <c r="A474" t="s">
        <v>403</v>
      </c>
      <c r="B474" t="str">
        <f>"18263901018"</f>
        <v>18263901018</v>
      </c>
      <c r="C474" t="str">
        <f>"450222198807272920"</f>
        <v>450222198807272920</v>
      </c>
      <c r="D474" t="s">
        <v>1</v>
      </c>
      <c r="E474" t="s">
        <v>1</v>
      </c>
      <c r="F474" t="s">
        <v>0</v>
      </c>
      <c r="G474" t="str">
        <f>"2018-11-20 19:55:59"</f>
        <v>2018-11-20 19:55:59</v>
      </c>
    </row>
    <row r="475" spans="1:7" x14ac:dyDescent="0.2">
      <c r="A475" t="s">
        <v>1</v>
      </c>
      <c r="B475" t="str">
        <f>"15263604552"</f>
        <v>15263604552</v>
      </c>
      <c r="C475" t="s">
        <v>1</v>
      </c>
      <c r="D475" t="s">
        <v>1</v>
      </c>
      <c r="E475" t="s">
        <v>1</v>
      </c>
      <c r="F475" t="s">
        <v>0</v>
      </c>
      <c r="G475" t="str">
        <f>"2018-11-20 19:55:55"</f>
        <v>2018-11-20 19:55:55</v>
      </c>
    </row>
    <row r="476" spans="1:7" x14ac:dyDescent="0.2">
      <c r="A476" t="s">
        <v>1</v>
      </c>
      <c r="B476" t="str">
        <f>"13961223784"</f>
        <v>13961223784</v>
      </c>
      <c r="C476" t="s">
        <v>1</v>
      </c>
      <c r="D476" t="s">
        <v>1</v>
      </c>
      <c r="E476" t="s">
        <v>1</v>
      </c>
      <c r="F476" t="s">
        <v>0</v>
      </c>
      <c r="G476" t="str">
        <f>"2018-11-20 19:55:48"</f>
        <v>2018-11-20 19:55:48</v>
      </c>
    </row>
    <row r="477" spans="1:7" x14ac:dyDescent="0.2">
      <c r="A477" t="s">
        <v>1</v>
      </c>
      <c r="B477" t="str">
        <f>"17748690336"</f>
        <v>17748690336</v>
      </c>
      <c r="C477" t="s">
        <v>1</v>
      </c>
      <c r="D477" t="s">
        <v>1</v>
      </c>
      <c r="E477" t="s">
        <v>1</v>
      </c>
      <c r="F477" t="s">
        <v>0</v>
      </c>
      <c r="G477" t="str">
        <f>"2018-11-20 19:55:47"</f>
        <v>2018-11-20 19:55:47</v>
      </c>
    </row>
    <row r="478" spans="1:7" x14ac:dyDescent="0.2">
      <c r="A478" t="s">
        <v>1</v>
      </c>
      <c r="B478" t="str">
        <f>"15328440818"</f>
        <v>15328440818</v>
      </c>
      <c r="C478" t="s">
        <v>1</v>
      </c>
      <c r="D478" t="s">
        <v>1</v>
      </c>
      <c r="E478" t="s">
        <v>1</v>
      </c>
      <c r="F478" t="s">
        <v>0</v>
      </c>
      <c r="G478" t="str">
        <f>"2018-11-20 19:55:46"</f>
        <v>2018-11-20 19:55:46</v>
      </c>
    </row>
    <row r="479" spans="1:7" x14ac:dyDescent="0.2">
      <c r="A479" t="s">
        <v>402</v>
      </c>
      <c r="B479" t="str">
        <f>"15908590710"</f>
        <v>15908590710</v>
      </c>
      <c r="C479" t="str">
        <f>"522324199507101620"</f>
        <v>522324199507101620</v>
      </c>
      <c r="D479" t="s">
        <v>1</v>
      </c>
      <c r="E479" t="s">
        <v>1</v>
      </c>
      <c r="F479" t="s">
        <v>0</v>
      </c>
      <c r="G479" t="str">
        <f>"2018-11-20 19:55:35"</f>
        <v>2018-11-20 19:55:35</v>
      </c>
    </row>
    <row r="480" spans="1:7" x14ac:dyDescent="0.2">
      <c r="A480" t="s">
        <v>401</v>
      </c>
      <c r="B480" t="str">
        <f>"13655563763"</f>
        <v>13655563763</v>
      </c>
      <c r="C480" t="str">
        <f>"340825198103193411"</f>
        <v>340825198103193411</v>
      </c>
      <c r="D480" t="s">
        <v>1</v>
      </c>
      <c r="E480" t="s">
        <v>1</v>
      </c>
      <c r="F480" t="s">
        <v>0</v>
      </c>
      <c r="G480" t="str">
        <f>"2018-11-20 19:55:25"</f>
        <v>2018-11-20 19:55:25</v>
      </c>
    </row>
    <row r="481" spans="1:7" x14ac:dyDescent="0.2">
      <c r="A481" t="s">
        <v>1</v>
      </c>
      <c r="B481" t="str">
        <f>"15272822783"</f>
        <v>15272822783</v>
      </c>
      <c r="C481" t="s">
        <v>1</v>
      </c>
      <c r="D481" t="s">
        <v>1</v>
      </c>
      <c r="E481" t="s">
        <v>1</v>
      </c>
      <c r="F481" t="s">
        <v>0</v>
      </c>
      <c r="G481" t="str">
        <f>"2018-11-20 19:55:17"</f>
        <v>2018-11-20 19:55:17</v>
      </c>
    </row>
    <row r="482" spans="1:7" x14ac:dyDescent="0.2">
      <c r="A482" t="s">
        <v>1</v>
      </c>
      <c r="B482" t="str">
        <f>"13637091442"</f>
        <v>13637091442</v>
      </c>
      <c r="C482" t="s">
        <v>1</v>
      </c>
      <c r="D482" t="s">
        <v>1</v>
      </c>
      <c r="E482" t="s">
        <v>1</v>
      </c>
      <c r="F482" t="s">
        <v>0</v>
      </c>
      <c r="G482" t="str">
        <f>"2018-11-20 19:55:07"</f>
        <v>2018-11-20 19:55:07</v>
      </c>
    </row>
    <row r="483" spans="1:7" x14ac:dyDescent="0.2">
      <c r="A483" t="s">
        <v>1</v>
      </c>
      <c r="B483" t="str">
        <f>"15576316911"</f>
        <v>15576316911</v>
      </c>
      <c r="C483" t="s">
        <v>1</v>
      </c>
      <c r="D483" t="s">
        <v>1</v>
      </c>
      <c r="E483" t="s">
        <v>1</v>
      </c>
      <c r="F483" t="s">
        <v>0</v>
      </c>
      <c r="G483" t="str">
        <f>"2018-11-20 19:54:37"</f>
        <v>2018-11-20 19:54:37</v>
      </c>
    </row>
    <row r="484" spans="1:7" x14ac:dyDescent="0.2">
      <c r="A484" t="s">
        <v>1</v>
      </c>
      <c r="B484" t="str">
        <f>"13163767223"</f>
        <v>13163767223</v>
      </c>
      <c r="C484" t="s">
        <v>1</v>
      </c>
      <c r="D484" t="s">
        <v>1</v>
      </c>
      <c r="E484" t="s">
        <v>1</v>
      </c>
      <c r="F484" t="s">
        <v>0</v>
      </c>
      <c r="G484" t="str">
        <f>"2018-11-20 19:54:21"</f>
        <v>2018-11-20 19:54:21</v>
      </c>
    </row>
    <row r="485" spans="1:7" x14ac:dyDescent="0.2">
      <c r="A485" t="s">
        <v>1</v>
      </c>
      <c r="B485" t="str">
        <f>"18688291401"</f>
        <v>18688291401</v>
      </c>
      <c r="C485" t="s">
        <v>1</v>
      </c>
      <c r="D485" t="s">
        <v>1</v>
      </c>
      <c r="E485" t="s">
        <v>1</v>
      </c>
      <c r="F485" t="s">
        <v>0</v>
      </c>
      <c r="G485" t="str">
        <f>"2018-11-20 19:54:10"</f>
        <v>2018-11-20 19:54:10</v>
      </c>
    </row>
    <row r="486" spans="1:7" x14ac:dyDescent="0.2">
      <c r="A486" t="s">
        <v>400</v>
      </c>
      <c r="B486" t="str">
        <f>"13950760557"</f>
        <v>13950760557</v>
      </c>
      <c r="C486" t="str">
        <f>"350322199012241617"</f>
        <v>350322199012241617</v>
      </c>
      <c r="D486" t="s">
        <v>1</v>
      </c>
      <c r="E486" t="s">
        <v>1</v>
      </c>
      <c r="F486" t="s">
        <v>0</v>
      </c>
      <c r="G486" t="str">
        <f>"2018-11-20 19:54:06"</f>
        <v>2018-11-20 19:54:06</v>
      </c>
    </row>
    <row r="487" spans="1:7" x14ac:dyDescent="0.2">
      <c r="A487" t="s">
        <v>1</v>
      </c>
      <c r="B487" t="str">
        <f>"17092169737"</f>
        <v>17092169737</v>
      </c>
      <c r="C487" t="s">
        <v>1</v>
      </c>
      <c r="D487" t="s">
        <v>1</v>
      </c>
      <c r="E487" t="s">
        <v>1</v>
      </c>
      <c r="F487" t="s">
        <v>0</v>
      </c>
      <c r="G487" t="str">
        <f>"2018-11-20 19:54:03"</f>
        <v>2018-11-20 19:54:03</v>
      </c>
    </row>
    <row r="488" spans="1:7" x14ac:dyDescent="0.2">
      <c r="A488" t="s">
        <v>1</v>
      </c>
      <c r="B488" t="str">
        <f>"13434418877"</f>
        <v>13434418877</v>
      </c>
      <c r="C488" t="s">
        <v>1</v>
      </c>
      <c r="D488" t="s">
        <v>1</v>
      </c>
      <c r="E488" t="s">
        <v>1</v>
      </c>
      <c r="F488" t="s">
        <v>0</v>
      </c>
      <c r="G488" t="str">
        <f>"2018-11-20 19:53:51"</f>
        <v>2018-11-20 19:53:51</v>
      </c>
    </row>
    <row r="489" spans="1:7" x14ac:dyDescent="0.2">
      <c r="A489" t="s">
        <v>1</v>
      </c>
      <c r="B489" t="str">
        <f>"15119678370"</f>
        <v>15119678370</v>
      </c>
      <c r="C489" t="s">
        <v>1</v>
      </c>
      <c r="D489" t="s">
        <v>1</v>
      </c>
      <c r="E489" t="s">
        <v>1</v>
      </c>
      <c r="F489" t="s">
        <v>0</v>
      </c>
      <c r="G489" t="str">
        <f>"2018-11-20 19:53:45"</f>
        <v>2018-11-20 19:53:45</v>
      </c>
    </row>
    <row r="490" spans="1:7" x14ac:dyDescent="0.2">
      <c r="A490" t="s">
        <v>1</v>
      </c>
      <c r="B490" t="str">
        <f>"15717523786"</f>
        <v>15717523786</v>
      </c>
      <c r="C490" t="s">
        <v>1</v>
      </c>
      <c r="D490" t="s">
        <v>1</v>
      </c>
      <c r="E490" t="s">
        <v>1</v>
      </c>
      <c r="F490" t="s">
        <v>0</v>
      </c>
      <c r="G490" t="str">
        <f>"2018-11-20 19:53:08"</f>
        <v>2018-11-20 19:53:08</v>
      </c>
    </row>
    <row r="491" spans="1:7" x14ac:dyDescent="0.2">
      <c r="A491" t="s">
        <v>399</v>
      </c>
      <c r="B491" t="str">
        <f>"13867497115"</f>
        <v>13867497115</v>
      </c>
      <c r="C491" t="str">
        <f>"330123197908075116"</f>
        <v>330123197908075116</v>
      </c>
      <c r="D491" t="s">
        <v>1</v>
      </c>
      <c r="E491" t="s">
        <v>1</v>
      </c>
      <c r="F491" t="s">
        <v>0</v>
      </c>
      <c r="G491" t="str">
        <f>"2018-11-20 19:53:05"</f>
        <v>2018-11-20 19:53:05</v>
      </c>
    </row>
    <row r="492" spans="1:7" x14ac:dyDescent="0.2">
      <c r="A492" t="s">
        <v>398</v>
      </c>
      <c r="B492" t="str">
        <f>"13553395028"</f>
        <v>13553395028</v>
      </c>
      <c r="C492" t="str">
        <f>"440583198011201032"</f>
        <v>440583198011201032</v>
      </c>
      <c r="D492" t="s">
        <v>1</v>
      </c>
      <c r="E492" t="s">
        <v>1</v>
      </c>
      <c r="F492" t="s">
        <v>0</v>
      </c>
      <c r="G492" t="str">
        <f>"2018-11-20 19:52:52"</f>
        <v>2018-11-20 19:52:52</v>
      </c>
    </row>
    <row r="493" spans="1:7" x14ac:dyDescent="0.2">
      <c r="A493" t="s">
        <v>1</v>
      </c>
      <c r="B493" t="str">
        <f>"15962263228"</f>
        <v>15962263228</v>
      </c>
      <c r="C493" t="s">
        <v>1</v>
      </c>
      <c r="D493" t="s">
        <v>1</v>
      </c>
      <c r="E493" t="s">
        <v>1</v>
      </c>
      <c r="F493" t="s">
        <v>0</v>
      </c>
      <c r="G493" t="str">
        <f>"2018-11-20 19:52:18"</f>
        <v>2018-11-20 19:52:18</v>
      </c>
    </row>
    <row r="494" spans="1:7" x14ac:dyDescent="0.2">
      <c r="A494" t="s">
        <v>1</v>
      </c>
      <c r="B494" t="str">
        <f>"13389712295"</f>
        <v>13389712295</v>
      </c>
      <c r="C494" t="s">
        <v>1</v>
      </c>
      <c r="D494" t="s">
        <v>1</v>
      </c>
      <c r="E494" t="s">
        <v>1</v>
      </c>
      <c r="F494" t="s">
        <v>0</v>
      </c>
      <c r="G494" t="str">
        <f>"2018-11-20 19:52:17"</f>
        <v>2018-11-20 19:52:17</v>
      </c>
    </row>
    <row r="495" spans="1:7" x14ac:dyDescent="0.2">
      <c r="A495" t="s">
        <v>1</v>
      </c>
      <c r="B495" t="str">
        <f>"17664219995"</f>
        <v>17664219995</v>
      </c>
      <c r="C495" t="s">
        <v>1</v>
      </c>
      <c r="D495" t="s">
        <v>1</v>
      </c>
      <c r="E495" t="s">
        <v>1</v>
      </c>
      <c r="F495" t="s">
        <v>0</v>
      </c>
      <c r="G495" t="str">
        <f>"2018-11-20 19:52:04"</f>
        <v>2018-11-20 19:52:04</v>
      </c>
    </row>
    <row r="496" spans="1:7" x14ac:dyDescent="0.2">
      <c r="A496" t="s">
        <v>397</v>
      </c>
      <c r="B496" t="str">
        <f>"18334810200"</f>
        <v>18334810200</v>
      </c>
      <c r="C496" t="str">
        <f>"142303197708210610"</f>
        <v>142303197708210610</v>
      </c>
      <c r="D496" t="s">
        <v>1</v>
      </c>
      <c r="E496" t="s">
        <v>1</v>
      </c>
      <c r="F496" t="s">
        <v>0</v>
      </c>
      <c r="G496" t="str">
        <f>"2018-11-20 19:51:24"</f>
        <v>2018-11-20 19:51:24</v>
      </c>
    </row>
    <row r="497" spans="1:7" x14ac:dyDescent="0.2">
      <c r="A497" t="s">
        <v>396</v>
      </c>
      <c r="B497" t="str">
        <f>"18635723535"</f>
        <v>18635723535</v>
      </c>
      <c r="C497" t="str">
        <f>"142625199212014337"</f>
        <v>142625199212014337</v>
      </c>
      <c r="D497" t="s">
        <v>1</v>
      </c>
      <c r="E497" t="s">
        <v>1</v>
      </c>
      <c r="F497" t="s">
        <v>0</v>
      </c>
      <c r="G497" t="str">
        <f>"2018-11-20 19:51:13"</f>
        <v>2018-11-20 19:51:13</v>
      </c>
    </row>
    <row r="498" spans="1:7" x14ac:dyDescent="0.2">
      <c r="A498" t="s">
        <v>1</v>
      </c>
      <c r="B498" t="str">
        <f>"18911405762"</f>
        <v>18911405762</v>
      </c>
      <c r="C498" t="s">
        <v>1</v>
      </c>
      <c r="D498" t="s">
        <v>1</v>
      </c>
      <c r="E498" t="s">
        <v>1</v>
      </c>
      <c r="F498" t="s">
        <v>0</v>
      </c>
      <c r="G498" t="str">
        <f>"2018-11-20 19:50:56"</f>
        <v>2018-11-20 19:50:56</v>
      </c>
    </row>
    <row r="499" spans="1:7" x14ac:dyDescent="0.2">
      <c r="A499" t="s">
        <v>1</v>
      </c>
      <c r="B499" t="str">
        <f>"13013174874"</f>
        <v>13013174874</v>
      </c>
      <c r="C499" t="s">
        <v>1</v>
      </c>
      <c r="D499" t="s">
        <v>1</v>
      </c>
      <c r="E499" t="s">
        <v>1</v>
      </c>
      <c r="F499" t="s">
        <v>0</v>
      </c>
      <c r="G499" t="str">
        <f>"2018-11-20 19:50:40"</f>
        <v>2018-11-20 19:50:40</v>
      </c>
    </row>
    <row r="500" spans="1:7" x14ac:dyDescent="0.2">
      <c r="A500" t="s">
        <v>1</v>
      </c>
      <c r="B500" t="str">
        <f>"13794169817"</f>
        <v>13794169817</v>
      </c>
      <c r="C500" t="s">
        <v>1</v>
      </c>
      <c r="D500" t="s">
        <v>1</v>
      </c>
      <c r="E500" t="s">
        <v>1</v>
      </c>
      <c r="F500" t="s">
        <v>0</v>
      </c>
      <c r="G500" t="str">
        <f>"2018-11-20 19:50:31"</f>
        <v>2018-11-20 19:50:31</v>
      </c>
    </row>
    <row r="501" spans="1:7" x14ac:dyDescent="0.2">
      <c r="A501" t="s">
        <v>1</v>
      </c>
      <c r="B501" t="str">
        <f>"13939020824"</f>
        <v>13939020824</v>
      </c>
      <c r="C501" t="s">
        <v>1</v>
      </c>
      <c r="D501" t="s">
        <v>1</v>
      </c>
      <c r="E501" t="s">
        <v>1</v>
      </c>
      <c r="F501" t="s">
        <v>0</v>
      </c>
      <c r="G501" t="str">
        <f>"2018-11-20 19:50:29"</f>
        <v>2018-11-20 19:50:29</v>
      </c>
    </row>
    <row r="502" spans="1:7" x14ac:dyDescent="0.2">
      <c r="A502" t="s">
        <v>395</v>
      </c>
      <c r="B502" t="str">
        <f>"15572365660"</f>
        <v>15572365660</v>
      </c>
      <c r="C502" t="str">
        <f>"421125199102163322"</f>
        <v>421125199102163322</v>
      </c>
      <c r="D502" t="s">
        <v>1</v>
      </c>
      <c r="E502" t="s">
        <v>1</v>
      </c>
      <c r="F502" t="s">
        <v>0</v>
      </c>
      <c r="G502" t="str">
        <f>"2018-11-20 19:50:06"</f>
        <v>2018-11-20 19:50:06</v>
      </c>
    </row>
    <row r="503" spans="1:7" x14ac:dyDescent="0.2">
      <c r="A503" t="s">
        <v>1</v>
      </c>
      <c r="B503" t="str">
        <f>"17855848415"</f>
        <v>17855848415</v>
      </c>
      <c r="C503" t="s">
        <v>1</v>
      </c>
      <c r="D503" t="s">
        <v>1</v>
      </c>
      <c r="E503" t="s">
        <v>1</v>
      </c>
      <c r="F503" t="s">
        <v>0</v>
      </c>
      <c r="G503" t="str">
        <f>"2018-11-20 19:49:41"</f>
        <v>2018-11-20 19:49:41</v>
      </c>
    </row>
    <row r="504" spans="1:7" x14ac:dyDescent="0.2">
      <c r="A504" t="s">
        <v>1</v>
      </c>
      <c r="B504" t="str">
        <f>"18813901787"</f>
        <v>18813901787</v>
      </c>
      <c r="C504" t="s">
        <v>1</v>
      </c>
      <c r="D504" t="s">
        <v>1</v>
      </c>
      <c r="E504" t="s">
        <v>1</v>
      </c>
      <c r="F504" t="s">
        <v>0</v>
      </c>
      <c r="G504" t="str">
        <f>"2018-11-20 19:49:27"</f>
        <v>2018-11-20 19:49:27</v>
      </c>
    </row>
    <row r="505" spans="1:7" x14ac:dyDescent="0.2">
      <c r="A505" t="s">
        <v>1</v>
      </c>
      <c r="B505" t="str">
        <f>"15055603363"</f>
        <v>15055603363</v>
      </c>
      <c r="C505" t="s">
        <v>1</v>
      </c>
      <c r="D505" t="s">
        <v>1</v>
      </c>
      <c r="E505" t="s">
        <v>1</v>
      </c>
      <c r="F505" t="s">
        <v>0</v>
      </c>
      <c r="G505" t="str">
        <f>"2018-11-20 19:49:13"</f>
        <v>2018-11-20 19:49:13</v>
      </c>
    </row>
    <row r="506" spans="1:7" x14ac:dyDescent="0.2">
      <c r="A506" t="s">
        <v>1</v>
      </c>
      <c r="B506" t="str">
        <f>"18977067729"</f>
        <v>18977067729</v>
      </c>
      <c r="C506" t="s">
        <v>1</v>
      </c>
      <c r="D506" t="s">
        <v>1</v>
      </c>
      <c r="E506" t="s">
        <v>1</v>
      </c>
      <c r="F506" t="s">
        <v>0</v>
      </c>
      <c r="G506" t="str">
        <f>"2018-11-20 19:48:56"</f>
        <v>2018-11-20 19:48:56</v>
      </c>
    </row>
    <row r="507" spans="1:7" x14ac:dyDescent="0.2">
      <c r="A507" t="s">
        <v>394</v>
      </c>
      <c r="B507" t="str">
        <f>"18277290931"</f>
        <v>18277290931</v>
      </c>
      <c r="C507" t="str">
        <f>"440981198703243216"</f>
        <v>440981198703243216</v>
      </c>
      <c r="D507" t="s">
        <v>1</v>
      </c>
      <c r="E507" t="s">
        <v>1</v>
      </c>
      <c r="F507" t="s">
        <v>0</v>
      </c>
      <c r="G507" t="str">
        <f>"2018-11-20 19:48:42"</f>
        <v>2018-11-20 19:48:42</v>
      </c>
    </row>
    <row r="508" spans="1:7" x14ac:dyDescent="0.2">
      <c r="A508" t="s">
        <v>1</v>
      </c>
      <c r="B508" t="str">
        <f>"13887658928"</f>
        <v>13887658928</v>
      </c>
      <c r="C508" t="s">
        <v>1</v>
      </c>
      <c r="D508" t="s">
        <v>1</v>
      </c>
      <c r="E508" t="s">
        <v>1</v>
      </c>
      <c r="F508" t="s">
        <v>0</v>
      </c>
      <c r="G508" t="str">
        <f>"2018-11-20 19:48:24"</f>
        <v>2018-11-20 19:48:24</v>
      </c>
    </row>
    <row r="509" spans="1:7" x14ac:dyDescent="0.2">
      <c r="A509" t="s">
        <v>393</v>
      </c>
      <c r="B509" t="str">
        <f>"13611908892"</f>
        <v>13611908892</v>
      </c>
      <c r="C509" t="str">
        <f>"411526199307292351"</f>
        <v>411526199307292351</v>
      </c>
      <c r="D509" t="s">
        <v>1</v>
      </c>
      <c r="E509" t="s">
        <v>1</v>
      </c>
      <c r="F509" t="s">
        <v>0</v>
      </c>
      <c r="G509" t="str">
        <f>"2018-11-20 19:48:12"</f>
        <v>2018-11-20 19:48:12</v>
      </c>
    </row>
    <row r="510" spans="1:7" x14ac:dyDescent="0.2">
      <c r="A510" t="s">
        <v>392</v>
      </c>
      <c r="B510" t="str">
        <f>"13553476206"</f>
        <v>13553476206</v>
      </c>
      <c r="C510" t="str">
        <f>"44082519851205327X"</f>
        <v>44082519851205327X</v>
      </c>
      <c r="D510" t="s">
        <v>1</v>
      </c>
      <c r="E510" t="s">
        <v>1</v>
      </c>
      <c r="F510" t="s">
        <v>0</v>
      </c>
      <c r="G510" t="str">
        <f>"2018-11-20 19:47:45"</f>
        <v>2018-11-20 19:47:45</v>
      </c>
    </row>
    <row r="511" spans="1:7" x14ac:dyDescent="0.2">
      <c r="A511" t="s">
        <v>391</v>
      </c>
      <c r="B511" t="str">
        <f>"18807482158"</f>
        <v>18807482158</v>
      </c>
      <c r="C511" t="str">
        <f>"430423197808280016"</f>
        <v>430423197808280016</v>
      </c>
      <c r="D511" t="s">
        <v>1</v>
      </c>
      <c r="E511" t="s">
        <v>1</v>
      </c>
      <c r="F511" t="s">
        <v>0</v>
      </c>
      <c r="G511" t="str">
        <f>"2018-11-20 19:47:33"</f>
        <v>2018-11-20 19:47:33</v>
      </c>
    </row>
    <row r="512" spans="1:7" x14ac:dyDescent="0.2">
      <c r="A512" t="s">
        <v>1</v>
      </c>
      <c r="B512" t="str">
        <f>"15638199922"</f>
        <v>15638199922</v>
      </c>
      <c r="C512" t="s">
        <v>1</v>
      </c>
      <c r="D512" t="s">
        <v>1</v>
      </c>
      <c r="E512" t="s">
        <v>1</v>
      </c>
      <c r="F512" t="s">
        <v>0</v>
      </c>
      <c r="G512" t="str">
        <f>"2018-11-20 19:47:23"</f>
        <v>2018-11-20 19:47:23</v>
      </c>
    </row>
    <row r="513" spans="1:7" x14ac:dyDescent="0.2">
      <c r="A513" t="s">
        <v>390</v>
      </c>
      <c r="B513" t="str">
        <f>"17664151448"</f>
        <v>17664151448</v>
      </c>
      <c r="C513" t="str">
        <f>"370687199203302337"</f>
        <v>370687199203302337</v>
      </c>
      <c r="D513" t="s">
        <v>389</v>
      </c>
      <c r="E513" t="s">
        <v>388</v>
      </c>
      <c r="F513" t="s">
        <v>0</v>
      </c>
      <c r="G513" t="str">
        <f>"2018-11-20 19:47:20"</f>
        <v>2018-11-20 19:47:20</v>
      </c>
    </row>
    <row r="514" spans="1:7" x14ac:dyDescent="0.2">
      <c r="A514" t="s">
        <v>1</v>
      </c>
      <c r="B514" t="str">
        <f>"13651190372"</f>
        <v>13651190372</v>
      </c>
      <c r="C514" t="s">
        <v>1</v>
      </c>
      <c r="D514" t="s">
        <v>1</v>
      </c>
      <c r="E514" t="s">
        <v>1</v>
      </c>
      <c r="F514" t="s">
        <v>0</v>
      </c>
      <c r="G514" t="str">
        <f>"2018-11-20 19:47:17"</f>
        <v>2018-11-20 19:47:17</v>
      </c>
    </row>
    <row r="515" spans="1:7" x14ac:dyDescent="0.2">
      <c r="A515" t="s">
        <v>387</v>
      </c>
      <c r="B515" t="str">
        <f>"18300048606"</f>
        <v>18300048606</v>
      </c>
      <c r="C515" t="str">
        <f>"441624197610100032"</f>
        <v>441624197610100032</v>
      </c>
      <c r="D515" t="s">
        <v>386</v>
      </c>
      <c r="E515" t="s">
        <v>385</v>
      </c>
      <c r="F515" t="s">
        <v>0</v>
      </c>
      <c r="G515" t="str">
        <f>"2018-11-20 19:47:16"</f>
        <v>2018-11-20 19:47:16</v>
      </c>
    </row>
    <row r="516" spans="1:7" x14ac:dyDescent="0.2">
      <c r="A516" t="s">
        <v>1</v>
      </c>
      <c r="B516" t="str">
        <f>"15128998637"</f>
        <v>15128998637</v>
      </c>
      <c r="C516" t="s">
        <v>1</v>
      </c>
      <c r="D516" t="s">
        <v>1</v>
      </c>
      <c r="E516" t="s">
        <v>1</v>
      </c>
      <c r="F516" t="s">
        <v>0</v>
      </c>
      <c r="G516" t="str">
        <f>"2018-11-20 19:47:02"</f>
        <v>2018-11-20 19:47:02</v>
      </c>
    </row>
    <row r="517" spans="1:7" x14ac:dyDescent="0.2">
      <c r="A517" t="s">
        <v>384</v>
      </c>
      <c r="B517" t="str">
        <f>"15840377586"</f>
        <v>15840377586</v>
      </c>
      <c r="C517" t="str">
        <f>"211223199001293033"</f>
        <v>211223199001293033</v>
      </c>
      <c r="D517" t="s">
        <v>1</v>
      </c>
      <c r="E517" t="s">
        <v>1</v>
      </c>
      <c r="F517" t="s">
        <v>0</v>
      </c>
      <c r="G517" t="str">
        <f>"2018-11-20 19:46:54"</f>
        <v>2018-11-20 19:46:54</v>
      </c>
    </row>
    <row r="518" spans="1:7" x14ac:dyDescent="0.2">
      <c r="A518" t="s">
        <v>1</v>
      </c>
      <c r="B518" t="str">
        <f>"18346184809"</f>
        <v>18346184809</v>
      </c>
      <c r="C518" t="s">
        <v>1</v>
      </c>
      <c r="D518" t="s">
        <v>1</v>
      </c>
      <c r="E518" t="s">
        <v>1</v>
      </c>
      <c r="F518" t="s">
        <v>0</v>
      </c>
      <c r="G518" t="str">
        <f>"2018-11-20 19:46:48"</f>
        <v>2018-11-20 19:46:48</v>
      </c>
    </row>
    <row r="519" spans="1:7" x14ac:dyDescent="0.2">
      <c r="A519" t="s">
        <v>1</v>
      </c>
      <c r="B519" t="str">
        <f>"15181205032"</f>
        <v>15181205032</v>
      </c>
      <c r="C519" t="s">
        <v>1</v>
      </c>
      <c r="D519" t="s">
        <v>1</v>
      </c>
      <c r="E519" t="s">
        <v>1</v>
      </c>
      <c r="F519" t="s">
        <v>0</v>
      </c>
      <c r="G519" t="str">
        <f>"2018-11-20 19:46:35"</f>
        <v>2018-11-20 19:46:35</v>
      </c>
    </row>
    <row r="520" spans="1:7" x14ac:dyDescent="0.2">
      <c r="A520" t="s">
        <v>1</v>
      </c>
      <c r="B520" t="str">
        <f>"15303430658"</f>
        <v>15303430658</v>
      </c>
      <c r="C520" t="s">
        <v>1</v>
      </c>
      <c r="D520" t="s">
        <v>1</v>
      </c>
      <c r="E520" t="s">
        <v>1</v>
      </c>
      <c r="F520" t="s">
        <v>0</v>
      </c>
      <c r="G520" t="str">
        <f>"2018-11-20 19:46:16"</f>
        <v>2018-11-20 19:46:16</v>
      </c>
    </row>
    <row r="521" spans="1:7" x14ac:dyDescent="0.2">
      <c r="A521" t="s">
        <v>1</v>
      </c>
      <c r="B521" t="str">
        <f>"15546089821"</f>
        <v>15546089821</v>
      </c>
      <c r="C521" t="s">
        <v>1</v>
      </c>
      <c r="D521" t="s">
        <v>1</v>
      </c>
      <c r="E521" t="s">
        <v>1</v>
      </c>
      <c r="F521" t="s">
        <v>0</v>
      </c>
      <c r="G521" t="str">
        <f>"2018-11-20 19:46:12"</f>
        <v>2018-11-20 19:46:12</v>
      </c>
    </row>
    <row r="522" spans="1:7" x14ac:dyDescent="0.2">
      <c r="A522" t="s">
        <v>383</v>
      </c>
      <c r="B522" t="str">
        <f>"18780087542"</f>
        <v>18780087542</v>
      </c>
      <c r="C522" t="str">
        <f>"510902198911244419"</f>
        <v>510902198911244419</v>
      </c>
      <c r="D522" t="s">
        <v>382</v>
      </c>
      <c r="E522" t="s">
        <v>381</v>
      </c>
      <c r="F522" t="s">
        <v>0</v>
      </c>
      <c r="G522" t="str">
        <f>"2018-11-20 19:45:43"</f>
        <v>2018-11-20 19:45:43</v>
      </c>
    </row>
    <row r="523" spans="1:7" x14ac:dyDescent="0.2">
      <c r="A523" t="s">
        <v>380</v>
      </c>
      <c r="B523" t="str">
        <f>"15035420847"</f>
        <v>15035420847</v>
      </c>
      <c r="C523" t="str">
        <f>"142727199412201055"</f>
        <v>142727199412201055</v>
      </c>
      <c r="D523" t="s">
        <v>1</v>
      </c>
      <c r="E523" t="s">
        <v>1</v>
      </c>
      <c r="F523" t="s">
        <v>0</v>
      </c>
      <c r="G523" t="str">
        <f>"2018-11-20 19:45:31"</f>
        <v>2018-11-20 19:45:31</v>
      </c>
    </row>
    <row r="524" spans="1:7" x14ac:dyDescent="0.2">
      <c r="A524" t="s">
        <v>1</v>
      </c>
      <c r="B524" t="str">
        <f>"17088942253"</f>
        <v>17088942253</v>
      </c>
      <c r="C524" t="s">
        <v>1</v>
      </c>
      <c r="D524" t="s">
        <v>1</v>
      </c>
      <c r="E524" t="s">
        <v>1</v>
      </c>
      <c r="F524" t="s">
        <v>0</v>
      </c>
      <c r="G524" t="str">
        <f>"2018-11-20 19:45:30"</f>
        <v>2018-11-20 19:45:30</v>
      </c>
    </row>
    <row r="525" spans="1:7" x14ac:dyDescent="0.2">
      <c r="A525" t="s">
        <v>1</v>
      </c>
      <c r="B525" t="str">
        <f>"13033654016"</f>
        <v>13033654016</v>
      </c>
      <c r="C525" t="s">
        <v>1</v>
      </c>
      <c r="D525" t="s">
        <v>1</v>
      </c>
      <c r="E525" t="s">
        <v>1</v>
      </c>
      <c r="F525" t="s">
        <v>0</v>
      </c>
      <c r="G525" t="str">
        <f>"2018-11-20 19:45:15"</f>
        <v>2018-11-20 19:45:15</v>
      </c>
    </row>
    <row r="526" spans="1:7" x14ac:dyDescent="0.2">
      <c r="A526" t="s">
        <v>1</v>
      </c>
      <c r="B526" t="str">
        <f>"17697113379"</f>
        <v>17697113379</v>
      </c>
      <c r="C526" t="s">
        <v>1</v>
      </c>
      <c r="D526" t="s">
        <v>1</v>
      </c>
      <c r="E526" t="s">
        <v>1</v>
      </c>
      <c r="F526" t="s">
        <v>0</v>
      </c>
      <c r="G526" t="str">
        <f>"2018-11-20 19:45:06"</f>
        <v>2018-11-20 19:45:06</v>
      </c>
    </row>
    <row r="527" spans="1:7" x14ac:dyDescent="0.2">
      <c r="A527" t="s">
        <v>1</v>
      </c>
      <c r="B527" t="str">
        <f>"18384075889"</f>
        <v>18384075889</v>
      </c>
      <c r="C527" t="s">
        <v>1</v>
      </c>
      <c r="D527" t="s">
        <v>1</v>
      </c>
      <c r="E527" t="s">
        <v>1</v>
      </c>
      <c r="F527" t="s">
        <v>0</v>
      </c>
      <c r="G527" t="str">
        <f>"2018-11-20 19:44:52"</f>
        <v>2018-11-20 19:44:52</v>
      </c>
    </row>
    <row r="528" spans="1:7" x14ac:dyDescent="0.2">
      <c r="A528" t="s">
        <v>1</v>
      </c>
      <c r="B528" t="str">
        <f>"13612625173"</f>
        <v>13612625173</v>
      </c>
      <c r="C528" t="s">
        <v>1</v>
      </c>
      <c r="D528" t="s">
        <v>1</v>
      </c>
      <c r="E528" t="s">
        <v>1</v>
      </c>
      <c r="F528" t="s">
        <v>0</v>
      </c>
      <c r="G528" t="str">
        <f>"2018-11-20 19:44:52"</f>
        <v>2018-11-20 19:44:52</v>
      </c>
    </row>
    <row r="529" spans="1:7" x14ac:dyDescent="0.2">
      <c r="A529" t="s">
        <v>1</v>
      </c>
      <c r="B529" t="str">
        <f>"18390647565"</f>
        <v>18390647565</v>
      </c>
      <c r="C529" t="s">
        <v>1</v>
      </c>
      <c r="D529" t="s">
        <v>1</v>
      </c>
      <c r="E529" t="s">
        <v>1</v>
      </c>
      <c r="F529" t="s">
        <v>0</v>
      </c>
      <c r="G529" t="str">
        <f>"2018-11-20 19:44:23"</f>
        <v>2018-11-20 19:44:23</v>
      </c>
    </row>
    <row r="530" spans="1:7" x14ac:dyDescent="0.2">
      <c r="A530" t="s">
        <v>379</v>
      </c>
      <c r="B530" t="str">
        <f>"13528481964"</f>
        <v>13528481964</v>
      </c>
      <c r="C530" t="str">
        <f>"532124198601201915"</f>
        <v>532124198601201915</v>
      </c>
      <c r="D530" t="s">
        <v>1</v>
      </c>
      <c r="E530" t="s">
        <v>1</v>
      </c>
      <c r="F530" t="s">
        <v>0</v>
      </c>
      <c r="G530" t="str">
        <f>"2018-11-20 19:44:07"</f>
        <v>2018-11-20 19:44:07</v>
      </c>
    </row>
    <row r="531" spans="1:7" x14ac:dyDescent="0.2">
      <c r="A531" t="s">
        <v>1</v>
      </c>
      <c r="B531" t="str">
        <f>"13517704360"</f>
        <v>13517704360</v>
      </c>
      <c r="C531" t="s">
        <v>1</v>
      </c>
      <c r="D531" t="s">
        <v>1</v>
      </c>
      <c r="E531" t="s">
        <v>1</v>
      </c>
      <c r="F531" t="s">
        <v>0</v>
      </c>
      <c r="G531" t="str">
        <f>"2018-11-20 19:43:55"</f>
        <v>2018-11-20 19:43:55</v>
      </c>
    </row>
    <row r="532" spans="1:7" x14ac:dyDescent="0.2">
      <c r="A532" t="s">
        <v>378</v>
      </c>
      <c r="B532" t="str">
        <f>"13909394268"</f>
        <v>13909394268</v>
      </c>
      <c r="C532" t="str">
        <f>"622621197308084516"</f>
        <v>622621197308084516</v>
      </c>
      <c r="D532" t="s">
        <v>1</v>
      </c>
      <c r="E532" t="s">
        <v>1</v>
      </c>
      <c r="F532" t="s">
        <v>0</v>
      </c>
      <c r="G532" t="str">
        <f>"2018-11-20 19:42:07"</f>
        <v>2018-11-20 19:42:07</v>
      </c>
    </row>
    <row r="533" spans="1:7" x14ac:dyDescent="0.2">
      <c r="A533" t="s">
        <v>377</v>
      </c>
      <c r="B533" t="str">
        <f>"15556281683"</f>
        <v>15556281683</v>
      </c>
      <c r="C533" t="str">
        <f>"342221198710084077"</f>
        <v>342221198710084077</v>
      </c>
      <c r="D533" t="s">
        <v>376</v>
      </c>
      <c r="E533" t="s">
        <v>375</v>
      </c>
      <c r="F533" t="s">
        <v>0</v>
      </c>
      <c r="G533" t="str">
        <f>"2018-11-20 19:41:57"</f>
        <v>2018-11-20 19:41:57</v>
      </c>
    </row>
    <row r="534" spans="1:7" x14ac:dyDescent="0.2">
      <c r="A534" t="s">
        <v>374</v>
      </c>
      <c r="B534" t="str">
        <f>"18389299936"</f>
        <v>18389299936</v>
      </c>
      <c r="C534" t="str">
        <f>"460004199604090011"</f>
        <v>460004199604090011</v>
      </c>
      <c r="D534" t="s">
        <v>1</v>
      </c>
      <c r="E534" t="s">
        <v>1</v>
      </c>
      <c r="F534" t="s">
        <v>0</v>
      </c>
      <c r="G534" t="str">
        <f>"2018-11-20 19:41:51"</f>
        <v>2018-11-20 19:41:51</v>
      </c>
    </row>
    <row r="535" spans="1:7" x14ac:dyDescent="0.2">
      <c r="A535" t="s">
        <v>1</v>
      </c>
      <c r="B535" t="str">
        <f>"18533077197"</f>
        <v>18533077197</v>
      </c>
      <c r="C535" t="s">
        <v>1</v>
      </c>
      <c r="D535" t="s">
        <v>1</v>
      </c>
      <c r="E535" t="s">
        <v>1</v>
      </c>
      <c r="F535" t="s">
        <v>0</v>
      </c>
      <c r="G535" t="str">
        <f>"2018-11-20 19:41:45"</f>
        <v>2018-11-20 19:41:45</v>
      </c>
    </row>
    <row r="536" spans="1:7" x14ac:dyDescent="0.2">
      <c r="A536" t="s">
        <v>1</v>
      </c>
      <c r="B536" t="str">
        <f>"13040753803"</f>
        <v>13040753803</v>
      </c>
      <c r="C536" t="s">
        <v>1</v>
      </c>
      <c r="D536" t="s">
        <v>1</v>
      </c>
      <c r="E536" t="s">
        <v>1</v>
      </c>
      <c r="F536" t="s">
        <v>0</v>
      </c>
      <c r="G536" t="str">
        <f>"2018-11-20 19:41:38"</f>
        <v>2018-11-20 19:41:38</v>
      </c>
    </row>
    <row r="537" spans="1:7" x14ac:dyDescent="0.2">
      <c r="A537" t="s">
        <v>1</v>
      </c>
      <c r="B537" t="str">
        <f>"17797202551"</f>
        <v>17797202551</v>
      </c>
      <c r="C537" t="s">
        <v>1</v>
      </c>
      <c r="D537" t="s">
        <v>1</v>
      </c>
      <c r="E537" t="s">
        <v>1</v>
      </c>
      <c r="F537" t="s">
        <v>0</v>
      </c>
      <c r="G537" t="str">
        <f>"2018-11-20 19:40:36"</f>
        <v>2018-11-20 19:40:36</v>
      </c>
    </row>
    <row r="538" spans="1:7" x14ac:dyDescent="0.2">
      <c r="A538" t="s">
        <v>1</v>
      </c>
      <c r="B538" t="str">
        <f>"18570943528"</f>
        <v>18570943528</v>
      </c>
      <c r="C538" t="s">
        <v>1</v>
      </c>
      <c r="D538" t="s">
        <v>1</v>
      </c>
      <c r="E538" t="s">
        <v>1</v>
      </c>
      <c r="F538" t="s">
        <v>0</v>
      </c>
      <c r="G538" t="str">
        <f>"2018-11-20 19:40:23"</f>
        <v>2018-11-20 19:40:23</v>
      </c>
    </row>
    <row r="539" spans="1:7" x14ac:dyDescent="0.2">
      <c r="A539" t="s">
        <v>1</v>
      </c>
      <c r="B539" t="str">
        <f>"13295767401"</f>
        <v>13295767401</v>
      </c>
      <c r="C539" t="s">
        <v>1</v>
      </c>
      <c r="D539" t="s">
        <v>1</v>
      </c>
      <c r="E539" t="s">
        <v>1</v>
      </c>
      <c r="F539" t="s">
        <v>0</v>
      </c>
      <c r="G539" t="str">
        <f>"2018-11-20 19:40:01"</f>
        <v>2018-11-20 19:40:01</v>
      </c>
    </row>
    <row r="540" spans="1:7" x14ac:dyDescent="0.2">
      <c r="A540" t="s">
        <v>1</v>
      </c>
      <c r="B540" t="str">
        <f>"13613713458"</f>
        <v>13613713458</v>
      </c>
      <c r="C540" t="s">
        <v>1</v>
      </c>
      <c r="D540" t="s">
        <v>1</v>
      </c>
      <c r="E540" t="s">
        <v>1</v>
      </c>
      <c r="F540" t="s">
        <v>0</v>
      </c>
      <c r="G540" t="str">
        <f>"2018-11-20 19:39:59"</f>
        <v>2018-11-20 19:39:59</v>
      </c>
    </row>
    <row r="541" spans="1:7" x14ac:dyDescent="0.2">
      <c r="A541" t="s">
        <v>1</v>
      </c>
      <c r="B541" t="str">
        <f>"15800142851"</f>
        <v>15800142851</v>
      </c>
      <c r="C541" t="s">
        <v>1</v>
      </c>
      <c r="D541" t="s">
        <v>1</v>
      </c>
      <c r="E541" t="s">
        <v>1</v>
      </c>
      <c r="F541" t="s">
        <v>0</v>
      </c>
      <c r="G541" t="str">
        <f>"2018-11-20 19:39:27"</f>
        <v>2018-11-20 19:39:27</v>
      </c>
    </row>
    <row r="542" spans="1:7" x14ac:dyDescent="0.2">
      <c r="A542" t="s">
        <v>1</v>
      </c>
      <c r="B542" t="str">
        <f>"15779951672"</f>
        <v>15779951672</v>
      </c>
      <c r="C542" t="s">
        <v>1</v>
      </c>
      <c r="D542" t="s">
        <v>1</v>
      </c>
      <c r="E542" t="s">
        <v>1</v>
      </c>
      <c r="F542" t="s">
        <v>0</v>
      </c>
      <c r="G542" t="str">
        <f>"2018-11-20 19:39:25"</f>
        <v>2018-11-20 19:39:25</v>
      </c>
    </row>
    <row r="543" spans="1:7" x14ac:dyDescent="0.2">
      <c r="A543" t="s">
        <v>1</v>
      </c>
      <c r="B543" t="str">
        <f>"18346283481"</f>
        <v>18346283481</v>
      </c>
      <c r="C543" t="s">
        <v>1</v>
      </c>
      <c r="D543" t="s">
        <v>1</v>
      </c>
      <c r="E543" t="s">
        <v>1</v>
      </c>
      <c r="F543" t="s">
        <v>0</v>
      </c>
      <c r="G543" t="str">
        <f>"2018-11-20 19:39:04"</f>
        <v>2018-11-20 19:39:04</v>
      </c>
    </row>
    <row r="544" spans="1:7" x14ac:dyDescent="0.2">
      <c r="A544" t="s">
        <v>1</v>
      </c>
      <c r="B544" t="str">
        <f>"18301041274"</f>
        <v>18301041274</v>
      </c>
      <c r="C544" t="s">
        <v>1</v>
      </c>
      <c r="D544" t="s">
        <v>1</v>
      </c>
      <c r="E544" t="s">
        <v>1</v>
      </c>
      <c r="F544" t="s">
        <v>0</v>
      </c>
      <c r="G544" t="str">
        <f>"2018-11-20 19:39:02"</f>
        <v>2018-11-20 19:39:02</v>
      </c>
    </row>
    <row r="545" spans="1:7" x14ac:dyDescent="0.2">
      <c r="A545" t="s">
        <v>1</v>
      </c>
      <c r="B545" t="str">
        <f>"17750316922"</f>
        <v>17750316922</v>
      </c>
      <c r="C545" t="s">
        <v>1</v>
      </c>
      <c r="D545" t="s">
        <v>1</v>
      </c>
      <c r="E545" t="s">
        <v>1</v>
      </c>
      <c r="F545" t="s">
        <v>0</v>
      </c>
      <c r="G545" t="str">
        <f>"2018-11-20 19:38:32"</f>
        <v>2018-11-20 19:38:32</v>
      </c>
    </row>
    <row r="546" spans="1:7" x14ac:dyDescent="0.2">
      <c r="A546" t="s">
        <v>1</v>
      </c>
      <c r="B546" t="str">
        <f>"15159591652"</f>
        <v>15159591652</v>
      </c>
      <c r="C546" t="s">
        <v>1</v>
      </c>
      <c r="D546" t="s">
        <v>1</v>
      </c>
      <c r="E546" t="s">
        <v>1</v>
      </c>
      <c r="F546" t="s">
        <v>0</v>
      </c>
      <c r="G546" t="str">
        <f>"2018-11-20 19:38:22"</f>
        <v>2018-11-20 19:38:22</v>
      </c>
    </row>
    <row r="547" spans="1:7" x14ac:dyDescent="0.2">
      <c r="A547" t="s">
        <v>1</v>
      </c>
      <c r="B547" t="str">
        <f>"15201105259"</f>
        <v>15201105259</v>
      </c>
      <c r="C547" t="s">
        <v>1</v>
      </c>
      <c r="D547" t="s">
        <v>1</v>
      </c>
      <c r="E547" t="s">
        <v>1</v>
      </c>
      <c r="F547" t="s">
        <v>0</v>
      </c>
      <c r="G547" t="str">
        <f>"2018-11-20 19:38:21"</f>
        <v>2018-11-20 19:38:21</v>
      </c>
    </row>
    <row r="548" spans="1:7" x14ac:dyDescent="0.2">
      <c r="A548" t="s">
        <v>1</v>
      </c>
      <c r="B548" t="str">
        <f>"18373633176"</f>
        <v>18373633176</v>
      </c>
      <c r="C548" t="s">
        <v>1</v>
      </c>
      <c r="D548" t="s">
        <v>1</v>
      </c>
      <c r="E548" t="s">
        <v>1</v>
      </c>
      <c r="F548" t="s">
        <v>0</v>
      </c>
      <c r="G548" t="str">
        <f>"2018-11-20 19:38:14"</f>
        <v>2018-11-20 19:38:14</v>
      </c>
    </row>
    <row r="549" spans="1:7" x14ac:dyDescent="0.2">
      <c r="A549" t="s">
        <v>1</v>
      </c>
      <c r="B549" t="str">
        <f>"15258693632"</f>
        <v>15258693632</v>
      </c>
      <c r="C549" t="s">
        <v>1</v>
      </c>
      <c r="D549" t="s">
        <v>1</v>
      </c>
      <c r="E549" t="s">
        <v>1</v>
      </c>
      <c r="F549" t="s">
        <v>0</v>
      </c>
      <c r="G549" t="str">
        <f>"2018-11-20 19:38:11"</f>
        <v>2018-11-20 19:38:11</v>
      </c>
    </row>
    <row r="550" spans="1:7" x14ac:dyDescent="0.2">
      <c r="A550" t="s">
        <v>1</v>
      </c>
      <c r="B550" t="str">
        <f>"18507078507"</f>
        <v>18507078507</v>
      </c>
      <c r="C550" t="s">
        <v>1</v>
      </c>
      <c r="D550" t="s">
        <v>1</v>
      </c>
      <c r="E550" t="s">
        <v>1</v>
      </c>
      <c r="F550" t="s">
        <v>0</v>
      </c>
      <c r="G550" t="str">
        <f>"2018-11-20 19:37:55"</f>
        <v>2018-11-20 19:37:55</v>
      </c>
    </row>
    <row r="551" spans="1:7" x14ac:dyDescent="0.2">
      <c r="A551" t="s">
        <v>1</v>
      </c>
      <c r="B551" t="str">
        <f>"18029753959"</f>
        <v>18029753959</v>
      </c>
      <c r="C551" t="s">
        <v>1</v>
      </c>
      <c r="D551" t="s">
        <v>1</v>
      </c>
      <c r="E551" t="s">
        <v>1</v>
      </c>
      <c r="F551" t="s">
        <v>0</v>
      </c>
      <c r="G551" t="str">
        <f>"2018-11-20 19:37:19"</f>
        <v>2018-11-20 19:37:19</v>
      </c>
    </row>
    <row r="552" spans="1:7" x14ac:dyDescent="0.2">
      <c r="A552" t="s">
        <v>1</v>
      </c>
      <c r="B552" t="str">
        <f>"13666887173"</f>
        <v>13666887173</v>
      </c>
      <c r="C552" t="s">
        <v>1</v>
      </c>
      <c r="D552" t="s">
        <v>1</v>
      </c>
      <c r="E552" t="s">
        <v>1</v>
      </c>
      <c r="F552" t="s">
        <v>0</v>
      </c>
      <c r="G552" t="str">
        <f>"2018-11-20 19:37:15"</f>
        <v>2018-11-20 19:37:15</v>
      </c>
    </row>
    <row r="553" spans="1:7" x14ac:dyDescent="0.2">
      <c r="A553" t="s">
        <v>1</v>
      </c>
      <c r="B553" t="str">
        <f>"15814836217"</f>
        <v>15814836217</v>
      </c>
      <c r="C553" t="s">
        <v>1</v>
      </c>
      <c r="D553" t="s">
        <v>1</v>
      </c>
      <c r="E553" t="s">
        <v>1</v>
      </c>
      <c r="F553" t="s">
        <v>0</v>
      </c>
      <c r="G553" t="str">
        <f>"2018-11-20 19:37:09"</f>
        <v>2018-11-20 19:37:09</v>
      </c>
    </row>
    <row r="554" spans="1:7" x14ac:dyDescent="0.2">
      <c r="A554" t="s">
        <v>1</v>
      </c>
      <c r="B554" t="str">
        <f>"15154769670"</f>
        <v>15154769670</v>
      </c>
      <c r="C554" t="s">
        <v>1</v>
      </c>
      <c r="D554" t="s">
        <v>1</v>
      </c>
      <c r="E554" t="s">
        <v>1</v>
      </c>
      <c r="F554" t="s">
        <v>0</v>
      </c>
      <c r="G554" t="str">
        <f>"2018-11-20 19:37:08"</f>
        <v>2018-11-20 19:37:08</v>
      </c>
    </row>
    <row r="555" spans="1:7" x14ac:dyDescent="0.2">
      <c r="A555" t="s">
        <v>1</v>
      </c>
      <c r="B555" t="str">
        <f>"13387286536"</f>
        <v>13387286536</v>
      </c>
      <c r="C555" t="s">
        <v>1</v>
      </c>
      <c r="D555" t="s">
        <v>1</v>
      </c>
      <c r="E555" t="s">
        <v>1</v>
      </c>
      <c r="F555" t="s">
        <v>0</v>
      </c>
      <c r="G555" t="str">
        <f>"2018-11-20 19:36:58"</f>
        <v>2018-11-20 19:36:58</v>
      </c>
    </row>
    <row r="556" spans="1:7" x14ac:dyDescent="0.2">
      <c r="A556" t="s">
        <v>373</v>
      </c>
      <c r="B556" t="str">
        <f>"13541077025"</f>
        <v>13541077025</v>
      </c>
      <c r="C556" t="str">
        <f>"513822199509256937"</f>
        <v>513822199509256937</v>
      </c>
      <c r="D556" t="s">
        <v>372</v>
      </c>
      <c r="E556" t="s">
        <v>371</v>
      </c>
      <c r="F556" t="s">
        <v>0</v>
      </c>
      <c r="G556" t="str">
        <f>"2018-11-20 19:36:43"</f>
        <v>2018-11-20 19:36:43</v>
      </c>
    </row>
    <row r="557" spans="1:7" x14ac:dyDescent="0.2">
      <c r="A557" t="s">
        <v>1</v>
      </c>
      <c r="B557" t="str">
        <f>"15816002869"</f>
        <v>15816002869</v>
      </c>
      <c r="C557" t="s">
        <v>1</v>
      </c>
      <c r="D557" t="s">
        <v>1</v>
      </c>
      <c r="E557" t="s">
        <v>1</v>
      </c>
      <c r="F557" t="s">
        <v>0</v>
      </c>
      <c r="G557" t="str">
        <f>"2018-11-20 19:36:41"</f>
        <v>2018-11-20 19:36:41</v>
      </c>
    </row>
    <row r="558" spans="1:7" x14ac:dyDescent="0.2">
      <c r="A558" t="s">
        <v>1</v>
      </c>
      <c r="B558" t="str">
        <f>"15001128719"</f>
        <v>15001128719</v>
      </c>
      <c r="C558" t="s">
        <v>1</v>
      </c>
      <c r="D558" t="s">
        <v>1</v>
      </c>
      <c r="E558" t="s">
        <v>1</v>
      </c>
      <c r="F558" t="s">
        <v>0</v>
      </c>
      <c r="G558" t="str">
        <f>"2018-11-20 19:36:28"</f>
        <v>2018-11-20 19:36:28</v>
      </c>
    </row>
    <row r="559" spans="1:7" x14ac:dyDescent="0.2">
      <c r="A559" t="s">
        <v>1</v>
      </c>
      <c r="B559" t="str">
        <f>"18873805369"</f>
        <v>18873805369</v>
      </c>
      <c r="C559" t="s">
        <v>1</v>
      </c>
      <c r="D559" t="s">
        <v>1</v>
      </c>
      <c r="E559" t="s">
        <v>1</v>
      </c>
      <c r="F559" t="s">
        <v>0</v>
      </c>
      <c r="G559" t="str">
        <f>"2018-11-20 19:36:15"</f>
        <v>2018-11-20 19:36:15</v>
      </c>
    </row>
    <row r="560" spans="1:7" x14ac:dyDescent="0.2">
      <c r="A560" t="s">
        <v>1</v>
      </c>
      <c r="B560" t="str">
        <f>"15717307623"</f>
        <v>15717307623</v>
      </c>
      <c r="C560" t="s">
        <v>1</v>
      </c>
      <c r="D560" t="s">
        <v>1</v>
      </c>
      <c r="E560" t="s">
        <v>1</v>
      </c>
      <c r="F560" t="s">
        <v>0</v>
      </c>
      <c r="G560" t="str">
        <f>"2018-11-20 19:36:12"</f>
        <v>2018-11-20 19:36:12</v>
      </c>
    </row>
    <row r="561" spans="1:7" x14ac:dyDescent="0.2">
      <c r="A561" t="s">
        <v>370</v>
      </c>
      <c r="B561" t="str">
        <f>"13243927563"</f>
        <v>13243927563</v>
      </c>
      <c r="C561" t="str">
        <f>"210726200004040315"</f>
        <v>210726200004040315</v>
      </c>
      <c r="D561" t="s">
        <v>1</v>
      </c>
      <c r="E561" t="s">
        <v>1</v>
      </c>
      <c r="F561" t="s">
        <v>0</v>
      </c>
      <c r="G561" t="str">
        <f>"2018-11-20 19:35:58"</f>
        <v>2018-11-20 19:35:58</v>
      </c>
    </row>
    <row r="562" spans="1:7" x14ac:dyDescent="0.2">
      <c r="A562" t="s">
        <v>1</v>
      </c>
      <c r="B562" t="str">
        <f>"13059942137"</f>
        <v>13059942137</v>
      </c>
      <c r="C562" t="s">
        <v>1</v>
      </c>
      <c r="D562" t="s">
        <v>1</v>
      </c>
      <c r="E562" t="s">
        <v>1</v>
      </c>
      <c r="F562" t="s">
        <v>0</v>
      </c>
      <c r="G562" t="str">
        <f>"2018-11-20 19:35:54"</f>
        <v>2018-11-20 19:35:54</v>
      </c>
    </row>
    <row r="563" spans="1:7" x14ac:dyDescent="0.2">
      <c r="A563" t="s">
        <v>1</v>
      </c>
      <c r="B563" t="str">
        <f>"13023774201"</f>
        <v>13023774201</v>
      </c>
      <c r="C563" t="s">
        <v>1</v>
      </c>
      <c r="D563" t="s">
        <v>1</v>
      </c>
      <c r="E563" t="s">
        <v>1</v>
      </c>
      <c r="F563" t="s">
        <v>0</v>
      </c>
      <c r="G563" t="str">
        <f>"2018-11-20 19:35:52"</f>
        <v>2018-11-20 19:35:52</v>
      </c>
    </row>
    <row r="564" spans="1:7" x14ac:dyDescent="0.2">
      <c r="A564" t="s">
        <v>1</v>
      </c>
      <c r="B564" t="str">
        <f>"15673358824"</f>
        <v>15673358824</v>
      </c>
      <c r="C564" t="s">
        <v>1</v>
      </c>
      <c r="D564" t="s">
        <v>1</v>
      </c>
      <c r="E564" t="s">
        <v>1</v>
      </c>
      <c r="F564" t="s">
        <v>0</v>
      </c>
      <c r="G564" t="str">
        <f>"2018-11-20 19:35:50"</f>
        <v>2018-11-20 19:35:50</v>
      </c>
    </row>
    <row r="565" spans="1:7" x14ac:dyDescent="0.2">
      <c r="A565" t="s">
        <v>369</v>
      </c>
      <c r="B565" t="str">
        <f>"18782125949"</f>
        <v>18782125949</v>
      </c>
      <c r="C565" t="str">
        <f>"511129199507120619"</f>
        <v>511129199507120619</v>
      </c>
      <c r="D565" t="s">
        <v>1</v>
      </c>
      <c r="E565" t="s">
        <v>1</v>
      </c>
      <c r="F565" t="s">
        <v>0</v>
      </c>
      <c r="G565" t="str">
        <f>"2018-11-20 19:35:46"</f>
        <v>2018-11-20 19:35:46</v>
      </c>
    </row>
    <row r="566" spans="1:7" x14ac:dyDescent="0.2">
      <c r="A566" t="s">
        <v>1</v>
      </c>
      <c r="B566" t="str">
        <f>"18391780913"</f>
        <v>18391780913</v>
      </c>
      <c r="C566" t="s">
        <v>1</v>
      </c>
      <c r="D566" t="s">
        <v>1</v>
      </c>
      <c r="E566" t="s">
        <v>1</v>
      </c>
      <c r="F566" t="s">
        <v>0</v>
      </c>
      <c r="G566" t="str">
        <f>"2018-11-20 19:35:43"</f>
        <v>2018-11-20 19:35:43</v>
      </c>
    </row>
    <row r="567" spans="1:7" x14ac:dyDescent="0.2">
      <c r="A567" t="s">
        <v>1</v>
      </c>
      <c r="B567" t="str">
        <f>"13559223517"</f>
        <v>13559223517</v>
      </c>
      <c r="C567" t="s">
        <v>1</v>
      </c>
      <c r="D567" t="s">
        <v>1</v>
      </c>
      <c r="E567" t="s">
        <v>1</v>
      </c>
      <c r="F567" t="s">
        <v>0</v>
      </c>
      <c r="G567" t="str">
        <f>"2018-11-20 19:35:18"</f>
        <v>2018-11-20 19:35:18</v>
      </c>
    </row>
    <row r="568" spans="1:7" x14ac:dyDescent="0.2">
      <c r="A568" t="s">
        <v>1</v>
      </c>
      <c r="B568" t="str">
        <f>"15269585351"</f>
        <v>15269585351</v>
      </c>
      <c r="C568" t="s">
        <v>1</v>
      </c>
      <c r="D568" t="s">
        <v>1</v>
      </c>
      <c r="E568" t="s">
        <v>1</v>
      </c>
      <c r="F568" t="s">
        <v>0</v>
      </c>
      <c r="G568" t="str">
        <f>"2018-11-20 19:35:16"</f>
        <v>2018-11-20 19:35:16</v>
      </c>
    </row>
    <row r="569" spans="1:7" x14ac:dyDescent="0.2">
      <c r="A569" t="s">
        <v>368</v>
      </c>
      <c r="B569" t="str">
        <f>"15367880488"</f>
        <v>15367880488</v>
      </c>
      <c r="C569" t="str">
        <f>"430723199109297308"</f>
        <v>430723199109297308</v>
      </c>
      <c r="D569" t="s">
        <v>1</v>
      </c>
      <c r="E569" t="s">
        <v>1</v>
      </c>
      <c r="F569" t="s">
        <v>0</v>
      </c>
      <c r="G569" t="str">
        <f>"2018-11-20 19:35:14"</f>
        <v>2018-11-20 19:35:14</v>
      </c>
    </row>
    <row r="570" spans="1:7" x14ac:dyDescent="0.2">
      <c r="A570" t="s">
        <v>367</v>
      </c>
      <c r="B570" t="str">
        <f>"15945576389"</f>
        <v>15945576389</v>
      </c>
      <c r="C570" t="str">
        <f>"232325196706132618"</f>
        <v>232325196706132618</v>
      </c>
      <c r="D570" t="s">
        <v>1</v>
      </c>
      <c r="E570" t="s">
        <v>1</v>
      </c>
      <c r="F570" t="s">
        <v>0</v>
      </c>
      <c r="G570" t="str">
        <f>"2018-11-20 19:35:06"</f>
        <v>2018-11-20 19:35:06</v>
      </c>
    </row>
    <row r="571" spans="1:7" x14ac:dyDescent="0.2">
      <c r="A571" t="s">
        <v>1</v>
      </c>
      <c r="B571" t="str">
        <f>"15766374736"</f>
        <v>15766374736</v>
      </c>
      <c r="C571" t="s">
        <v>1</v>
      </c>
      <c r="D571" t="s">
        <v>1</v>
      </c>
      <c r="E571" t="s">
        <v>1</v>
      </c>
      <c r="F571" t="s">
        <v>0</v>
      </c>
      <c r="G571" t="str">
        <f>"2018-11-20 19:35:04"</f>
        <v>2018-11-20 19:35:04</v>
      </c>
    </row>
    <row r="572" spans="1:7" x14ac:dyDescent="0.2">
      <c r="A572" t="s">
        <v>366</v>
      </c>
      <c r="B572" t="str">
        <f>"18912317808"</f>
        <v>18912317808</v>
      </c>
      <c r="C572" t="str">
        <f>"340221199007062856"</f>
        <v>340221199007062856</v>
      </c>
      <c r="D572" t="s">
        <v>1</v>
      </c>
      <c r="E572" t="s">
        <v>1</v>
      </c>
      <c r="F572" t="s">
        <v>0</v>
      </c>
      <c r="G572" t="str">
        <f>"2018-11-20 19:35:02"</f>
        <v>2018-11-20 19:35:02</v>
      </c>
    </row>
    <row r="573" spans="1:7" x14ac:dyDescent="0.2">
      <c r="A573" t="s">
        <v>1</v>
      </c>
      <c r="B573" t="str">
        <f>"13486616266"</f>
        <v>13486616266</v>
      </c>
      <c r="C573" t="s">
        <v>1</v>
      </c>
      <c r="D573" t="s">
        <v>1</v>
      </c>
      <c r="E573" t="s">
        <v>1</v>
      </c>
      <c r="F573" t="s">
        <v>0</v>
      </c>
      <c r="G573" t="str">
        <f>"2018-11-20 19:34:59"</f>
        <v>2018-11-20 19:34:59</v>
      </c>
    </row>
    <row r="574" spans="1:7" x14ac:dyDescent="0.2">
      <c r="A574" t="s">
        <v>1</v>
      </c>
      <c r="B574" t="str">
        <f>"15077063341"</f>
        <v>15077063341</v>
      </c>
      <c r="C574" t="s">
        <v>1</v>
      </c>
      <c r="D574" t="s">
        <v>1</v>
      </c>
      <c r="E574" t="s">
        <v>1</v>
      </c>
      <c r="F574" t="s">
        <v>0</v>
      </c>
      <c r="G574" t="str">
        <f>"2018-11-20 19:34:52"</f>
        <v>2018-11-20 19:34:52</v>
      </c>
    </row>
    <row r="575" spans="1:7" x14ac:dyDescent="0.2">
      <c r="A575" t="s">
        <v>1</v>
      </c>
      <c r="B575" t="str">
        <f>"13023369736"</f>
        <v>13023369736</v>
      </c>
      <c r="C575" t="s">
        <v>1</v>
      </c>
      <c r="D575" t="s">
        <v>1</v>
      </c>
      <c r="E575" t="s">
        <v>1</v>
      </c>
      <c r="F575" t="s">
        <v>0</v>
      </c>
      <c r="G575" t="str">
        <f>"2018-11-20 19:34:45"</f>
        <v>2018-11-20 19:34:45</v>
      </c>
    </row>
    <row r="576" spans="1:7" x14ac:dyDescent="0.2">
      <c r="A576" t="s">
        <v>1</v>
      </c>
      <c r="B576" t="str">
        <f>"17728292452"</f>
        <v>17728292452</v>
      </c>
      <c r="C576" t="s">
        <v>1</v>
      </c>
      <c r="D576" t="s">
        <v>1</v>
      </c>
      <c r="E576" t="s">
        <v>1</v>
      </c>
      <c r="F576" t="s">
        <v>0</v>
      </c>
      <c r="G576" t="str">
        <f>"2018-11-20 19:34:36"</f>
        <v>2018-11-20 19:34:36</v>
      </c>
    </row>
    <row r="577" spans="1:7" x14ac:dyDescent="0.2">
      <c r="A577" t="s">
        <v>1</v>
      </c>
      <c r="B577" t="str">
        <f>"18657172240"</f>
        <v>18657172240</v>
      </c>
      <c r="C577" t="s">
        <v>1</v>
      </c>
      <c r="D577" t="s">
        <v>1</v>
      </c>
      <c r="E577" t="s">
        <v>1</v>
      </c>
      <c r="F577" t="s">
        <v>0</v>
      </c>
      <c r="G577" t="str">
        <f>"2018-11-20 19:34:36"</f>
        <v>2018-11-20 19:34:36</v>
      </c>
    </row>
    <row r="578" spans="1:7" x14ac:dyDescent="0.2">
      <c r="A578" t="s">
        <v>1</v>
      </c>
      <c r="B578" t="str">
        <f>"15070457233"</f>
        <v>15070457233</v>
      </c>
      <c r="C578" t="s">
        <v>1</v>
      </c>
      <c r="D578" t="s">
        <v>1</v>
      </c>
      <c r="E578" t="s">
        <v>1</v>
      </c>
      <c r="F578" t="s">
        <v>0</v>
      </c>
      <c r="G578" t="str">
        <f>"2018-11-20 19:34:35"</f>
        <v>2018-11-20 19:34:35</v>
      </c>
    </row>
    <row r="579" spans="1:7" x14ac:dyDescent="0.2">
      <c r="A579" t="s">
        <v>1</v>
      </c>
      <c r="B579" t="str">
        <f>"13401758171"</f>
        <v>13401758171</v>
      </c>
      <c r="C579" t="s">
        <v>1</v>
      </c>
      <c r="D579" t="s">
        <v>1</v>
      </c>
      <c r="E579" t="s">
        <v>1</v>
      </c>
      <c r="F579" t="s">
        <v>0</v>
      </c>
      <c r="G579" t="str">
        <f>"2018-11-20 19:34:32"</f>
        <v>2018-11-20 19:34:32</v>
      </c>
    </row>
    <row r="580" spans="1:7" x14ac:dyDescent="0.2">
      <c r="A580" t="s">
        <v>1</v>
      </c>
      <c r="B580" t="str">
        <f>"13627733617"</f>
        <v>13627733617</v>
      </c>
      <c r="C580" t="s">
        <v>1</v>
      </c>
      <c r="D580" t="s">
        <v>1</v>
      </c>
      <c r="E580" t="s">
        <v>1</v>
      </c>
      <c r="F580" t="s">
        <v>0</v>
      </c>
      <c r="G580" t="str">
        <f>"2018-11-20 19:34:24"</f>
        <v>2018-11-20 19:34:24</v>
      </c>
    </row>
    <row r="581" spans="1:7" x14ac:dyDescent="0.2">
      <c r="A581" t="s">
        <v>365</v>
      </c>
      <c r="B581" t="str">
        <f>"18089237360"</f>
        <v>18089237360</v>
      </c>
      <c r="C581" t="str">
        <f>"612526196501071039"</f>
        <v>612526196501071039</v>
      </c>
      <c r="D581" t="s">
        <v>1</v>
      </c>
      <c r="E581" t="s">
        <v>1</v>
      </c>
      <c r="F581" t="s">
        <v>0</v>
      </c>
      <c r="G581" t="str">
        <f>"2018-11-20 19:34:13"</f>
        <v>2018-11-20 19:34:13</v>
      </c>
    </row>
    <row r="582" spans="1:7" x14ac:dyDescent="0.2">
      <c r="A582" t="s">
        <v>1</v>
      </c>
      <c r="B582" t="str">
        <f>"18312518043"</f>
        <v>18312518043</v>
      </c>
      <c r="C582" t="s">
        <v>1</v>
      </c>
      <c r="D582" t="s">
        <v>1</v>
      </c>
      <c r="E582" t="s">
        <v>1</v>
      </c>
      <c r="F582" t="s">
        <v>0</v>
      </c>
      <c r="G582" t="str">
        <f>"2018-11-20 19:34:04"</f>
        <v>2018-11-20 19:34:04</v>
      </c>
    </row>
    <row r="583" spans="1:7" x14ac:dyDescent="0.2">
      <c r="A583" t="s">
        <v>1</v>
      </c>
      <c r="B583" t="str">
        <f>"17876431754"</f>
        <v>17876431754</v>
      </c>
      <c r="C583" t="s">
        <v>1</v>
      </c>
      <c r="D583" t="s">
        <v>1</v>
      </c>
      <c r="E583" t="s">
        <v>1</v>
      </c>
      <c r="F583" t="s">
        <v>0</v>
      </c>
      <c r="G583" t="str">
        <f>"2018-11-20 19:33:59"</f>
        <v>2018-11-20 19:33:59</v>
      </c>
    </row>
    <row r="584" spans="1:7" x14ac:dyDescent="0.2">
      <c r="A584" t="s">
        <v>364</v>
      </c>
      <c r="B584" t="str">
        <f>"18277103929"</f>
        <v>18277103929</v>
      </c>
      <c r="C584" t="str">
        <f>"450221199812131952"</f>
        <v>450221199812131952</v>
      </c>
      <c r="D584" t="s">
        <v>363</v>
      </c>
      <c r="E584" t="s">
        <v>362</v>
      </c>
      <c r="F584" t="s">
        <v>0</v>
      </c>
      <c r="G584" t="str">
        <f>"2018-11-20 19:33:41"</f>
        <v>2018-11-20 19:33:41</v>
      </c>
    </row>
    <row r="585" spans="1:7" x14ac:dyDescent="0.2">
      <c r="A585" t="s">
        <v>361</v>
      </c>
      <c r="B585" t="str">
        <f>"15919178775"</f>
        <v>15919178775</v>
      </c>
      <c r="C585" t="str">
        <f>"440402198611219072"</f>
        <v>440402198611219072</v>
      </c>
      <c r="D585" t="s">
        <v>1</v>
      </c>
      <c r="E585" t="s">
        <v>1</v>
      </c>
      <c r="F585" t="s">
        <v>0</v>
      </c>
      <c r="G585" t="str">
        <f>"2018-11-20 19:33:13"</f>
        <v>2018-11-20 19:33:13</v>
      </c>
    </row>
    <row r="586" spans="1:7" x14ac:dyDescent="0.2">
      <c r="A586" t="s">
        <v>360</v>
      </c>
      <c r="B586" t="str">
        <f>"17673891920"</f>
        <v>17673891920</v>
      </c>
      <c r="C586" t="str">
        <f>"43052419930613743X"</f>
        <v>43052419930613743X</v>
      </c>
      <c r="D586" t="s">
        <v>359</v>
      </c>
      <c r="E586" t="s">
        <v>358</v>
      </c>
      <c r="F586" t="s">
        <v>0</v>
      </c>
      <c r="G586" t="str">
        <f>"2018-11-20 19:32:44"</f>
        <v>2018-11-20 19:32:44</v>
      </c>
    </row>
    <row r="587" spans="1:7" x14ac:dyDescent="0.2">
      <c r="A587" t="s">
        <v>1</v>
      </c>
      <c r="B587" t="str">
        <f>"13776865410"</f>
        <v>13776865410</v>
      </c>
      <c r="C587" t="s">
        <v>1</v>
      </c>
      <c r="D587" t="s">
        <v>1</v>
      </c>
      <c r="E587" t="s">
        <v>1</v>
      </c>
      <c r="F587" t="s">
        <v>0</v>
      </c>
      <c r="G587" t="str">
        <f>"2018-11-20 19:32:38"</f>
        <v>2018-11-20 19:32:38</v>
      </c>
    </row>
    <row r="588" spans="1:7" x14ac:dyDescent="0.2">
      <c r="A588" t="s">
        <v>357</v>
      </c>
      <c r="B588" t="str">
        <f>"13777652304"</f>
        <v>13777652304</v>
      </c>
      <c r="C588" t="str">
        <f>"422326197311113136"</f>
        <v>422326197311113136</v>
      </c>
      <c r="D588" t="s">
        <v>1</v>
      </c>
      <c r="E588" t="s">
        <v>1</v>
      </c>
      <c r="F588" t="s">
        <v>0</v>
      </c>
      <c r="G588" t="str">
        <f>"2018-11-20 19:31:27"</f>
        <v>2018-11-20 19:31:27</v>
      </c>
    </row>
    <row r="589" spans="1:7" x14ac:dyDescent="0.2">
      <c r="A589" t="s">
        <v>356</v>
      </c>
      <c r="B589" t="str">
        <f>"18919198949"</f>
        <v>18919198949</v>
      </c>
      <c r="C589" t="str">
        <f>"620523198912011399"</f>
        <v>620523198912011399</v>
      </c>
      <c r="D589" t="s">
        <v>1</v>
      </c>
      <c r="E589" t="s">
        <v>1</v>
      </c>
      <c r="F589" t="s">
        <v>0</v>
      </c>
      <c r="G589" t="str">
        <f>"2018-11-20 19:30:59"</f>
        <v>2018-11-20 19:30:59</v>
      </c>
    </row>
    <row r="590" spans="1:7" x14ac:dyDescent="0.2">
      <c r="A590" t="s">
        <v>355</v>
      </c>
      <c r="B590" t="str">
        <f>"15288428688"</f>
        <v>15288428688</v>
      </c>
      <c r="C590" t="str">
        <f>"532323198412230017"</f>
        <v>532323198412230017</v>
      </c>
      <c r="D590" t="s">
        <v>1</v>
      </c>
      <c r="E590" t="s">
        <v>1</v>
      </c>
      <c r="F590" t="s">
        <v>0</v>
      </c>
      <c r="G590" t="str">
        <f>"2018-11-20 19:29:27"</f>
        <v>2018-11-20 19:29:27</v>
      </c>
    </row>
    <row r="591" spans="1:7" x14ac:dyDescent="0.2">
      <c r="A591" t="s">
        <v>354</v>
      </c>
      <c r="B591" t="str">
        <f>"18332828078"</f>
        <v>18332828078</v>
      </c>
      <c r="C591" t="str">
        <f>"13062119941105392X"</f>
        <v>13062119941105392X</v>
      </c>
      <c r="D591" t="s">
        <v>353</v>
      </c>
      <c r="E591" t="s">
        <v>352</v>
      </c>
      <c r="F591" t="s">
        <v>0</v>
      </c>
      <c r="G591" t="str">
        <f>"2018-11-20 19:28:09"</f>
        <v>2018-11-20 19:28:09</v>
      </c>
    </row>
    <row r="592" spans="1:7" x14ac:dyDescent="0.2">
      <c r="A592" t="s">
        <v>351</v>
      </c>
      <c r="B592" t="str">
        <f>"13944095741"</f>
        <v>13944095741</v>
      </c>
      <c r="C592" t="str">
        <f>"232303199905071315"</f>
        <v>232303199905071315</v>
      </c>
      <c r="D592" t="s">
        <v>350</v>
      </c>
      <c r="E592" t="s">
        <v>349</v>
      </c>
      <c r="F592" t="s">
        <v>0</v>
      </c>
      <c r="G592" t="str">
        <f>"2018-11-20 19:28:04"</f>
        <v>2018-11-20 19:28:04</v>
      </c>
    </row>
    <row r="593" spans="1:7" x14ac:dyDescent="0.2">
      <c r="A593" t="s">
        <v>348</v>
      </c>
      <c r="B593" t="str">
        <f>"15235052120"</f>
        <v>15235052120</v>
      </c>
      <c r="C593" t="str">
        <f>"140624199606054018"</f>
        <v>140624199606054018</v>
      </c>
      <c r="D593" t="s">
        <v>1</v>
      </c>
      <c r="E593" t="s">
        <v>1</v>
      </c>
      <c r="F593" t="s">
        <v>0</v>
      </c>
      <c r="G593" t="str">
        <f>"2018-11-20 19:28:01"</f>
        <v>2018-11-20 19:28:01</v>
      </c>
    </row>
    <row r="594" spans="1:7" x14ac:dyDescent="0.2">
      <c r="A594" t="s">
        <v>1</v>
      </c>
      <c r="B594" t="str">
        <f>"13076759117"</f>
        <v>13076759117</v>
      </c>
      <c r="C594" t="s">
        <v>1</v>
      </c>
      <c r="D594" t="s">
        <v>1</v>
      </c>
      <c r="E594" t="s">
        <v>1</v>
      </c>
      <c r="F594" t="s">
        <v>0</v>
      </c>
      <c r="G594" t="str">
        <f>"2018-11-20 19:27:22"</f>
        <v>2018-11-20 19:27:22</v>
      </c>
    </row>
    <row r="595" spans="1:7" x14ac:dyDescent="0.2">
      <c r="A595" t="s">
        <v>347</v>
      </c>
      <c r="B595" t="str">
        <f>"18672223551"</f>
        <v>18672223551</v>
      </c>
      <c r="C595" t="str">
        <f>"421302199106220415"</f>
        <v>421302199106220415</v>
      </c>
      <c r="D595" t="s">
        <v>1</v>
      </c>
      <c r="E595" t="s">
        <v>1</v>
      </c>
      <c r="F595" t="s">
        <v>0</v>
      </c>
      <c r="G595" t="str">
        <f>"2018-11-20 19:27:16"</f>
        <v>2018-11-20 19:27:16</v>
      </c>
    </row>
    <row r="596" spans="1:7" x14ac:dyDescent="0.2">
      <c r="A596" t="s">
        <v>346</v>
      </c>
      <c r="B596" t="str">
        <f>"15604128780"</f>
        <v>15604128780</v>
      </c>
      <c r="C596" t="str">
        <f>"210381198906156221"</f>
        <v>210381198906156221</v>
      </c>
      <c r="D596" t="s">
        <v>1</v>
      </c>
      <c r="E596" t="s">
        <v>1</v>
      </c>
      <c r="F596" t="s">
        <v>0</v>
      </c>
      <c r="G596" t="str">
        <f>"2018-11-20 19:26:38"</f>
        <v>2018-11-20 19:26:38</v>
      </c>
    </row>
    <row r="597" spans="1:7" x14ac:dyDescent="0.2">
      <c r="A597" t="s">
        <v>345</v>
      </c>
      <c r="B597" t="str">
        <f>"18581549551"</f>
        <v>18581549551</v>
      </c>
      <c r="C597" t="str">
        <f>"510112198909024424"</f>
        <v>510112198909024424</v>
      </c>
      <c r="D597" t="s">
        <v>1</v>
      </c>
      <c r="E597" t="s">
        <v>1</v>
      </c>
      <c r="F597" t="s">
        <v>0</v>
      </c>
      <c r="G597" t="str">
        <f>"2018-11-20 19:26:34"</f>
        <v>2018-11-20 19:26:34</v>
      </c>
    </row>
    <row r="598" spans="1:7" x14ac:dyDescent="0.2">
      <c r="A598" t="s">
        <v>344</v>
      </c>
      <c r="B598" t="str">
        <f>"18279926260"</f>
        <v>18279926260</v>
      </c>
      <c r="C598" t="str">
        <f>"36030219890813252X"</f>
        <v>36030219890813252X</v>
      </c>
      <c r="D598" t="s">
        <v>343</v>
      </c>
      <c r="E598" t="s">
        <v>342</v>
      </c>
      <c r="F598" t="s">
        <v>0</v>
      </c>
      <c r="G598" t="str">
        <f>"2018-11-20 19:26:19"</f>
        <v>2018-11-20 19:26:19</v>
      </c>
    </row>
    <row r="599" spans="1:7" x14ac:dyDescent="0.2">
      <c r="A599" t="s">
        <v>341</v>
      </c>
      <c r="B599" t="str">
        <f>"17645524377"</f>
        <v>17645524377</v>
      </c>
      <c r="C599" t="str">
        <f>"232301198805053112"</f>
        <v>232301198805053112</v>
      </c>
      <c r="D599" t="s">
        <v>1</v>
      </c>
      <c r="E599" t="s">
        <v>1</v>
      </c>
      <c r="F599" t="s">
        <v>0</v>
      </c>
      <c r="G599" t="str">
        <f>"2018-11-20 19:26:00"</f>
        <v>2018-11-20 19:26:00</v>
      </c>
    </row>
    <row r="600" spans="1:7" x14ac:dyDescent="0.2">
      <c r="A600" t="s">
        <v>340</v>
      </c>
      <c r="B600" t="str">
        <f>"13686053099"</f>
        <v>13686053099</v>
      </c>
      <c r="C600" t="str">
        <f>"430422197607020414"</f>
        <v>430422197607020414</v>
      </c>
      <c r="D600" t="s">
        <v>1</v>
      </c>
      <c r="E600" t="s">
        <v>1</v>
      </c>
      <c r="F600" t="s">
        <v>0</v>
      </c>
      <c r="G600" t="str">
        <f>"2018-11-20 19:25:19"</f>
        <v>2018-11-20 19:25:19</v>
      </c>
    </row>
    <row r="601" spans="1:7" x14ac:dyDescent="0.2">
      <c r="A601" t="s">
        <v>1</v>
      </c>
      <c r="B601" t="str">
        <f>"15963673237"</f>
        <v>15963673237</v>
      </c>
      <c r="C601" t="s">
        <v>1</v>
      </c>
      <c r="D601" t="s">
        <v>1</v>
      </c>
      <c r="E601" t="s">
        <v>1</v>
      </c>
      <c r="F601" t="s">
        <v>0</v>
      </c>
      <c r="G601" t="str">
        <f>"2018-11-20 19:25:14"</f>
        <v>2018-11-20 19:25:14</v>
      </c>
    </row>
    <row r="602" spans="1:7" x14ac:dyDescent="0.2">
      <c r="A602" t="s">
        <v>339</v>
      </c>
      <c r="B602" t="str">
        <f>"15184825518"</f>
        <v>15184825518</v>
      </c>
      <c r="C602" t="str">
        <f>"533023199510301738"</f>
        <v>533023199510301738</v>
      </c>
      <c r="D602" t="s">
        <v>1</v>
      </c>
      <c r="E602" t="s">
        <v>1</v>
      </c>
      <c r="F602" t="s">
        <v>0</v>
      </c>
      <c r="G602" t="str">
        <f>"2018-11-20 19:25:13"</f>
        <v>2018-11-20 19:25:13</v>
      </c>
    </row>
    <row r="603" spans="1:7" x14ac:dyDescent="0.2">
      <c r="A603" t="s">
        <v>1</v>
      </c>
      <c r="B603" t="str">
        <f>"15153481097"</f>
        <v>15153481097</v>
      </c>
      <c r="C603" t="s">
        <v>1</v>
      </c>
      <c r="D603" t="s">
        <v>1</v>
      </c>
      <c r="E603" t="s">
        <v>1</v>
      </c>
      <c r="F603" t="s">
        <v>0</v>
      </c>
      <c r="G603" t="str">
        <f>"2018-11-20 19:24:40"</f>
        <v>2018-11-20 19:24:40</v>
      </c>
    </row>
    <row r="604" spans="1:7" x14ac:dyDescent="0.2">
      <c r="A604" t="s">
        <v>1</v>
      </c>
      <c r="B604" t="str">
        <f>"13367756955"</f>
        <v>13367756955</v>
      </c>
      <c r="C604" t="s">
        <v>1</v>
      </c>
      <c r="D604" t="s">
        <v>1</v>
      </c>
      <c r="E604" t="s">
        <v>1</v>
      </c>
      <c r="F604" t="s">
        <v>0</v>
      </c>
      <c r="G604" t="str">
        <f>"2018-11-20 19:24:33"</f>
        <v>2018-11-20 19:24:33</v>
      </c>
    </row>
    <row r="605" spans="1:7" x14ac:dyDescent="0.2">
      <c r="A605" t="s">
        <v>338</v>
      </c>
      <c r="B605" t="str">
        <f>"15120924471"</f>
        <v>15120924471</v>
      </c>
      <c r="C605" t="str">
        <f>"450621199408212912"</f>
        <v>450621199408212912</v>
      </c>
      <c r="D605" t="s">
        <v>1</v>
      </c>
      <c r="E605" t="s">
        <v>1</v>
      </c>
      <c r="F605" t="s">
        <v>0</v>
      </c>
      <c r="G605" t="str">
        <f>"2018-11-20 19:24:13"</f>
        <v>2018-11-20 19:24:13</v>
      </c>
    </row>
    <row r="606" spans="1:7" x14ac:dyDescent="0.2">
      <c r="A606" t="s">
        <v>337</v>
      </c>
      <c r="B606" t="str">
        <f>"15127983043"</f>
        <v>15127983043</v>
      </c>
      <c r="C606" t="str">
        <f>"142725199003052092"</f>
        <v>142725199003052092</v>
      </c>
      <c r="D606" t="s">
        <v>1</v>
      </c>
      <c r="E606" t="s">
        <v>1</v>
      </c>
      <c r="F606" t="s">
        <v>0</v>
      </c>
      <c r="G606" t="str">
        <f>"2018-11-20 19:24:03"</f>
        <v>2018-11-20 19:24:03</v>
      </c>
    </row>
    <row r="607" spans="1:7" x14ac:dyDescent="0.2">
      <c r="A607" t="s">
        <v>1</v>
      </c>
      <c r="B607" t="str">
        <f>"13480034117"</f>
        <v>13480034117</v>
      </c>
      <c r="C607" t="s">
        <v>1</v>
      </c>
      <c r="D607" t="s">
        <v>1</v>
      </c>
      <c r="E607" t="s">
        <v>1</v>
      </c>
      <c r="F607" t="s">
        <v>0</v>
      </c>
      <c r="G607" t="str">
        <f>"2018-11-20 19:23:21"</f>
        <v>2018-11-20 19:23:21</v>
      </c>
    </row>
    <row r="608" spans="1:7" x14ac:dyDescent="0.2">
      <c r="A608" t="s">
        <v>336</v>
      </c>
      <c r="B608" t="str">
        <f>"17335845612"</f>
        <v>17335845612</v>
      </c>
      <c r="C608" t="str">
        <f>"14042119990111364X"</f>
        <v>14042119990111364X</v>
      </c>
      <c r="D608" t="s">
        <v>1</v>
      </c>
      <c r="E608" t="s">
        <v>1</v>
      </c>
      <c r="F608" t="s">
        <v>0</v>
      </c>
      <c r="G608" t="str">
        <f>"2018-11-20 19:22:54"</f>
        <v>2018-11-20 19:22:54</v>
      </c>
    </row>
    <row r="609" spans="1:7" x14ac:dyDescent="0.2">
      <c r="A609" t="s">
        <v>335</v>
      </c>
      <c r="B609" t="str">
        <f>"15820148944"</f>
        <v>15820148944</v>
      </c>
      <c r="C609" t="str">
        <f>"445121199406013149"</f>
        <v>445121199406013149</v>
      </c>
      <c r="D609" t="s">
        <v>1</v>
      </c>
      <c r="E609" t="s">
        <v>1</v>
      </c>
      <c r="F609" t="s">
        <v>0</v>
      </c>
      <c r="G609" t="str">
        <f>"2018-11-20 19:20:21"</f>
        <v>2018-11-20 19:20:21</v>
      </c>
    </row>
    <row r="610" spans="1:7" x14ac:dyDescent="0.2">
      <c r="A610" t="s">
        <v>1</v>
      </c>
      <c r="B610" t="str">
        <f>"15260015172"</f>
        <v>15260015172</v>
      </c>
      <c r="C610" t="s">
        <v>1</v>
      </c>
      <c r="D610" t="s">
        <v>1</v>
      </c>
      <c r="E610" t="s">
        <v>1</v>
      </c>
      <c r="F610" t="s">
        <v>0</v>
      </c>
      <c r="G610" t="str">
        <f>"2018-11-20 19:19:58"</f>
        <v>2018-11-20 19:19:58</v>
      </c>
    </row>
    <row r="611" spans="1:7" x14ac:dyDescent="0.2">
      <c r="A611" t="s">
        <v>334</v>
      </c>
      <c r="B611" t="str">
        <f>"13450061165"</f>
        <v>13450061165</v>
      </c>
      <c r="C611" t="str">
        <f>"500242200010201172"</f>
        <v>500242200010201172</v>
      </c>
      <c r="D611" t="s">
        <v>1</v>
      </c>
      <c r="E611" t="s">
        <v>1</v>
      </c>
      <c r="F611" t="s">
        <v>0</v>
      </c>
      <c r="G611" t="str">
        <f>"2018-11-20 19:19:46"</f>
        <v>2018-11-20 19:19:46</v>
      </c>
    </row>
    <row r="612" spans="1:7" x14ac:dyDescent="0.2">
      <c r="A612" t="s">
        <v>333</v>
      </c>
      <c r="B612" t="str">
        <f>"18712600072"</f>
        <v>18712600072</v>
      </c>
      <c r="C612" t="str">
        <f>"34122619970520691X"</f>
        <v>34122619970520691X</v>
      </c>
      <c r="D612" t="s">
        <v>1</v>
      </c>
      <c r="E612" t="s">
        <v>1</v>
      </c>
      <c r="F612" t="s">
        <v>0</v>
      </c>
      <c r="G612" t="str">
        <f>"2018-11-20 19:19:22"</f>
        <v>2018-11-20 19:19:22</v>
      </c>
    </row>
    <row r="613" spans="1:7" x14ac:dyDescent="0.2">
      <c r="A613" t="s">
        <v>332</v>
      </c>
      <c r="B613" t="str">
        <f>"18890193334"</f>
        <v>18890193334</v>
      </c>
      <c r="C613" t="str">
        <f>"430525198811262313"</f>
        <v>430525198811262313</v>
      </c>
      <c r="D613" t="s">
        <v>331</v>
      </c>
      <c r="E613" t="s">
        <v>330</v>
      </c>
      <c r="F613" t="s">
        <v>0</v>
      </c>
      <c r="G613" t="str">
        <f>"2018-11-20 19:18:46"</f>
        <v>2018-11-20 19:18:46</v>
      </c>
    </row>
    <row r="614" spans="1:7" x14ac:dyDescent="0.2">
      <c r="A614" t="s">
        <v>1</v>
      </c>
      <c r="B614" t="str">
        <f>"18634836166"</f>
        <v>18634836166</v>
      </c>
      <c r="C614" t="s">
        <v>1</v>
      </c>
      <c r="D614" t="s">
        <v>1</v>
      </c>
      <c r="E614" t="s">
        <v>1</v>
      </c>
      <c r="F614" t="s">
        <v>0</v>
      </c>
      <c r="G614" t="str">
        <f>"2018-11-20 19:17:55"</f>
        <v>2018-11-20 19:17:55</v>
      </c>
    </row>
    <row r="615" spans="1:7" x14ac:dyDescent="0.2">
      <c r="A615" t="s">
        <v>329</v>
      </c>
      <c r="B615" t="str">
        <f>"13977056063"</f>
        <v>13977056063</v>
      </c>
      <c r="C615" t="str">
        <f>"450621199207123219"</f>
        <v>450621199207123219</v>
      </c>
      <c r="D615" t="s">
        <v>1</v>
      </c>
      <c r="E615" t="s">
        <v>1</v>
      </c>
      <c r="F615" t="s">
        <v>0</v>
      </c>
      <c r="G615" t="str">
        <f>"2018-11-20 19:16:43"</f>
        <v>2018-11-20 19:16:43</v>
      </c>
    </row>
    <row r="616" spans="1:7" x14ac:dyDescent="0.2">
      <c r="A616" t="s">
        <v>328</v>
      </c>
      <c r="B616" t="str">
        <f>"18611118861"</f>
        <v>18611118861</v>
      </c>
      <c r="C616" t="str">
        <f>"110105197906019635"</f>
        <v>110105197906019635</v>
      </c>
      <c r="D616" t="s">
        <v>1</v>
      </c>
      <c r="E616" t="s">
        <v>1</v>
      </c>
      <c r="F616" t="s">
        <v>0</v>
      </c>
      <c r="G616" t="str">
        <f>"2018-11-20 19:16:40"</f>
        <v>2018-11-20 19:16:40</v>
      </c>
    </row>
    <row r="617" spans="1:7" x14ac:dyDescent="0.2">
      <c r="A617" t="s">
        <v>1</v>
      </c>
      <c r="B617" t="str">
        <f>"13462470398"</f>
        <v>13462470398</v>
      </c>
      <c r="C617" t="s">
        <v>1</v>
      </c>
      <c r="D617" t="s">
        <v>1</v>
      </c>
      <c r="E617" t="s">
        <v>1</v>
      </c>
      <c r="F617" t="s">
        <v>0</v>
      </c>
      <c r="G617" t="str">
        <f>"2018-11-20 19:16:36"</f>
        <v>2018-11-20 19:16:36</v>
      </c>
    </row>
    <row r="618" spans="1:7" x14ac:dyDescent="0.2">
      <c r="A618" t="s">
        <v>155</v>
      </c>
      <c r="B618" t="str">
        <f>"13321195551"</f>
        <v>13321195551</v>
      </c>
      <c r="C618" t="str">
        <f>"220422198912225913"</f>
        <v>220422198912225913</v>
      </c>
      <c r="D618" t="s">
        <v>1</v>
      </c>
      <c r="E618" t="s">
        <v>1</v>
      </c>
      <c r="F618" t="s">
        <v>0</v>
      </c>
      <c r="G618" t="str">
        <f>"2018-11-20 19:16:04"</f>
        <v>2018-11-20 19:16:04</v>
      </c>
    </row>
    <row r="619" spans="1:7" x14ac:dyDescent="0.2">
      <c r="A619" t="s">
        <v>1</v>
      </c>
      <c r="B619" t="str">
        <f>"13132813061"</f>
        <v>13132813061</v>
      </c>
      <c r="C619" t="s">
        <v>1</v>
      </c>
      <c r="D619" t="s">
        <v>1</v>
      </c>
      <c r="E619" t="s">
        <v>1</v>
      </c>
      <c r="F619" t="s">
        <v>0</v>
      </c>
      <c r="G619" t="str">
        <f>"2018-11-20 19:15:26"</f>
        <v>2018-11-20 19:15:26</v>
      </c>
    </row>
    <row r="620" spans="1:7" x14ac:dyDescent="0.2">
      <c r="A620" t="s">
        <v>327</v>
      </c>
      <c r="B620" t="str">
        <f>"13969450961"</f>
        <v>13969450961</v>
      </c>
      <c r="C620" t="str">
        <f>"370403197509031114"</f>
        <v>370403197509031114</v>
      </c>
      <c r="D620" t="s">
        <v>1</v>
      </c>
      <c r="E620" t="s">
        <v>1</v>
      </c>
      <c r="F620" t="s">
        <v>0</v>
      </c>
      <c r="G620" t="str">
        <f>"2018-11-20 19:15:26"</f>
        <v>2018-11-20 19:15:26</v>
      </c>
    </row>
    <row r="621" spans="1:7" x14ac:dyDescent="0.2">
      <c r="A621" t="s">
        <v>1</v>
      </c>
      <c r="B621" t="str">
        <f>"18305665681"</f>
        <v>18305665681</v>
      </c>
      <c r="C621" t="s">
        <v>1</v>
      </c>
      <c r="D621" t="s">
        <v>1</v>
      </c>
      <c r="E621" t="s">
        <v>1</v>
      </c>
      <c r="F621" t="s">
        <v>0</v>
      </c>
      <c r="G621" t="str">
        <f>"2018-11-20 19:13:32"</f>
        <v>2018-11-20 19:13:32</v>
      </c>
    </row>
    <row r="622" spans="1:7" x14ac:dyDescent="0.2">
      <c r="A622" t="s">
        <v>326</v>
      </c>
      <c r="B622" t="str">
        <f>"18282111005"</f>
        <v>18282111005</v>
      </c>
      <c r="C622" t="str">
        <f>"511324199311144968"</f>
        <v>511324199311144968</v>
      </c>
      <c r="D622" t="s">
        <v>1</v>
      </c>
      <c r="E622" t="s">
        <v>1</v>
      </c>
      <c r="F622" t="s">
        <v>0</v>
      </c>
      <c r="G622" t="str">
        <f>"2018-11-20 19:12:48"</f>
        <v>2018-11-20 19:12:48</v>
      </c>
    </row>
    <row r="623" spans="1:7" x14ac:dyDescent="0.2">
      <c r="A623" t="s">
        <v>325</v>
      </c>
      <c r="B623" t="str">
        <f>"13632812121"</f>
        <v>13632812121</v>
      </c>
      <c r="C623" t="str">
        <f>"440306198104173559"</f>
        <v>440306198104173559</v>
      </c>
      <c r="D623" t="s">
        <v>1</v>
      </c>
      <c r="E623" t="s">
        <v>1</v>
      </c>
      <c r="F623" t="s">
        <v>0</v>
      </c>
      <c r="G623" t="str">
        <f>"2018-11-20 19:12:34"</f>
        <v>2018-11-20 19:12:34</v>
      </c>
    </row>
    <row r="624" spans="1:7" x14ac:dyDescent="0.2">
      <c r="A624" t="s">
        <v>1</v>
      </c>
      <c r="B624" t="str">
        <f>"13297205070"</f>
        <v>13297205070</v>
      </c>
      <c r="C624" t="s">
        <v>1</v>
      </c>
      <c r="D624" t="s">
        <v>1</v>
      </c>
      <c r="E624" t="s">
        <v>1</v>
      </c>
      <c r="F624" t="s">
        <v>0</v>
      </c>
      <c r="G624" t="str">
        <f>"2018-11-20 19:11:52"</f>
        <v>2018-11-20 19:11:52</v>
      </c>
    </row>
    <row r="625" spans="1:7" x14ac:dyDescent="0.2">
      <c r="A625" t="s">
        <v>324</v>
      </c>
      <c r="B625" t="str">
        <f>"13704868268"</f>
        <v>13704868268</v>
      </c>
      <c r="C625" t="str">
        <f>"230704199506150717"</f>
        <v>230704199506150717</v>
      </c>
      <c r="D625" t="s">
        <v>1</v>
      </c>
      <c r="E625" t="s">
        <v>1</v>
      </c>
      <c r="F625" t="s">
        <v>0</v>
      </c>
      <c r="G625" t="str">
        <f>"2018-11-20 19:11:42"</f>
        <v>2018-11-20 19:11:42</v>
      </c>
    </row>
    <row r="626" spans="1:7" x14ac:dyDescent="0.2">
      <c r="A626" t="s">
        <v>323</v>
      </c>
      <c r="B626" t="str">
        <f>"18516696938"</f>
        <v>18516696938</v>
      </c>
      <c r="C626" t="str">
        <f>"440111198011191555"</f>
        <v>440111198011191555</v>
      </c>
      <c r="D626" t="s">
        <v>1</v>
      </c>
      <c r="E626" t="s">
        <v>1</v>
      </c>
      <c r="F626" t="s">
        <v>0</v>
      </c>
      <c r="G626" t="str">
        <f>"2018-11-20 19:11:26"</f>
        <v>2018-11-20 19:11:26</v>
      </c>
    </row>
    <row r="627" spans="1:7" x14ac:dyDescent="0.2">
      <c r="A627" t="s">
        <v>1</v>
      </c>
      <c r="B627" t="str">
        <f>"15558544038"</f>
        <v>15558544038</v>
      </c>
      <c r="C627" t="s">
        <v>1</v>
      </c>
      <c r="D627" t="s">
        <v>1</v>
      </c>
      <c r="E627" t="s">
        <v>1</v>
      </c>
      <c r="F627" t="s">
        <v>0</v>
      </c>
      <c r="G627" t="str">
        <f>"2018-11-20 19:11:14"</f>
        <v>2018-11-20 19:11:14</v>
      </c>
    </row>
    <row r="628" spans="1:7" x14ac:dyDescent="0.2">
      <c r="A628" t="s">
        <v>1</v>
      </c>
      <c r="B628" t="str">
        <f>"17748850817"</f>
        <v>17748850817</v>
      </c>
      <c r="C628" t="s">
        <v>1</v>
      </c>
      <c r="D628" t="s">
        <v>1</v>
      </c>
      <c r="E628" t="s">
        <v>1</v>
      </c>
      <c r="F628" t="s">
        <v>0</v>
      </c>
      <c r="G628" t="str">
        <f>"2018-11-20 19:11:09"</f>
        <v>2018-11-20 19:11:09</v>
      </c>
    </row>
    <row r="629" spans="1:7" x14ac:dyDescent="0.2">
      <c r="A629" t="s">
        <v>1</v>
      </c>
      <c r="B629" t="str">
        <f>"15083592501"</f>
        <v>15083592501</v>
      </c>
      <c r="C629" t="s">
        <v>1</v>
      </c>
      <c r="D629" t="s">
        <v>1</v>
      </c>
      <c r="E629" t="s">
        <v>1</v>
      </c>
      <c r="F629" t="s">
        <v>0</v>
      </c>
      <c r="G629" t="str">
        <f>"2018-11-20 19:11:08"</f>
        <v>2018-11-20 19:11:08</v>
      </c>
    </row>
    <row r="630" spans="1:7" x14ac:dyDescent="0.2">
      <c r="A630" t="s">
        <v>322</v>
      </c>
      <c r="B630" t="str">
        <f>"13253713517"</f>
        <v>13253713517</v>
      </c>
      <c r="C630" t="str">
        <f>"411081198604239234"</f>
        <v>411081198604239234</v>
      </c>
      <c r="D630" t="s">
        <v>1</v>
      </c>
      <c r="E630" t="s">
        <v>1</v>
      </c>
      <c r="F630" t="s">
        <v>0</v>
      </c>
      <c r="G630" t="str">
        <f>"2018-11-20 19:10:14"</f>
        <v>2018-11-20 19:10:14</v>
      </c>
    </row>
    <row r="631" spans="1:7" x14ac:dyDescent="0.2">
      <c r="A631" t="s">
        <v>1</v>
      </c>
      <c r="B631" t="str">
        <f>"17611453915"</f>
        <v>17611453915</v>
      </c>
      <c r="C631" t="s">
        <v>1</v>
      </c>
      <c r="D631" t="s">
        <v>1</v>
      </c>
      <c r="E631" t="s">
        <v>1</v>
      </c>
      <c r="F631" t="s">
        <v>0</v>
      </c>
      <c r="G631" t="str">
        <f>"2018-11-20 19:10:03"</f>
        <v>2018-11-20 19:10:03</v>
      </c>
    </row>
    <row r="632" spans="1:7" x14ac:dyDescent="0.2">
      <c r="A632" t="s">
        <v>321</v>
      </c>
      <c r="B632" t="str">
        <f>"18816186919"</f>
        <v>18816186919</v>
      </c>
      <c r="C632" t="str">
        <f>"370305199309173720"</f>
        <v>370305199309173720</v>
      </c>
      <c r="D632" t="s">
        <v>1</v>
      </c>
      <c r="E632" t="s">
        <v>1</v>
      </c>
      <c r="F632" t="s">
        <v>0</v>
      </c>
      <c r="G632" t="str">
        <f>"2018-11-20 19:09:44"</f>
        <v>2018-11-20 19:09:44</v>
      </c>
    </row>
    <row r="633" spans="1:7" x14ac:dyDescent="0.2">
      <c r="A633" t="s">
        <v>320</v>
      </c>
      <c r="B633" t="str">
        <f>"13669788538"</f>
        <v>13669788538</v>
      </c>
      <c r="C633" t="str">
        <f>"530381198911063139"</f>
        <v>530381198911063139</v>
      </c>
      <c r="D633" t="s">
        <v>1</v>
      </c>
      <c r="E633" t="s">
        <v>1</v>
      </c>
      <c r="F633" t="s">
        <v>0</v>
      </c>
      <c r="G633" t="str">
        <f>"2018-11-20 19:08:46"</f>
        <v>2018-11-20 19:08:46</v>
      </c>
    </row>
    <row r="634" spans="1:7" x14ac:dyDescent="0.2">
      <c r="A634" t="s">
        <v>319</v>
      </c>
      <c r="B634" t="str">
        <f>"15553661345"</f>
        <v>15553661345</v>
      </c>
      <c r="C634" t="str">
        <f>"370703198812210810"</f>
        <v>370703198812210810</v>
      </c>
      <c r="D634" t="s">
        <v>318</v>
      </c>
      <c r="E634" t="s">
        <v>317</v>
      </c>
      <c r="F634" t="s">
        <v>0</v>
      </c>
      <c r="G634" t="str">
        <f>"2018-11-20 19:08:39"</f>
        <v>2018-11-20 19:08:39</v>
      </c>
    </row>
    <row r="635" spans="1:7" x14ac:dyDescent="0.2">
      <c r="A635" t="s">
        <v>1</v>
      </c>
      <c r="B635" t="str">
        <f>"18585567578"</f>
        <v>18585567578</v>
      </c>
      <c r="C635" t="s">
        <v>1</v>
      </c>
      <c r="D635" t="s">
        <v>1</v>
      </c>
      <c r="E635" t="s">
        <v>1</v>
      </c>
      <c r="F635" t="s">
        <v>0</v>
      </c>
      <c r="G635" t="str">
        <f>"2018-11-20 19:07:28"</f>
        <v>2018-11-20 19:07:28</v>
      </c>
    </row>
    <row r="636" spans="1:7" x14ac:dyDescent="0.2">
      <c r="A636" t="s">
        <v>1</v>
      </c>
      <c r="B636" t="str">
        <f>"15907448132"</f>
        <v>15907448132</v>
      </c>
      <c r="C636" t="s">
        <v>1</v>
      </c>
      <c r="D636" t="s">
        <v>1</v>
      </c>
      <c r="E636" t="s">
        <v>1</v>
      </c>
      <c r="F636" t="s">
        <v>0</v>
      </c>
      <c r="G636" t="str">
        <f>"2018-11-20 19:07:16"</f>
        <v>2018-11-20 19:07:16</v>
      </c>
    </row>
    <row r="637" spans="1:7" x14ac:dyDescent="0.2">
      <c r="A637" t="s">
        <v>316</v>
      </c>
      <c r="B637" t="str">
        <f>"18759169342"</f>
        <v>18759169342</v>
      </c>
      <c r="C637" t="str">
        <f>"350123198706261525"</f>
        <v>350123198706261525</v>
      </c>
      <c r="D637" t="s">
        <v>1</v>
      </c>
      <c r="E637" t="s">
        <v>1</v>
      </c>
      <c r="F637" t="s">
        <v>0</v>
      </c>
      <c r="G637" t="str">
        <f>"2018-11-20 19:05:31"</f>
        <v>2018-11-20 19:05:31</v>
      </c>
    </row>
    <row r="638" spans="1:7" x14ac:dyDescent="0.2">
      <c r="A638" t="s">
        <v>1</v>
      </c>
      <c r="B638" t="str">
        <f>"18296889974"</f>
        <v>18296889974</v>
      </c>
      <c r="C638" t="s">
        <v>1</v>
      </c>
      <c r="D638" t="s">
        <v>1</v>
      </c>
      <c r="E638" t="s">
        <v>1</v>
      </c>
      <c r="F638" t="s">
        <v>0</v>
      </c>
      <c r="G638" t="str">
        <f>"2018-11-20 19:04:47"</f>
        <v>2018-11-20 19:04:47</v>
      </c>
    </row>
    <row r="639" spans="1:7" x14ac:dyDescent="0.2">
      <c r="A639" t="s">
        <v>1</v>
      </c>
      <c r="B639" t="str">
        <f>"17607701332"</f>
        <v>17607701332</v>
      </c>
      <c r="C639" t="s">
        <v>1</v>
      </c>
      <c r="D639" t="s">
        <v>1</v>
      </c>
      <c r="E639" t="s">
        <v>1</v>
      </c>
      <c r="F639" t="s">
        <v>0</v>
      </c>
      <c r="G639" t="str">
        <f>"2018-11-20 19:04:41"</f>
        <v>2018-11-20 19:04:41</v>
      </c>
    </row>
    <row r="640" spans="1:7" x14ac:dyDescent="0.2">
      <c r="A640" t="s">
        <v>315</v>
      </c>
      <c r="B640" t="str">
        <f>"17776441793"</f>
        <v>17776441793</v>
      </c>
      <c r="C640" t="str">
        <f>"450981199901203238"</f>
        <v>450981199901203238</v>
      </c>
      <c r="D640" t="s">
        <v>1</v>
      </c>
      <c r="E640" t="s">
        <v>1</v>
      </c>
      <c r="F640" t="s">
        <v>0</v>
      </c>
      <c r="G640" t="str">
        <f>"2018-11-20 19:04:10"</f>
        <v>2018-11-20 19:04:10</v>
      </c>
    </row>
    <row r="641" spans="1:7" x14ac:dyDescent="0.2">
      <c r="A641" t="s">
        <v>314</v>
      </c>
      <c r="B641" t="str">
        <f>"17554162947"</f>
        <v>17554162947</v>
      </c>
      <c r="C641" t="str">
        <f>"370283199001160011"</f>
        <v>370283199001160011</v>
      </c>
      <c r="D641" t="s">
        <v>1</v>
      </c>
      <c r="E641" t="s">
        <v>1</v>
      </c>
      <c r="F641" t="s">
        <v>0</v>
      </c>
      <c r="G641" t="str">
        <f>"2018-11-20 19:03:50"</f>
        <v>2018-11-20 19:03:50</v>
      </c>
    </row>
    <row r="642" spans="1:7" x14ac:dyDescent="0.2">
      <c r="A642" t="s">
        <v>313</v>
      </c>
      <c r="B642" t="str">
        <f>"13220722187"</f>
        <v>13220722187</v>
      </c>
      <c r="C642" t="str">
        <f>"371624200102044018"</f>
        <v>371624200102044018</v>
      </c>
      <c r="D642" t="s">
        <v>1</v>
      </c>
      <c r="E642" t="s">
        <v>1</v>
      </c>
      <c r="F642" t="s">
        <v>0</v>
      </c>
      <c r="G642" t="str">
        <f>"2018-11-20 19:03:36"</f>
        <v>2018-11-20 19:03:36</v>
      </c>
    </row>
    <row r="643" spans="1:7" x14ac:dyDescent="0.2">
      <c r="A643" t="s">
        <v>312</v>
      </c>
      <c r="B643" t="str">
        <f>"18905917607"</f>
        <v>18905917607</v>
      </c>
      <c r="C643" t="str">
        <f>"350111198910262925"</f>
        <v>350111198910262925</v>
      </c>
      <c r="D643" t="s">
        <v>1</v>
      </c>
      <c r="E643" t="s">
        <v>1</v>
      </c>
      <c r="F643" t="s">
        <v>0</v>
      </c>
      <c r="G643" t="str">
        <f>"2018-11-20 19:03:22"</f>
        <v>2018-11-20 19:03:22</v>
      </c>
    </row>
    <row r="644" spans="1:7" x14ac:dyDescent="0.2">
      <c r="A644" t="s">
        <v>311</v>
      </c>
      <c r="B644" t="str">
        <f>"13835227072"</f>
        <v>13835227072</v>
      </c>
      <c r="C644" t="str">
        <f>"140203198509275611"</f>
        <v>140203198509275611</v>
      </c>
      <c r="D644" t="s">
        <v>1</v>
      </c>
      <c r="E644" t="s">
        <v>1</v>
      </c>
      <c r="F644" t="s">
        <v>0</v>
      </c>
      <c r="G644" t="str">
        <f>"2018-11-20 19:03:15"</f>
        <v>2018-11-20 19:03:15</v>
      </c>
    </row>
    <row r="645" spans="1:7" x14ac:dyDescent="0.2">
      <c r="A645" t="s">
        <v>310</v>
      </c>
      <c r="B645" t="str">
        <f>"18212371016"</f>
        <v>18212371016</v>
      </c>
      <c r="C645" t="str">
        <f>"52263319970307102X"</f>
        <v>52263319970307102X</v>
      </c>
      <c r="D645" t="s">
        <v>1</v>
      </c>
      <c r="E645" t="s">
        <v>1</v>
      </c>
      <c r="F645" t="s">
        <v>0</v>
      </c>
      <c r="G645" t="str">
        <f>"2018-11-20 19:02:29"</f>
        <v>2018-11-20 19:02:29</v>
      </c>
    </row>
    <row r="646" spans="1:7" x14ac:dyDescent="0.2">
      <c r="A646" t="s">
        <v>309</v>
      </c>
      <c r="B646" t="str">
        <f>"18747578525"</f>
        <v>18747578525</v>
      </c>
      <c r="C646" t="str">
        <f>"152323199201051848"</f>
        <v>152323199201051848</v>
      </c>
      <c r="D646" t="s">
        <v>1</v>
      </c>
      <c r="E646" t="s">
        <v>1</v>
      </c>
      <c r="F646" t="s">
        <v>0</v>
      </c>
      <c r="G646" t="str">
        <f>"2018-11-20 19:02:06"</f>
        <v>2018-11-20 19:02:06</v>
      </c>
    </row>
    <row r="647" spans="1:7" x14ac:dyDescent="0.2">
      <c r="A647" t="s">
        <v>308</v>
      </c>
      <c r="B647" t="str">
        <f>"13915033316"</f>
        <v>13915033316</v>
      </c>
      <c r="C647" t="str">
        <f>"32040219880414345X"</f>
        <v>32040219880414345X</v>
      </c>
      <c r="D647" t="s">
        <v>1</v>
      </c>
      <c r="E647" t="s">
        <v>1</v>
      </c>
      <c r="F647" t="s">
        <v>0</v>
      </c>
      <c r="G647" t="str">
        <f>"2018-11-20 19:00:58"</f>
        <v>2018-11-20 19:00:58</v>
      </c>
    </row>
    <row r="648" spans="1:7" x14ac:dyDescent="0.2">
      <c r="A648" t="s">
        <v>307</v>
      </c>
      <c r="B648" t="str">
        <f>"18061957205"</f>
        <v>18061957205</v>
      </c>
      <c r="C648" t="str">
        <f>"320706198312061011"</f>
        <v>320706198312061011</v>
      </c>
      <c r="D648" t="s">
        <v>1</v>
      </c>
      <c r="E648" t="s">
        <v>1</v>
      </c>
      <c r="F648" t="s">
        <v>0</v>
      </c>
      <c r="G648" t="str">
        <f>"2018-11-20 19:00:38"</f>
        <v>2018-11-20 19:00:38</v>
      </c>
    </row>
    <row r="649" spans="1:7" x14ac:dyDescent="0.2">
      <c r="A649" t="s">
        <v>306</v>
      </c>
      <c r="B649" t="str">
        <f>"13145831275"</f>
        <v>13145831275</v>
      </c>
      <c r="C649" t="str">
        <f>"350628200010224514"</f>
        <v>350628200010224514</v>
      </c>
      <c r="D649" t="s">
        <v>1</v>
      </c>
      <c r="E649" t="s">
        <v>1</v>
      </c>
      <c r="F649" t="s">
        <v>0</v>
      </c>
      <c r="G649" t="str">
        <f>"2018-11-20 19:00:35"</f>
        <v>2018-11-20 19:00:35</v>
      </c>
    </row>
    <row r="650" spans="1:7" x14ac:dyDescent="0.2">
      <c r="A650" t="s">
        <v>305</v>
      </c>
      <c r="B650" t="str">
        <f>"13535804621"</f>
        <v>13535804621</v>
      </c>
      <c r="C650" t="str">
        <f>"440682199508164314"</f>
        <v>440682199508164314</v>
      </c>
      <c r="D650" t="s">
        <v>1</v>
      </c>
      <c r="E650" t="s">
        <v>1</v>
      </c>
      <c r="F650" t="s">
        <v>0</v>
      </c>
      <c r="G650" t="str">
        <f>"2018-11-20 19:00:19"</f>
        <v>2018-11-20 19:00:19</v>
      </c>
    </row>
    <row r="651" spans="1:7" x14ac:dyDescent="0.2">
      <c r="A651" t="s">
        <v>1</v>
      </c>
      <c r="B651" t="str">
        <f>"15086287161"</f>
        <v>15086287161</v>
      </c>
      <c r="C651" t="s">
        <v>1</v>
      </c>
      <c r="D651" t="s">
        <v>1</v>
      </c>
      <c r="E651" t="s">
        <v>1</v>
      </c>
      <c r="F651" t="s">
        <v>0</v>
      </c>
      <c r="G651" t="str">
        <f>"2018-11-20 18:59:42"</f>
        <v>2018-11-20 18:59:42</v>
      </c>
    </row>
    <row r="652" spans="1:7" x14ac:dyDescent="0.2">
      <c r="A652" t="s">
        <v>304</v>
      </c>
      <c r="B652" t="str">
        <f>"18698940486"</f>
        <v>18698940486</v>
      </c>
      <c r="C652" t="str">
        <f>"21041119820213141X"</f>
        <v>21041119820213141X</v>
      </c>
      <c r="D652" t="s">
        <v>1</v>
      </c>
      <c r="E652" t="s">
        <v>1</v>
      </c>
      <c r="F652" t="s">
        <v>0</v>
      </c>
      <c r="G652" t="str">
        <f>"2018-11-20 18:59:13"</f>
        <v>2018-11-20 18:59:13</v>
      </c>
    </row>
    <row r="653" spans="1:7" x14ac:dyDescent="0.2">
      <c r="A653" t="s">
        <v>303</v>
      </c>
      <c r="B653" t="str">
        <f>"13729486286"</f>
        <v>13729486286</v>
      </c>
      <c r="C653" t="str">
        <f>"445202198802233014"</f>
        <v>445202198802233014</v>
      </c>
      <c r="D653" t="s">
        <v>1</v>
      </c>
      <c r="E653" t="s">
        <v>1</v>
      </c>
      <c r="F653" t="s">
        <v>0</v>
      </c>
      <c r="G653" t="str">
        <f>"2018-11-20 18:58:50"</f>
        <v>2018-11-20 18:58:50</v>
      </c>
    </row>
    <row r="654" spans="1:7" x14ac:dyDescent="0.2">
      <c r="A654" t="s">
        <v>302</v>
      </c>
      <c r="B654" t="str">
        <f>"15036851107"</f>
        <v>15036851107</v>
      </c>
      <c r="C654" t="str">
        <f>"410423199201268032"</f>
        <v>410423199201268032</v>
      </c>
      <c r="D654" t="s">
        <v>301</v>
      </c>
      <c r="E654" t="s">
        <v>300</v>
      </c>
      <c r="F654" t="s">
        <v>0</v>
      </c>
      <c r="G654" t="str">
        <f>"2018-11-20 18:58:21"</f>
        <v>2018-11-20 18:58:21</v>
      </c>
    </row>
    <row r="655" spans="1:7" x14ac:dyDescent="0.2">
      <c r="A655" t="s">
        <v>1</v>
      </c>
      <c r="B655" t="str">
        <f>"13369225762"</f>
        <v>13369225762</v>
      </c>
      <c r="C655" t="s">
        <v>1</v>
      </c>
      <c r="D655" t="s">
        <v>1</v>
      </c>
      <c r="E655" t="s">
        <v>1</v>
      </c>
      <c r="F655" t="s">
        <v>0</v>
      </c>
      <c r="G655" t="str">
        <f>"2018-11-20 18:57:52"</f>
        <v>2018-11-20 18:57:52</v>
      </c>
    </row>
    <row r="656" spans="1:7" x14ac:dyDescent="0.2">
      <c r="A656" t="s">
        <v>299</v>
      </c>
      <c r="B656" t="str">
        <f>"13629499313"</f>
        <v>13629499313</v>
      </c>
      <c r="C656" t="str">
        <f>"530124198711090863"</f>
        <v>530124198711090863</v>
      </c>
      <c r="D656" t="s">
        <v>298</v>
      </c>
      <c r="E656" t="s">
        <v>297</v>
      </c>
      <c r="F656" t="s">
        <v>0</v>
      </c>
      <c r="G656" t="str">
        <f>"2018-11-20 18:57:22"</f>
        <v>2018-11-20 18:57:22</v>
      </c>
    </row>
    <row r="657" spans="1:7" x14ac:dyDescent="0.2">
      <c r="A657" t="s">
        <v>296</v>
      </c>
      <c r="B657" t="str">
        <f>"18701239474"</f>
        <v>18701239474</v>
      </c>
      <c r="C657" t="str">
        <f>"51062319980904631X"</f>
        <v>51062319980904631X</v>
      </c>
      <c r="D657" t="s">
        <v>295</v>
      </c>
      <c r="E657" t="s">
        <v>294</v>
      </c>
      <c r="F657" t="s">
        <v>0</v>
      </c>
      <c r="G657" t="str">
        <f>"2018-11-20 18:57:01"</f>
        <v>2018-11-20 18:57:01</v>
      </c>
    </row>
    <row r="658" spans="1:7" x14ac:dyDescent="0.2">
      <c r="A658" t="s">
        <v>1</v>
      </c>
      <c r="B658" t="str">
        <f>"13856383063"</f>
        <v>13856383063</v>
      </c>
      <c r="C658" t="s">
        <v>1</v>
      </c>
      <c r="D658" t="s">
        <v>1</v>
      </c>
      <c r="E658" t="s">
        <v>1</v>
      </c>
      <c r="F658" t="s">
        <v>0</v>
      </c>
      <c r="G658" t="str">
        <f>"2018-11-20 18:56:02"</f>
        <v>2018-11-20 18:56:02</v>
      </c>
    </row>
    <row r="659" spans="1:7" x14ac:dyDescent="0.2">
      <c r="A659" t="s">
        <v>1</v>
      </c>
      <c r="B659" t="str">
        <f>"18688831681"</f>
        <v>18688831681</v>
      </c>
      <c r="C659" t="s">
        <v>1</v>
      </c>
      <c r="D659" t="s">
        <v>1</v>
      </c>
      <c r="E659" t="s">
        <v>1</v>
      </c>
      <c r="F659" t="s">
        <v>0</v>
      </c>
      <c r="G659" t="str">
        <f>"2018-11-20 18:55:19"</f>
        <v>2018-11-20 18:55:19</v>
      </c>
    </row>
    <row r="660" spans="1:7" x14ac:dyDescent="0.2">
      <c r="A660" t="s">
        <v>293</v>
      </c>
      <c r="B660" t="str">
        <f>"15110624795"</f>
        <v>15110624795</v>
      </c>
      <c r="C660" t="str">
        <f>"140431196902124024"</f>
        <v>140431196902124024</v>
      </c>
      <c r="D660" t="s">
        <v>292</v>
      </c>
      <c r="E660" t="s">
        <v>291</v>
      </c>
      <c r="F660" t="s">
        <v>0</v>
      </c>
      <c r="G660" t="str">
        <f>"2018-11-20 18:53:46"</f>
        <v>2018-11-20 18:53:46</v>
      </c>
    </row>
    <row r="661" spans="1:7" x14ac:dyDescent="0.2">
      <c r="A661" t="s">
        <v>290</v>
      </c>
      <c r="B661" t="str">
        <f>"13460335814"</f>
        <v>13460335814</v>
      </c>
      <c r="C661" t="str">
        <f>"410125196808153517"</f>
        <v>410125196808153517</v>
      </c>
      <c r="D661" t="s">
        <v>1</v>
      </c>
      <c r="E661" t="s">
        <v>1</v>
      </c>
      <c r="F661" t="s">
        <v>0</v>
      </c>
      <c r="G661" t="str">
        <f>"2018-11-20 18:53:30"</f>
        <v>2018-11-20 18:53:30</v>
      </c>
    </row>
    <row r="662" spans="1:7" x14ac:dyDescent="0.2">
      <c r="A662" t="s">
        <v>1</v>
      </c>
      <c r="B662" t="str">
        <f>"15527422810"</f>
        <v>15527422810</v>
      </c>
      <c r="C662" t="s">
        <v>1</v>
      </c>
      <c r="D662" t="s">
        <v>1</v>
      </c>
      <c r="E662" t="s">
        <v>1</v>
      </c>
      <c r="F662" t="s">
        <v>0</v>
      </c>
      <c r="G662" t="str">
        <f>"2018-11-20 18:53:11"</f>
        <v>2018-11-20 18:53:11</v>
      </c>
    </row>
    <row r="663" spans="1:7" x14ac:dyDescent="0.2">
      <c r="A663" t="s">
        <v>289</v>
      </c>
      <c r="B663" t="str">
        <f>"18741774471"</f>
        <v>18741774471</v>
      </c>
      <c r="C663" t="str">
        <f>"211324197906203613"</f>
        <v>211324197906203613</v>
      </c>
      <c r="D663" t="s">
        <v>1</v>
      </c>
      <c r="E663" t="s">
        <v>1</v>
      </c>
      <c r="F663" t="s">
        <v>0</v>
      </c>
      <c r="G663" t="str">
        <f>"2018-11-20 18:49:19"</f>
        <v>2018-11-20 18:49:19</v>
      </c>
    </row>
    <row r="664" spans="1:7" x14ac:dyDescent="0.2">
      <c r="A664" t="s">
        <v>288</v>
      </c>
      <c r="B664" t="str">
        <f>"13267464001"</f>
        <v>13267464001</v>
      </c>
      <c r="C664" t="str">
        <f>"421181199410141310"</f>
        <v>421181199410141310</v>
      </c>
      <c r="D664" t="s">
        <v>1</v>
      </c>
      <c r="E664" t="s">
        <v>1</v>
      </c>
      <c r="F664" t="s">
        <v>0</v>
      </c>
      <c r="G664" t="str">
        <f>"2018-11-20 18:48:24"</f>
        <v>2018-11-20 18:48:24</v>
      </c>
    </row>
    <row r="665" spans="1:7" x14ac:dyDescent="0.2">
      <c r="A665" t="s">
        <v>287</v>
      </c>
      <c r="B665" t="str">
        <f>"15684554711"</f>
        <v>15684554711</v>
      </c>
      <c r="C665" t="str">
        <f>"230805197107130420"</f>
        <v>230805197107130420</v>
      </c>
      <c r="D665" t="s">
        <v>1</v>
      </c>
      <c r="E665" t="s">
        <v>1</v>
      </c>
      <c r="F665" t="s">
        <v>0</v>
      </c>
      <c r="G665" t="str">
        <f>"2018-11-20 18:47:59"</f>
        <v>2018-11-20 18:47:59</v>
      </c>
    </row>
    <row r="666" spans="1:7" x14ac:dyDescent="0.2">
      <c r="A666" t="s">
        <v>1</v>
      </c>
      <c r="B666" t="str">
        <f>"18813016872"</f>
        <v>18813016872</v>
      </c>
      <c r="C666" t="s">
        <v>1</v>
      </c>
      <c r="D666" t="s">
        <v>1</v>
      </c>
      <c r="E666" t="s">
        <v>1</v>
      </c>
      <c r="F666" t="s">
        <v>0</v>
      </c>
      <c r="G666" t="str">
        <f>"2018-11-20 18:47:51"</f>
        <v>2018-11-20 18:47:51</v>
      </c>
    </row>
    <row r="667" spans="1:7" x14ac:dyDescent="0.2">
      <c r="A667" t="s">
        <v>286</v>
      </c>
      <c r="B667" t="str">
        <f>"17600052604"</f>
        <v>17600052604</v>
      </c>
      <c r="C667" t="str">
        <f>"131128199909221239"</f>
        <v>131128199909221239</v>
      </c>
      <c r="D667" t="s">
        <v>1</v>
      </c>
      <c r="E667" t="s">
        <v>1</v>
      </c>
      <c r="F667" t="s">
        <v>0</v>
      </c>
      <c r="G667" t="str">
        <f>"2018-11-20 18:47:48"</f>
        <v>2018-11-20 18:47:48</v>
      </c>
    </row>
    <row r="668" spans="1:7" x14ac:dyDescent="0.2">
      <c r="A668" t="s">
        <v>285</v>
      </c>
      <c r="B668" t="str">
        <f>"13713367689"</f>
        <v>13713367689</v>
      </c>
      <c r="C668" t="str">
        <f>"44190019870403585X"</f>
        <v>44190019870403585X</v>
      </c>
      <c r="D668" t="s">
        <v>1</v>
      </c>
      <c r="E668" t="s">
        <v>1</v>
      </c>
      <c r="F668" t="s">
        <v>0</v>
      </c>
      <c r="G668" t="str">
        <f>"2018-11-20 18:46:53"</f>
        <v>2018-11-20 18:46:53</v>
      </c>
    </row>
    <row r="669" spans="1:7" x14ac:dyDescent="0.2">
      <c r="A669" t="s">
        <v>284</v>
      </c>
      <c r="B669" t="str">
        <f>"17387666162"</f>
        <v>17387666162</v>
      </c>
      <c r="C669" t="str">
        <f>"532626199611180315"</f>
        <v>532626199611180315</v>
      </c>
      <c r="D669" t="s">
        <v>283</v>
      </c>
      <c r="E669" t="s">
        <v>282</v>
      </c>
      <c r="F669" t="s">
        <v>0</v>
      </c>
      <c r="G669" t="str">
        <f>"2018-11-20 18:45:58"</f>
        <v>2018-11-20 18:45:58</v>
      </c>
    </row>
    <row r="670" spans="1:7" x14ac:dyDescent="0.2">
      <c r="A670" t="s">
        <v>1</v>
      </c>
      <c r="B670" t="str">
        <f>"18434376238"</f>
        <v>18434376238</v>
      </c>
      <c r="C670" t="s">
        <v>1</v>
      </c>
      <c r="D670" t="s">
        <v>1</v>
      </c>
      <c r="E670" t="s">
        <v>1</v>
      </c>
      <c r="F670" t="s">
        <v>0</v>
      </c>
      <c r="G670" t="str">
        <f>"2018-11-20 18:45:42"</f>
        <v>2018-11-20 18:45:42</v>
      </c>
    </row>
    <row r="671" spans="1:7" x14ac:dyDescent="0.2">
      <c r="A671" t="s">
        <v>281</v>
      </c>
      <c r="B671" t="str">
        <f>"15803507438"</f>
        <v>15803507438</v>
      </c>
      <c r="C671" t="str">
        <f>"140924199512200025"</f>
        <v>140924199512200025</v>
      </c>
      <c r="D671" t="s">
        <v>1</v>
      </c>
      <c r="E671" t="s">
        <v>1</v>
      </c>
      <c r="F671" t="s">
        <v>0</v>
      </c>
      <c r="G671" t="str">
        <f>"2018-11-20 18:45:28"</f>
        <v>2018-11-20 18:45:28</v>
      </c>
    </row>
    <row r="672" spans="1:7" x14ac:dyDescent="0.2">
      <c r="A672" t="s">
        <v>280</v>
      </c>
      <c r="B672" t="str">
        <f>"15825236553"</f>
        <v>15825236553</v>
      </c>
      <c r="C672" t="str">
        <f>"532502198410100322"</f>
        <v>532502198410100322</v>
      </c>
      <c r="D672" t="s">
        <v>1</v>
      </c>
      <c r="E672" t="s">
        <v>1</v>
      </c>
      <c r="F672" t="s">
        <v>0</v>
      </c>
      <c r="G672" t="str">
        <f>"2018-11-20 18:45:14"</f>
        <v>2018-11-20 18:45:14</v>
      </c>
    </row>
    <row r="673" spans="1:7" x14ac:dyDescent="0.2">
      <c r="A673" t="s">
        <v>279</v>
      </c>
      <c r="B673" t="str">
        <f>"18287191200"</f>
        <v>18287191200</v>
      </c>
      <c r="C673" t="str">
        <f>"530324198710202799"</f>
        <v>530324198710202799</v>
      </c>
      <c r="D673" t="s">
        <v>1</v>
      </c>
      <c r="E673" t="s">
        <v>1</v>
      </c>
      <c r="F673" t="s">
        <v>0</v>
      </c>
      <c r="G673" t="str">
        <f>"2018-11-20 18:45:09"</f>
        <v>2018-11-20 18:45:09</v>
      </c>
    </row>
    <row r="674" spans="1:7" x14ac:dyDescent="0.2">
      <c r="A674" t="s">
        <v>278</v>
      </c>
      <c r="B674" t="str">
        <f>"13020343332"</f>
        <v>13020343332</v>
      </c>
      <c r="C674" t="str">
        <f>"210404198710073312"</f>
        <v>210404198710073312</v>
      </c>
      <c r="D674" t="s">
        <v>1</v>
      </c>
      <c r="E674" t="s">
        <v>1</v>
      </c>
      <c r="F674" t="s">
        <v>0</v>
      </c>
      <c r="G674" t="str">
        <f>"2018-11-20 18:44:21"</f>
        <v>2018-11-20 18:44:21</v>
      </c>
    </row>
    <row r="675" spans="1:7" x14ac:dyDescent="0.2">
      <c r="A675" t="s">
        <v>277</v>
      </c>
      <c r="B675" t="str">
        <f>"17561734705"</f>
        <v>17561734705</v>
      </c>
      <c r="C675" t="str">
        <f>"411424199105071376"</f>
        <v>411424199105071376</v>
      </c>
      <c r="D675" t="s">
        <v>1</v>
      </c>
      <c r="E675" t="s">
        <v>1</v>
      </c>
      <c r="F675" t="s">
        <v>0</v>
      </c>
      <c r="G675" t="str">
        <f>"2018-11-20 18:44:11"</f>
        <v>2018-11-20 18:44:11</v>
      </c>
    </row>
    <row r="676" spans="1:7" x14ac:dyDescent="0.2">
      <c r="A676" t="s">
        <v>276</v>
      </c>
      <c r="B676" t="str">
        <f>"13871193496"</f>
        <v>13871193496</v>
      </c>
      <c r="C676" t="str">
        <f>"429004198612122972"</f>
        <v>429004198612122972</v>
      </c>
      <c r="D676" t="s">
        <v>1</v>
      </c>
      <c r="E676" t="s">
        <v>1</v>
      </c>
      <c r="F676" t="s">
        <v>0</v>
      </c>
      <c r="G676" t="str">
        <f>"2018-11-20 18:43:28"</f>
        <v>2018-11-20 18:43:28</v>
      </c>
    </row>
    <row r="677" spans="1:7" x14ac:dyDescent="0.2">
      <c r="A677" t="s">
        <v>1</v>
      </c>
      <c r="B677" t="str">
        <f>"15342417326"</f>
        <v>15342417326</v>
      </c>
      <c r="C677" t="s">
        <v>1</v>
      </c>
      <c r="D677" t="s">
        <v>1</v>
      </c>
      <c r="E677" t="s">
        <v>1</v>
      </c>
      <c r="F677" t="s">
        <v>0</v>
      </c>
      <c r="G677" t="str">
        <f>"2018-11-20 18:43:18"</f>
        <v>2018-11-20 18:43:18</v>
      </c>
    </row>
    <row r="678" spans="1:7" x14ac:dyDescent="0.2">
      <c r="A678" t="s">
        <v>1</v>
      </c>
      <c r="B678" t="str">
        <f>"18535478697"</f>
        <v>18535478697</v>
      </c>
      <c r="C678" t="s">
        <v>1</v>
      </c>
      <c r="D678" t="s">
        <v>1</v>
      </c>
      <c r="E678" t="s">
        <v>1</v>
      </c>
      <c r="F678" t="s">
        <v>0</v>
      </c>
      <c r="G678" t="str">
        <f>"2018-11-20 18:43:04"</f>
        <v>2018-11-20 18:43:04</v>
      </c>
    </row>
    <row r="679" spans="1:7" x14ac:dyDescent="0.2">
      <c r="A679" t="s">
        <v>1</v>
      </c>
      <c r="B679" t="str">
        <f>"15678361547"</f>
        <v>15678361547</v>
      </c>
      <c r="C679" t="s">
        <v>1</v>
      </c>
      <c r="D679" t="s">
        <v>1</v>
      </c>
      <c r="E679" t="s">
        <v>1</v>
      </c>
      <c r="F679" t="s">
        <v>0</v>
      </c>
      <c r="G679" t="str">
        <f>"2018-11-20 18:42:59"</f>
        <v>2018-11-20 18:42:59</v>
      </c>
    </row>
    <row r="680" spans="1:7" x14ac:dyDescent="0.2">
      <c r="A680" t="s">
        <v>275</v>
      </c>
      <c r="B680" t="str">
        <f>"13016755888"</f>
        <v>13016755888</v>
      </c>
      <c r="C680" t="str">
        <f>"321082197412060053"</f>
        <v>321082197412060053</v>
      </c>
      <c r="D680" t="s">
        <v>1</v>
      </c>
      <c r="E680" t="s">
        <v>1</v>
      </c>
      <c r="F680" t="s">
        <v>0</v>
      </c>
      <c r="G680" t="str">
        <f>"2018-11-20 18:42:26"</f>
        <v>2018-11-20 18:42:26</v>
      </c>
    </row>
    <row r="681" spans="1:7" x14ac:dyDescent="0.2">
      <c r="A681" t="s">
        <v>274</v>
      </c>
      <c r="B681" t="str">
        <f>"15180177468"</f>
        <v>15180177468</v>
      </c>
      <c r="C681" t="str">
        <f>"360111199307310933"</f>
        <v>360111199307310933</v>
      </c>
      <c r="D681" t="s">
        <v>273</v>
      </c>
      <c r="E681" t="s">
        <v>272</v>
      </c>
      <c r="F681" t="s">
        <v>0</v>
      </c>
      <c r="G681" t="str">
        <f>"2018-11-20 18:42:18"</f>
        <v>2018-11-20 18:42:18</v>
      </c>
    </row>
    <row r="682" spans="1:7" x14ac:dyDescent="0.2">
      <c r="A682" t="s">
        <v>1</v>
      </c>
      <c r="B682" t="str">
        <f>"15731022303"</f>
        <v>15731022303</v>
      </c>
      <c r="C682" t="s">
        <v>1</v>
      </c>
      <c r="D682" t="s">
        <v>1</v>
      </c>
      <c r="E682" t="s">
        <v>1</v>
      </c>
      <c r="F682" t="s">
        <v>0</v>
      </c>
      <c r="G682" t="str">
        <f>"2018-11-20 18:42:08"</f>
        <v>2018-11-20 18:42:08</v>
      </c>
    </row>
    <row r="683" spans="1:7" x14ac:dyDescent="0.2">
      <c r="A683" t="s">
        <v>1</v>
      </c>
      <c r="B683" t="str">
        <f>"13263721841"</f>
        <v>13263721841</v>
      </c>
      <c r="C683" t="s">
        <v>1</v>
      </c>
      <c r="D683" t="s">
        <v>1</v>
      </c>
      <c r="E683" t="s">
        <v>1</v>
      </c>
      <c r="F683" t="s">
        <v>0</v>
      </c>
      <c r="G683" t="str">
        <f>"2018-11-20 18:41:56"</f>
        <v>2018-11-20 18:41:56</v>
      </c>
    </row>
    <row r="684" spans="1:7" x14ac:dyDescent="0.2">
      <c r="A684" t="s">
        <v>1</v>
      </c>
      <c r="B684" t="str">
        <f>"18377228787"</f>
        <v>18377228787</v>
      </c>
      <c r="C684" t="s">
        <v>1</v>
      </c>
      <c r="D684" t="s">
        <v>1</v>
      </c>
      <c r="E684" t="s">
        <v>1</v>
      </c>
      <c r="F684" t="s">
        <v>0</v>
      </c>
      <c r="G684" t="str">
        <f>"2018-11-20 18:41:47"</f>
        <v>2018-11-20 18:41:47</v>
      </c>
    </row>
    <row r="685" spans="1:7" x14ac:dyDescent="0.2">
      <c r="A685" t="s">
        <v>271</v>
      </c>
      <c r="B685" t="str">
        <f>"15923682775"</f>
        <v>15923682775</v>
      </c>
      <c r="C685" t="str">
        <f>"500232199308040035"</f>
        <v>500232199308040035</v>
      </c>
      <c r="D685" t="s">
        <v>1</v>
      </c>
      <c r="E685" t="s">
        <v>1</v>
      </c>
      <c r="F685" t="s">
        <v>0</v>
      </c>
      <c r="G685" t="str">
        <f>"2018-11-20 18:41:12"</f>
        <v>2018-11-20 18:41:12</v>
      </c>
    </row>
    <row r="686" spans="1:7" x14ac:dyDescent="0.2">
      <c r="A686" t="s">
        <v>270</v>
      </c>
      <c r="B686" t="str">
        <f>"18913001161"</f>
        <v>18913001161</v>
      </c>
      <c r="C686" t="str">
        <f>"341204198908142255"</f>
        <v>341204198908142255</v>
      </c>
      <c r="D686" t="s">
        <v>1</v>
      </c>
      <c r="E686" t="s">
        <v>1</v>
      </c>
      <c r="F686" t="s">
        <v>0</v>
      </c>
      <c r="G686" t="str">
        <f>"2018-11-20 18:40:50"</f>
        <v>2018-11-20 18:40:50</v>
      </c>
    </row>
    <row r="687" spans="1:7" x14ac:dyDescent="0.2">
      <c r="A687" t="s">
        <v>269</v>
      </c>
      <c r="B687" t="str">
        <f>"13941798872"</f>
        <v>13941798872</v>
      </c>
      <c r="C687" t="str">
        <f>"210802196401062011"</f>
        <v>210802196401062011</v>
      </c>
      <c r="D687" t="s">
        <v>1</v>
      </c>
      <c r="E687" t="s">
        <v>1</v>
      </c>
      <c r="F687" t="s">
        <v>0</v>
      </c>
      <c r="G687" t="str">
        <f>"2018-11-20 18:39:59"</f>
        <v>2018-11-20 18:39:59</v>
      </c>
    </row>
    <row r="688" spans="1:7" x14ac:dyDescent="0.2">
      <c r="A688" t="s">
        <v>268</v>
      </c>
      <c r="B688" t="str">
        <f>"17718397105"</f>
        <v>17718397105</v>
      </c>
      <c r="C688" t="str">
        <f>"622726198105042051"</f>
        <v>622726198105042051</v>
      </c>
      <c r="D688" t="s">
        <v>1</v>
      </c>
      <c r="E688" t="s">
        <v>1</v>
      </c>
      <c r="F688" t="s">
        <v>0</v>
      </c>
      <c r="G688" t="str">
        <f>"2018-11-20 18:39:59"</f>
        <v>2018-11-20 18:39:59</v>
      </c>
    </row>
    <row r="689" spans="1:7" x14ac:dyDescent="0.2">
      <c r="A689" t="s">
        <v>267</v>
      </c>
      <c r="B689" t="str">
        <f>"18711429500"</f>
        <v>18711429500</v>
      </c>
      <c r="C689" t="str">
        <f>"430426200301040105"</f>
        <v>430426200301040105</v>
      </c>
      <c r="D689" t="s">
        <v>1</v>
      </c>
      <c r="E689" t="s">
        <v>1</v>
      </c>
      <c r="F689" t="s">
        <v>0</v>
      </c>
      <c r="G689" t="str">
        <f>"2018-11-20 18:39:17"</f>
        <v>2018-11-20 18:39:17</v>
      </c>
    </row>
    <row r="690" spans="1:7" x14ac:dyDescent="0.2">
      <c r="A690" t="s">
        <v>266</v>
      </c>
      <c r="B690" t="str">
        <f>"15993153553"</f>
        <v>15993153553</v>
      </c>
      <c r="C690" t="str">
        <f>"411330199004132039"</f>
        <v>411330199004132039</v>
      </c>
      <c r="D690" t="s">
        <v>265</v>
      </c>
      <c r="E690" t="s">
        <v>264</v>
      </c>
      <c r="F690" t="s">
        <v>0</v>
      </c>
      <c r="G690" t="str">
        <f>"2018-11-20 18:39:16"</f>
        <v>2018-11-20 18:39:16</v>
      </c>
    </row>
    <row r="691" spans="1:7" x14ac:dyDescent="0.2">
      <c r="A691" t="s">
        <v>1</v>
      </c>
      <c r="B691" t="str">
        <f>"13641856787"</f>
        <v>13641856787</v>
      </c>
      <c r="C691" t="s">
        <v>1</v>
      </c>
      <c r="D691" t="s">
        <v>1</v>
      </c>
      <c r="E691" t="s">
        <v>1</v>
      </c>
      <c r="F691" t="s">
        <v>0</v>
      </c>
      <c r="G691" t="str">
        <f>"2018-11-20 18:38:52"</f>
        <v>2018-11-20 18:38:52</v>
      </c>
    </row>
    <row r="692" spans="1:7" x14ac:dyDescent="0.2">
      <c r="A692" t="s">
        <v>1</v>
      </c>
      <c r="B692" t="str">
        <f>"15860886175"</f>
        <v>15860886175</v>
      </c>
      <c r="C692" t="s">
        <v>1</v>
      </c>
      <c r="D692" t="s">
        <v>1</v>
      </c>
      <c r="E692" t="s">
        <v>1</v>
      </c>
      <c r="F692" t="s">
        <v>0</v>
      </c>
      <c r="G692" t="str">
        <f>"2018-11-20 18:38:46"</f>
        <v>2018-11-20 18:38:46</v>
      </c>
    </row>
    <row r="693" spans="1:7" x14ac:dyDescent="0.2">
      <c r="A693" t="s">
        <v>263</v>
      </c>
      <c r="B693" t="str">
        <f>"13202909176"</f>
        <v>13202909176</v>
      </c>
      <c r="C693" t="str">
        <f>"430822199804192339"</f>
        <v>430822199804192339</v>
      </c>
      <c r="D693" t="s">
        <v>1</v>
      </c>
      <c r="E693" t="s">
        <v>1</v>
      </c>
      <c r="F693" t="s">
        <v>0</v>
      </c>
      <c r="G693" t="str">
        <f>"2018-11-20 18:37:58"</f>
        <v>2018-11-20 18:37:58</v>
      </c>
    </row>
    <row r="694" spans="1:7" x14ac:dyDescent="0.2">
      <c r="A694" t="s">
        <v>1</v>
      </c>
      <c r="B694" t="str">
        <f>"18358437894"</f>
        <v>18358437894</v>
      </c>
      <c r="C694" t="s">
        <v>1</v>
      </c>
      <c r="D694" t="s">
        <v>1</v>
      </c>
      <c r="E694" t="s">
        <v>1</v>
      </c>
      <c r="F694" t="s">
        <v>0</v>
      </c>
      <c r="G694" t="str">
        <f>"2018-11-20 18:37:44"</f>
        <v>2018-11-20 18:37:44</v>
      </c>
    </row>
    <row r="695" spans="1:7" x14ac:dyDescent="0.2">
      <c r="A695" t="s">
        <v>262</v>
      </c>
      <c r="B695" t="str">
        <f>"13662290121"</f>
        <v>13662290121</v>
      </c>
      <c r="C695" t="str">
        <f>"14222519810108001X"</f>
        <v>14222519810108001X</v>
      </c>
      <c r="D695" t="s">
        <v>1</v>
      </c>
      <c r="E695" t="s">
        <v>1</v>
      </c>
      <c r="F695" t="s">
        <v>0</v>
      </c>
      <c r="G695" t="str">
        <f>"2018-11-20 18:36:39"</f>
        <v>2018-11-20 18:36:39</v>
      </c>
    </row>
    <row r="696" spans="1:7" x14ac:dyDescent="0.2">
      <c r="A696" t="s">
        <v>261</v>
      </c>
      <c r="B696" t="str">
        <f>"13957292217"</f>
        <v>13957292217</v>
      </c>
      <c r="C696" t="str">
        <f>"330522199111015313"</f>
        <v>330522199111015313</v>
      </c>
      <c r="D696" t="s">
        <v>1</v>
      </c>
      <c r="E696" t="s">
        <v>1</v>
      </c>
      <c r="F696" t="s">
        <v>0</v>
      </c>
      <c r="G696" t="str">
        <f>"2018-11-20 18:36:27"</f>
        <v>2018-11-20 18:36:27</v>
      </c>
    </row>
    <row r="697" spans="1:7" x14ac:dyDescent="0.2">
      <c r="A697" t="s">
        <v>1</v>
      </c>
      <c r="B697" t="str">
        <f>"13178696287"</f>
        <v>13178696287</v>
      </c>
      <c r="C697" t="s">
        <v>1</v>
      </c>
      <c r="D697" t="s">
        <v>1</v>
      </c>
      <c r="E697" t="s">
        <v>1</v>
      </c>
      <c r="F697" t="s">
        <v>0</v>
      </c>
      <c r="G697" t="str">
        <f>"2018-11-20 18:36:18"</f>
        <v>2018-11-20 18:36:18</v>
      </c>
    </row>
    <row r="698" spans="1:7" x14ac:dyDescent="0.2">
      <c r="A698" t="s">
        <v>1</v>
      </c>
      <c r="B698" t="str">
        <f>"15999728568"</f>
        <v>15999728568</v>
      </c>
      <c r="C698" t="s">
        <v>1</v>
      </c>
      <c r="D698" t="s">
        <v>1</v>
      </c>
      <c r="E698" t="s">
        <v>1</v>
      </c>
      <c r="F698" t="s">
        <v>0</v>
      </c>
      <c r="G698" t="str">
        <f>"2018-11-20 18:36:05"</f>
        <v>2018-11-20 18:36:05</v>
      </c>
    </row>
    <row r="699" spans="1:7" x14ac:dyDescent="0.2">
      <c r="A699" t="s">
        <v>260</v>
      </c>
      <c r="B699" t="str">
        <f>"13650590560"</f>
        <v>13650590560</v>
      </c>
      <c r="C699" t="str">
        <f>"510226196809150268"</f>
        <v>510226196809150268</v>
      </c>
      <c r="D699" t="s">
        <v>1</v>
      </c>
      <c r="E699" t="s">
        <v>1</v>
      </c>
      <c r="F699" t="s">
        <v>0</v>
      </c>
      <c r="G699" t="str">
        <f>"2018-11-20 18:35:40"</f>
        <v>2018-11-20 18:35:40</v>
      </c>
    </row>
    <row r="700" spans="1:7" x14ac:dyDescent="0.2">
      <c r="A700" t="s">
        <v>259</v>
      </c>
      <c r="B700" t="str">
        <f>"18600102446"</f>
        <v>18600102446</v>
      </c>
      <c r="C700" t="str">
        <f>"110226199401103117"</f>
        <v>110226199401103117</v>
      </c>
      <c r="D700" t="s">
        <v>1</v>
      </c>
      <c r="E700" t="s">
        <v>1</v>
      </c>
      <c r="F700" t="s">
        <v>0</v>
      </c>
      <c r="G700" t="str">
        <f>"2018-11-20 18:35:33"</f>
        <v>2018-11-20 18:35:33</v>
      </c>
    </row>
    <row r="701" spans="1:7" x14ac:dyDescent="0.2">
      <c r="A701" t="s">
        <v>1</v>
      </c>
      <c r="B701" t="str">
        <f>"15655655732"</f>
        <v>15655655732</v>
      </c>
      <c r="C701" t="s">
        <v>1</v>
      </c>
      <c r="D701" t="s">
        <v>1</v>
      </c>
      <c r="E701" t="s">
        <v>1</v>
      </c>
      <c r="F701" t="s">
        <v>0</v>
      </c>
      <c r="G701" t="str">
        <f>"2018-11-20 18:35:27"</f>
        <v>2018-11-20 18:35:27</v>
      </c>
    </row>
    <row r="702" spans="1:7" x14ac:dyDescent="0.2">
      <c r="A702" t="s">
        <v>1</v>
      </c>
      <c r="B702" t="str">
        <f>"18645165439"</f>
        <v>18645165439</v>
      </c>
      <c r="C702" t="s">
        <v>1</v>
      </c>
      <c r="D702" t="s">
        <v>1</v>
      </c>
      <c r="E702" t="s">
        <v>1</v>
      </c>
      <c r="F702" t="s">
        <v>0</v>
      </c>
      <c r="G702" t="str">
        <f>"2018-11-20 18:35:25"</f>
        <v>2018-11-20 18:35:25</v>
      </c>
    </row>
    <row r="703" spans="1:7" x14ac:dyDescent="0.2">
      <c r="A703" t="s">
        <v>258</v>
      </c>
      <c r="B703" t="str">
        <f>"18227974950"</f>
        <v>18227974950</v>
      </c>
      <c r="C703" t="str">
        <f>"511602199704052536"</f>
        <v>511602199704052536</v>
      </c>
      <c r="D703" t="s">
        <v>1</v>
      </c>
      <c r="E703" t="s">
        <v>1</v>
      </c>
      <c r="F703" t="s">
        <v>0</v>
      </c>
      <c r="G703" t="str">
        <f>"2018-11-20 18:35:02"</f>
        <v>2018-11-20 18:35:02</v>
      </c>
    </row>
    <row r="704" spans="1:7" x14ac:dyDescent="0.2">
      <c r="A704" t="s">
        <v>257</v>
      </c>
      <c r="B704" t="str">
        <f>"13144140056"</f>
        <v>13144140056</v>
      </c>
      <c r="C704" t="str">
        <f>"441224199410104431"</f>
        <v>441224199410104431</v>
      </c>
      <c r="D704" t="s">
        <v>1</v>
      </c>
      <c r="E704" t="s">
        <v>1</v>
      </c>
      <c r="F704" t="s">
        <v>0</v>
      </c>
      <c r="G704" t="str">
        <f>"2018-11-20 18:33:33"</f>
        <v>2018-11-20 18:33:33</v>
      </c>
    </row>
    <row r="705" spans="1:7" x14ac:dyDescent="0.2">
      <c r="A705" t="s">
        <v>1</v>
      </c>
      <c r="B705" t="str">
        <f>"13134708388"</f>
        <v>13134708388</v>
      </c>
      <c r="C705" t="s">
        <v>1</v>
      </c>
      <c r="D705" t="s">
        <v>1</v>
      </c>
      <c r="E705" t="s">
        <v>1</v>
      </c>
      <c r="F705" t="s">
        <v>0</v>
      </c>
      <c r="G705" t="str">
        <f>"2018-11-20 18:33:22"</f>
        <v>2018-11-20 18:33:22</v>
      </c>
    </row>
    <row r="706" spans="1:7" x14ac:dyDescent="0.2">
      <c r="A706" t="s">
        <v>256</v>
      </c>
      <c r="B706" t="str">
        <f>"13333062971"</f>
        <v>13333062971</v>
      </c>
      <c r="C706" t="str">
        <f>"131024199306257215"</f>
        <v>131024199306257215</v>
      </c>
      <c r="D706" t="s">
        <v>1</v>
      </c>
      <c r="E706" t="s">
        <v>1</v>
      </c>
      <c r="F706" t="s">
        <v>0</v>
      </c>
      <c r="G706" t="str">
        <f>"2018-11-20 18:33:13"</f>
        <v>2018-11-20 18:33:13</v>
      </c>
    </row>
    <row r="707" spans="1:7" x14ac:dyDescent="0.2">
      <c r="A707" t="s">
        <v>1</v>
      </c>
      <c r="B707" t="str">
        <f>"13074057791"</f>
        <v>13074057791</v>
      </c>
      <c r="C707" t="s">
        <v>1</v>
      </c>
      <c r="D707" t="s">
        <v>1</v>
      </c>
      <c r="E707" t="s">
        <v>1</v>
      </c>
      <c r="F707" t="s">
        <v>0</v>
      </c>
      <c r="G707" t="str">
        <f>"2018-11-20 18:33:10"</f>
        <v>2018-11-20 18:33:10</v>
      </c>
    </row>
    <row r="708" spans="1:7" x14ac:dyDescent="0.2">
      <c r="A708" t="s">
        <v>255</v>
      </c>
      <c r="B708" t="str">
        <f>"13262502487"</f>
        <v>13262502487</v>
      </c>
      <c r="C708" t="str">
        <f>"321281199210035814"</f>
        <v>321281199210035814</v>
      </c>
      <c r="D708" t="s">
        <v>1</v>
      </c>
      <c r="E708" t="s">
        <v>1</v>
      </c>
      <c r="F708" t="s">
        <v>0</v>
      </c>
      <c r="G708" t="str">
        <f>"2018-11-20 18:33:01"</f>
        <v>2018-11-20 18:33:01</v>
      </c>
    </row>
    <row r="709" spans="1:7" x14ac:dyDescent="0.2">
      <c r="A709" t="s">
        <v>254</v>
      </c>
      <c r="B709" t="str">
        <f>"18670285325"</f>
        <v>18670285325</v>
      </c>
      <c r="C709" t="str">
        <f>"431023199303037510"</f>
        <v>431023199303037510</v>
      </c>
      <c r="D709" t="s">
        <v>1</v>
      </c>
      <c r="E709" t="s">
        <v>1</v>
      </c>
      <c r="F709" t="s">
        <v>0</v>
      </c>
      <c r="G709" t="str">
        <f>"2018-11-20 18:32:56"</f>
        <v>2018-11-20 18:32:56</v>
      </c>
    </row>
    <row r="710" spans="1:7" x14ac:dyDescent="0.2">
      <c r="A710" t="s">
        <v>253</v>
      </c>
      <c r="B710" t="str">
        <f>"17600297961"</f>
        <v>17600297961</v>
      </c>
      <c r="C710" t="str">
        <f>"421302198902256131"</f>
        <v>421302198902256131</v>
      </c>
      <c r="D710" t="s">
        <v>1</v>
      </c>
      <c r="E710" t="s">
        <v>1</v>
      </c>
      <c r="F710" t="s">
        <v>0</v>
      </c>
      <c r="G710" t="str">
        <f>"2018-11-20 18:32:45"</f>
        <v>2018-11-20 18:32:45</v>
      </c>
    </row>
    <row r="711" spans="1:7" x14ac:dyDescent="0.2">
      <c r="A711" t="s">
        <v>252</v>
      </c>
      <c r="B711" t="str">
        <f>"13662385547"</f>
        <v>13662385547</v>
      </c>
      <c r="C711" t="str">
        <f>"452122198703115150"</f>
        <v>452122198703115150</v>
      </c>
      <c r="D711" t="s">
        <v>1</v>
      </c>
      <c r="E711" t="s">
        <v>1</v>
      </c>
      <c r="F711" t="s">
        <v>0</v>
      </c>
      <c r="G711" t="str">
        <f>"2018-11-20 18:32:00"</f>
        <v>2018-11-20 18:32:00</v>
      </c>
    </row>
    <row r="712" spans="1:7" x14ac:dyDescent="0.2">
      <c r="A712" t="s">
        <v>251</v>
      </c>
      <c r="B712" t="str">
        <f>"15556592823"</f>
        <v>15556592823</v>
      </c>
      <c r="C712" t="str">
        <f>"341226199801292934"</f>
        <v>341226199801292934</v>
      </c>
      <c r="D712" t="s">
        <v>1</v>
      </c>
      <c r="E712" t="s">
        <v>1</v>
      </c>
      <c r="F712" t="s">
        <v>0</v>
      </c>
      <c r="G712" t="str">
        <f>"2018-11-20 18:31:47"</f>
        <v>2018-11-20 18:31:47</v>
      </c>
    </row>
    <row r="713" spans="1:7" x14ac:dyDescent="0.2">
      <c r="A713" t="s">
        <v>250</v>
      </c>
      <c r="B713" t="str">
        <f>"15967668572"</f>
        <v>15967668572</v>
      </c>
      <c r="C713" t="str">
        <f>"510322200110302757"</f>
        <v>510322200110302757</v>
      </c>
      <c r="D713" t="s">
        <v>1</v>
      </c>
      <c r="E713" t="s">
        <v>1</v>
      </c>
      <c r="F713" t="s">
        <v>0</v>
      </c>
      <c r="G713" t="str">
        <f>"2018-11-20 18:29:24"</f>
        <v>2018-11-20 18:29:24</v>
      </c>
    </row>
    <row r="714" spans="1:7" x14ac:dyDescent="0.2">
      <c r="A714" t="s">
        <v>249</v>
      </c>
      <c r="B714" t="str">
        <f>"13801474244"</f>
        <v>13801474244</v>
      </c>
      <c r="C714" t="str">
        <f>"321282198807102217"</f>
        <v>321282198807102217</v>
      </c>
      <c r="D714" t="s">
        <v>1</v>
      </c>
      <c r="E714" t="s">
        <v>1</v>
      </c>
      <c r="F714" t="s">
        <v>0</v>
      </c>
      <c r="G714" t="str">
        <f>"2018-11-20 18:29:19"</f>
        <v>2018-11-20 18:29:19</v>
      </c>
    </row>
    <row r="715" spans="1:7" x14ac:dyDescent="0.2">
      <c r="A715" t="s">
        <v>1</v>
      </c>
      <c r="B715" t="str">
        <f>"13977864128"</f>
        <v>13977864128</v>
      </c>
      <c r="C715" t="s">
        <v>1</v>
      </c>
      <c r="D715" t="s">
        <v>1</v>
      </c>
      <c r="E715" t="s">
        <v>1</v>
      </c>
      <c r="F715" t="s">
        <v>0</v>
      </c>
      <c r="G715" t="str">
        <f>"2018-11-20 18:28:31"</f>
        <v>2018-11-20 18:28:31</v>
      </c>
    </row>
    <row r="716" spans="1:7" x14ac:dyDescent="0.2">
      <c r="A716" t="s">
        <v>1</v>
      </c>
      <c r="B716" t="str">
        <f>"18553719293"</f>
        <v>18553719293</v>
      </c>
      <c r="C716" t="s">
        <v>1</v>
      </c>
      <c r="D716" t="s">
        <v>1</v>
      </c>
      <c r="E716" t="s">
        <v>1</v>
      </c>
      <c r="F716" t="s">
        <v>0</v>
      </c>
      <c r="G716" t="str">
        <f>"2018-11-20 18:28:31"</f>
        <v>2018-11-20 18:28:31</v>
      </c>
    </row>
    <row r="717" spans="1:7" x14ac:dyDescent="0.2">
      <c r="A717" t="s">
        <v>1</v>
      </c>
      <c r="B717" t="str">
        <f>"15577765459"</f>
        <v>15577765459</v>
      </c>
      <c r="C717" t="s">
        <v>1</v>
      </c>
      <c r="D717" t="s">
        <v>1</v>
      </c>
      <c r="E717" t="s">
        <v>1</v>
      </c>
      <c r="F717" t="s">
        <v>0</v>
      </c>
      <c r="G717" t="str">
        <f>"2018-11-20 18:27:43"</f>
        <v>2018-11-20 18:27:43</v>
      </c>
    </row>
    <row r="718" spans="1:7" x14ac:dyDescent="0.2">
      <c r="A718" t="s">
        <v>248</v>
      </c>
      <c r="B718" t="str">
        <f>"13039797959"</f>
        <v>13039797959</v>
      </c>
      <c r="C718" t="str">
        <f>"230822200004218025"</f>
        <v>230822200004218025</v>
      </c>
      <c r="D718" t="s">
        <v>1</v>
      </c>
      <c r="E718" t="s">
        <v>1</v>
      </c>
      <c r="F718" t="s">
        <v>0</v>
      </c>
      <c r="G718" t="str">
        <f>"2018-11-20 18:27:42"</f>
        <v>2018-11-20 18:27:42</v>
      </c>
    </row>
    <row r="719" spans="1:7" x14ac:dyDescent="0.2">
      <c r="A719" t="s">
        <v>1</v>
      </c>
      <c r="B719" t="str">
        <f>"18305003885"</f>
        <v>18305003885</v>
      </c>
      <c r="C719" t="s">
        <v>1</v>
      </c>
      <c r="D719" t="s">
        <v>1</v>
      </c>
      <c r="E719" t="s">
        <v>1</v>
      </c>
      <c r="F719" t="s">
        <v>0</v>
      </c>
      <c r="G719" t="str">
        <f>"2018-11-20 18:27:01"</f>
        <v>2018-11-20 18:27:01</v>
      </c>
    </row>
    <row r="720" spans="1:7" x14ac:dyDescent="0.2">
      <c r="A720" t="s">
        <v>1</v>
      </c>
      <c r="B720" t="str">
        <f>"13274567732"</f>
        <v>13274567732</v>
      </c>
      <c r="C720" t="s">
        <v>1</v>
      </c>
      <c r="D720" t="s">
        <v>1</v>
      </c>
      <c r="E720" t="s">
        <v>1</v>
      </c>
      <c r="F720" t="s">
        <v>0</v>
      </c>
      <c r="G720" t="str">
        <f>"2018-11-20 18:24:37"</f>
        <v>2018-11-20 18:24:37</v>
      </c>
    </row>
    <row r="721" spans="1:7" x14ac:dyDescent="0.2">
      <c r="A721" t="s">
        <v>1</v>
      </c>
      <c r="B721" t="str">
        <f>"13084630240"</f>
        <v>13084630240</v>
      </c>
      <c r="C721" t="s">
        <v>1</v>
      </c>
      <c r="D721" t="s">
        <v>1</v>
      </c>
      <c r="E721" t="s">
        <v>1</v>
      </c>
      <c r="F721" t="s">
        <v>0</v>
      </c>
      <c r="G721" t="str">
        <f>"2018-11-20 18:24:24"</f>
        <v>2018-11-20 18:24:24</v>
      </c>
    </row>
    <row r="722" spans="1:7" x14ac:dyDescent="0.2">
      <c r="A722" t="s">
        <v>247</v>
      </c>
      <c r="B722" t="str">
        <f>"13804645951"</f>
        <v>13804645951</v>
      </c>
      <c r="C722" t="str">
        <f>"230622199312205254"</f>
        <v>230622199312205254</v>
      </c>
      <c r="D722" t="s">
        <v>1</v>
      </c>
      <c r="E722" t="s">
        <v>1</v>
      </c>
      <c r="F722" t="s">
        <v>0</v>
      </c>
      <c r="G722" t="str">
        <f>"2018-11-20 18:23:37"</f>
        <v>2018-11-20 18:23:37</v>
      </c>
    </row>
    <row r="723" spans="1:7" x14ac:dyDescent="0.2">
      <c r="A723" t="s">
        <v>246</v>
      </c>
      <c r="B723" t="str">
        <f>"13011580368"</f>
        <v>13011580368</v>
      </c>
      <c r="C723" t="str">
        <f>"130105198809150912"</f>
        <v>130105198809150912</v>
      </c>
      <c r="D723" t="s">
        <v>1</v>
      </c>
      <c r="E723" t="s">
        <v>1</v>
      </c>
      <c r="F723" t="s">
        <v>0</v>
      </c>
      <c r="G723" t="str">
        <f>"2018-11-20 18:22:45"</f>
        <v>2018-11-20 18:22:45</v>
      </c>
    </row>
    <row r="724" spans="1:7" x14ac:dyDescent="0.2">
      <c r="A724" t="s">
        <v>245</v>
      </c>
      <c r="B724" t="str">
        <f>"13713914422"</f>
        <v>13713914422</v>
      </c>
      <c r="C724" t="str">
        <f>"430406199402041018"</f>
        <v>430406199402041018</v>
      </c>
      <c r="D724" t="s">
        <v>244</v>
      </c>
      <c r="E724" t="s">
        <v>243</v>
      </c>
      <c r="F724" t="s">
        <v>0</v>
      </c>
      <c r="G724" t="str">
        <f>"2018-11-20 18:22:12"</f>
        <v>2018-11-20 18:22:12</v>
      </c>
    </row>
    <row r="725" spans="1:7" x14ac:dyDescent="0.2">
      <c r="A725" t="s">
        <v>242</v>
      </c>
      <c r="B725" t="str">
        <f>"17635562255"</f>
        <v>17635562255</v>
      </c>
      <c r="C725" t="str">
        <f>"142730199002280465"</f>
        <v>142730199002280465</v>
      </c>
      <c r="D725" t="s">
        <v>1</v>
      </c>
      <c r="E725" t="s">
        <v>1</v>
      </c>
      <c r="F725" t="s">
        <v>0</v>
      </c>
      <c r="G725" t="str">
        <f>"2018-11-20 18:21:20"</f>
        <v>2018-11-20 18:21:20</v>
      </c>
    </row>
    <row r="726" spans="1:7" x14ac:dyDescent="0.2">
      <c r="A726" t="s">
        <v>1</v>
      </c>
      <c r="B726" t="str">
        <f>"18379566560"</f>
        <v>18379566560</v>
      </c>
      <c r="C726" t="s">
        <v>1</v>
      </c>
      <c r="D726" t="s">
        <v>1</v>
      </c>
      <c r="E726" t="s">
        <v>1</v>
      </c>
      <c r="F726" t="s">
        <v>0</v>
      </c>
      <c r="G726" t="str">
        <f>"2018-11-20 18:21:10"</f>
        <v>2018-11-20 18:21:10</v>
      </c>
    </row>
    <row r="727" spans="1:7" x14ac:dyDescent="0.2">
      <c r="A727" t="s">
        <v>1</v>
      </c>
      <c r="B727" t="str">
        <f>"14775614819"</f>
        <v>14775614819</v>
      </c>
      <c r="C727" t="s">
        <v>1</v>
      </c>
      <c r="D727" t="s">
        <v>1</v>
      </c>
      <c r="E727" t="s">
        <v>1</v>
      </c>
      <c r="F727" t="s">
        <v>0</v>
      </c>
      <c r="G727" t="str">
        <f>"2018-11-20 18:21:08"</f>
        <v>2018-11-20 18:21:08</v>
      </c>
    </row>
    <row r="728" spans="1:7" x14ac:dyDescent="0.2">
      <c r="A728" t="s">
        <v>241</v>
      </c>
      <c r="B728" t="str">
        <f>"18566011274"</f>
        <v>18566011274</v>
      </c>
      <c r="C728" t="str">
        <f>"430703198810266059"</f>
        <v>430703198810266059</v>
      </c>
      <c r="D728" t="s">
        <v>1</v>
      </c>
      <c r="E728" t="s">
        <v>1</v>
      </c>
      <c r="F728" t="s">
        <v>0</v>
      </c>
      <c r="G728" t="str">
        <f>"2018-11-20 18:20:54"</f>
        <v>2018-11-20 18:20:54</v>
      </c>
    </row>
    <row r="729" spans="1:7" x14ac:dyDescent="0.2">
      <c r="A729" t="s">
        <v>240</v>
      </c>
      <c r="B729" t="str">
        <f>"18037952957"</f>
        <v>18037952957</v>
      </c>
      <c r="C729" t="str">
        <f>"239005199107021017"</f>
        <v>239005199107021017</v>
      </c>
      <c r="D729" t="s">
        <v>1</v>
      </c>
      <c r="E729" t="s">
        <v>1</v>
      </c>
      <c r="F729" t="s">
        <v>0</v>
      </c>
      <c r="G729" t="str">
        <f>"2018-11-20 18:20:33"</f>
        <v>2018-11-20 18:20:33</v>
      </c>
    </row>
    <row r="730" spans="1:7" x14ac:dyDescent="0.2">
      <c r="A730" t="s">
        <v>239</v>
      </c>
      <c r="B730" t="str">
        <f>"17625319831"</f>
        <v>17625319831</v>
      </c>
      <c r="C730" t="str">
        <f>"140721199002060034"</f>
        <v>140721199002060034</v>
      </c>
      <c r="D730" t="s">
        <v>1</v>
      </c>
      <c r="E730" t="s">
        <v>1</v>
      </c>
      <c r="F730" t="s">
        <v>0</v>
      </c>
      <c r="G730" t="str">
        <f>"2018-11-20 18:20:24"</f>
        <v>2018-11-20 18:20:24</v>
      </c>
    </row>
    <row r="731" spans="1:7" x14ac:dyDescent="0.2">
      <c r="A731" t="s">
        <v>238</v>
      </c>
      <c r="B731" t="str">
        <f>"18172275264"</f>
        <v>18172275264</v>
      </c>
      <c r="C731" t="str">
        <f>"452230199604016018"</f>
        <v>452230199604016018</v>
      </c>
      <c r="D731" t="s">
        <v>1</v>
      </c>
      <c r="E731" t="s">
        <v>1</v>
      </c>
      <c r="F731" t="s">
        <v>0</v>
      </c>
      <c r="G731" t="str">
        <f>"2018-11-20 18:19:09"</f>
        <v>2018-11-20 18:19:09</v>
      </c>
    </row>
    <row r="732" spans="1:7" x14ac:dyDescent="0.2">
      <c r="A732" t="s">
        <v>237</v>
      </c>
      <c r="B732" t="str">
        <f>"17776213212"</f>
        <v>17776213212</v>
      </c>
      <c r="C732" t="str">
        <f>"452122199709202460"</f>
        <v>452122199709202460</v>
      </c>
      <c r="D732" t="s">
        <v>1</v>
      </c>
      <c r="E732" t="s">
        <v>1</v>
      </c>
      <c r="F732" t="s">
        <v>0</v>
      </c>
      <c r="G732" t="str">
        <f>"2018-11-20 18:19:00"</f>
        <v>2018-11-20 18:19:00</v>
      </c>
    </row>
    <row r="733" spans="1:7" x14ac:dyDescent="0.2">
      <c r="A733" t="s">
        <v>236</v>
      </c>
      <c r="B733" t="str">
        <f>"15296026776"</f>
        <v>15296026776</v>
      </c>
      <c r="C733" t="str">
        <f>"45032419840716251X"</f>
        <v>45032419840716251X</v>
      </c>
      <c r="D733" t="s">
        <v>1</v>
      </c>
      <c r="E733" t="s">
        <v>1</v>
      </c>
      <c r="F733" t="s">
        <v>0</v>
      </c>
      <c r="G733" t="str">
        <f>"2018-11-20 18:18:49"</f>
        <v>2018-11-20 18:18:49</v>
      </c>
    </row>
    <row r="734" spans="1:7" x14ac:dyDescent="0.2">
      <c r="A734" t="s">
        <v>235</v>
      </c>
      <c r="B734" t="str">
        <f>"15726044345"</f>
        <v>15726044345</v>
      </c>
      <c r="C734" t="str">
        <f>"372925199909100728"</f>
        <v>372925199909100728</v>
      </c>
      <c r="D734" t="s">
        <v>1</v>
      </c>
      <c r="E734" t="s">
        <v>1</v>
      </c>
      <c r="F734" t="s">
        <v>0</v>
      </c>
      <c r="G734" t="str">
        <f>"2018-11-20 18:18:45"</f>
        <v>2018-11-20 18:18:45</v>
      </c>
    </row>
    <row r="735" spans="1:7" x14ac:dyDescent="0.2">
      <c r="A735" t="s">
        <v>234</v>
      </c>
      <c r="B735" t="str">
        <f>"13575626176"</f>
        <v>13575626176</v>
      </c>
      <c r="C735" t="str">
        <f>"330902197104055218"</f>
        <v>330902197104055218</v>
      </c>
      <c r="D735" t="s">
        <v>1</v>
      </c>
      <c r="E735" t="s">
        <v>1</v>
      </c>
      <c r="F735" t="s">
        <v>0</v>
      </c>
      <c r="G735" t="str">
        <f>"2018-11-20 18:18:30"</f>
        <v>2018-11-20 18:18:30</v>
      </c>
    </row>
    <row r="736" spans="1:7" x14ac:dyDescent="0.2">
      <c r="A736" t="s">
        <v>1</v>
      </c>
      <c r="B736" t="str">
        <f>"15159398235"</f>
        <v>15159398235</v>
      </c>
      <c r="C736" t="s">
        <v>1</v>
      </c>
      <c r="D736" t="s">
        <v>1</v>
      </c>
      <c r="E736" t="s">
        <v>1</v>
      </c>
      <c r="F736" t="s">
        <v>0</v>
      </c>
      <c r="G736" t="str">
        <f>"2018-11-20 18:17:46"</f>
        <v>2018-11-20 18:17:46</v>
      </c>
    </row>
    <row r="737" spans="1:7" x14ac:dyDescent="0.2">
      <c r="A737" t="s">
        <v>233</v>
      </c>
      <c r="B737" t="str">
        <f>"18523523299"</f>
        <v>18523523299</v>
      </c>
      <c r="C737" t="str">
        <f>"500234199705078830"</f>
        <v>500234199705078830</v>
      </c>
      <c r="D737" t="s">
        <v>1</v>
      </c>
      <c r="E737" t="s">
        <v>1</v>
      </c>
      <c r="F737" t="s">
        <v>0</v>
      </c>
      <c r="G737" t="str">
        <f>"2018-11-20 18:17:40"</f>
        <v>2018-11-20 18:17:40</v>
      </c>
    </row>
    <row r="738" spans="1:7" x14ac:dyDescent="0.2">
      <c r="A738" t="s">
        <v>232</v>
      </c>
      <c r="B738" t="str">
        <f>"15980892650"</f>
        <v>15980892650</v>
      </c>
      <c r="C738" t="str">
        <f>"350211198509203537"</f>
        <v>350211198509203537</v>
      </c>
      <c r="D738" t="s">
        <v>1</v>
      </c>
      <c r="E738" t="s">
        <v>1</v>
      </c>
      <c r="F738" t="s">
        <v>0</v>
      </c>
      <c r="G738" t="str">
        <f>"2018-11-20 18:17:38"</f>
        <v>2018-11-20 18:17:38</v>
      </c>
    </row>
    <row r="739" spans="1:7" x14ac:dyDescent="0.2">
      <c r="A739" t="s">
        <v>231</v>
      </c>
      <c r="B739" t="str">
        <f>"17586542278"</f>
        <v>17586542278</v>
      </c>
      <c r="C739" t="str">
        <f>"522426199504200111"</f>
        <v>522426199504200111</v>
      </c>
      <c r="D739" t="s">
        <v>1</v>
      </c>
      <c r="E739" t="s">
        <v>1</v>
      </c>
      <c r="F739" t="s">
        <v>0</v>
      </c>
      <c r="G739" t="str">
        <f>"2018-11-20 18:17:14"</f>
        <v>2018-11-20 18:17:14</v>
      </c>
    </row>
    <row r="740" spans="1:7" x14ac:dyDescent="0.2">
      <c r="A740" t="s">
        <v>230</v>
      </c>
      <c r="B740" t="str">
        <f>"15121173479"</f>
        <v>15121173479</v>
      </c>
      <c r="C740" t="str">
        <f>"310226199106175318"</f>
        <v>310226199106175318</v>
      </c>
      <c r="D740" t="s">
        <v>1</v>
      </c>
      <c r="E740" t="s">
        <v>1</v>
      </c>
      <c r="F740" t="s">
        <v>0</v>
      </c>
      <c r="G740" t="str">
        <f>"2018-11-20 18:16:57"</f>
        <v>2018-11-20 18:16:57</v>
      </c>
    </row>
    <row r="741" spans="1:7" x14ac:dyDescent="0.2">
      <c r="A741" t="s">
        <v>229</v>
      </c>
      <c r="B741" t="str">
        <f>"18748167172"</f>
        <v>18748167172</v>
      </c>
      <c r="C741" t="str">
        <f>"150123199807185610"</f>
        <v>150123199807185610</v>
      </c>
      <c r="D741" t="s">
        <v>1</v>
      </c>
      <c r="E741" t="s">
        <v>1</v>
      </c>
      <c r="F741" t="s">
        <v>0</v>
      </c>
      <c r="G741" t="str">
        <f>"2018-11-20 18:16:14"</f>
        <v>2018-11-20 18:16:14</v>
      </c>
    </row>
    <row r="742" spans="1:7" x14ac:dyDescent="0.2">
      <c r="A742" t="s">
        <v>1</v>
      </c>
      <c r="B742" t="str">
        <f>"18699070823"</f>
        <v>18699070823</v>
      </c>
      <c r="C742" t="s">
        <v>1</v>
      </c>
      <c r="D742" t="s">
        <v>1</v>
      </c>
      <c r="E742" t="s">
        <v>1</v>
      </c>
      <c r="F742" t="s">
        <v>0</v>
      </c>
      <c r="G742" t="str">
        <f>"2018-11-20 18:15:26"</f>
        <v>2018-11-20 18:15:26</v>
      </c>
    </row>
    <row r="743" spans="1:7" x14ac:dyDescent="0.2">
      <c r="A743" t="s">
        <v>228</v>
      </c>
      <c r="B743" t="str">
        <f>"13400630566"</f>
        <v>13400630566</v>
      </c>
      <c r="C743" t="str">
        <f>"352202198512292070"</f>
        <v>352202198512292070</v>
      </c>
      <c r="D743" t="s">
        <v>1</v>
      </c>
      <c r="E743" t="s">
        <v>1</v>
      </c>
      <c r="F743" t="s">
        <v>0</v>
      </c>
      <c r="G743" t="str">
        <f>"2018-11-20 18:15:21"</f>
        <v>2018-11-20 18:15:21</v>
      </c>
    </row>
    <row r="744" spans="1:7" x14ac:dyDescent="0.2">
      <c r="A744" t="s">
        <v>227</v>
      </c>
      <c r="B744" t="str">
        <f>"14773518925"</f>
        <v>14773518925</v>
      </c>
      <c r="C744" t="str">
        <f>"431023198805207239"</f>
        <v>431023198805207239</v>
      </c>
      <c r="D744" t="s">
        <v>1</v>
      </c>
      <c r="E744" t="s">
        <v>1</v>
      </c>
      <c r="F744" t="s">
        <v>0</v>
      </c>
      <c r="G744" t="str">
        <f>"2018-11-20 18:15:20"</f>
        <v>2018-11-20 18:15:20</v>
      </c>
    </row>
    <row r="745" spans="1:7" x14ac:dyDescent="0.2">
      <c r="A745" t="s">
        <v>226</v>
      </c>
      <c r="B745" t="str">
        <f>"18603276130"</f>
        <v>18603276130</v>
      </c>
      <c r="C745" t="str">
        <f>"429005199107197683"</f>
        <v>429005199107197683</v>
      </c>
      <c r="D745" t="s">
        <v>1</v>
      </c>
      <c r="E745" t="s">
        <v>1</v>
      </c>
      <c r="F745" t="s">
        <v>0</v>
      </c>
      <c r="G745" t="str">
        <f>"2018-11-20 18:14:55"</f>
        <v>2018-11-20 18:14:55</v>
      </c>
    </row>
    <row r="746" spans="1:7" x14ac:dyDescent="0.2">
      <c r="A746" t="s">
        <v>225</v>
      </c>
      <c r="B746" t="str">
        <f>"13757970833"</f>
        <v>13757970833</v>
      </c>
      <c r="C746" t="str">
        <f>"330721197807115932"</f>
        <v>330721197807115932</v>
      </c>
      <c r="D746" t="s">
        <v>1</v>
      </c>
      <c r="E746" t="s">
        <v>1</v>
      </c>
      <c r="F746" t="s">
        <v>0</v>
      </c>
      <c r="G746" t="str">
        <f>"2018-11-20 18:14:54"</f>
        <v>2018-11-20 18:14:54</v>
      </c>
    </row>
    <row r="747" spans="1:7" x14ac:dyDescent="0.2">
      <c r="A747" t="s">
        <v>1</v>
      </c>
      <c r="B747" t="str">
        <f>"13562222091"</f>
        <v>13562222091</v>
      </c>
      <c r="C747" t="s">
        <v>1</v>
      </c>
      <c r="D747" t="s">
        <v>1</v>
      </c>
      <c r="E747" t="s">
        <v>1</v>
      </c>
      <c r="F747" t="s">
        <v>0</v>
      </c>
      <c r="G747" t="str">
        <f>"2018-11-20 18:14:33"</f>
        <v>2018-11-20 18:14:33</v>
      </c>
    </row>
    <row r="748" spans="1:7" x14ac:dyDescent="0.2">
      <c r="A748" t="s">
        <v>224</v>
      </c>
      <c r="B748" t="str">
        <f>"15206444988"</f>
        <v>15206444988</v>
      </c>
      <c r="C748" t="str">
        <f>"370481199511072212"</f>
        <v>370481199511072212</v>
      </c>
      <c r="D748" t="s">
        <v>1</v>
      </c>
      <c r="E748" t="s">
        <v>1</v>
      </c>
      <c r="F748" t="s">
        <v>0</v>
      </c>
      <c r="G748" t="str">
        <f>"2018-11-20 18:13:46"</f>
        <v>2018-11-20 18:13:46</v>
      </c>
    </row>
    <row r="749" spans="1:7" x14ac:dyDescent="0.2">
      <c r="A749" t="s">
        <v>1</v>
      </c>
      <c r="B749" t="str">
        <f>"15291797207"</f>
        <v>15291797207</v>
      </c>
      <c r="C749" t="s">
        <v>1</v>
      </c>
      <c r="D749" t="s">
        <v>1</v>
      </c>
      <c r="E749" t="s">
        <v>1</v>
      </c>
      <c r="F749" t="s">
        <v>0</v>
      </c>
      <c r="G749" t="str">
        <f>"2018-11-20 18:13:14"</f>
        <v>2018-11-20 18:13:14</v>
      </c>
    </row>
    <row r="750" spans="1:7" x14ac:dyDescent="0.2">
      <c r="A750" t="s">
        <v>1</v>
      </c>
      <c r="B750" t="str">
        <f>"15169052838"</f>
        <v>15169052838</v>
      </c>
      <c r="C750" t="s">
        <v>1</v>
      </c>
      <c r="D750" t="s">
        <v>1</v>
      </c>
      <c r="E750" t="s">
        <v>1</v>
      </c>
      <c r="F750" t="s">
        <v>0</v>
      </c>
      <c r="G750" t="str">
        <f>"2018-11-20 18:13:04"</f>
        <v>2018-11-20 18:13:04</v>
      </c>
    </row>
    <row r="751" spans="1:7" x14ac:dyDescent="0.2">
      <c r="A751" t="s">
        <v>1</v>
      </c>
      <c r="B751" t="str">
        <f>"15657588094"</f>
        <v>15657588094</v>
      </c>
      <c r="C751" t="s">
        <v>1</v>
      </c>
      <c r="D751" t="s">
        <v>1</v>
      </c>
      <c r="E751" t="s">
        <v>1</v>
      </c>
      <c r="F751" t="s">
        <v>0</v>
      </c>
      <c r="G751" t="str">
        <f>"2018-11-20 18:12:56"</f>
        <v>2018-11-20 18:12:56</v>
      </c>
    </row>
    <row r="752" spans="1:7" x14ac:dyDescent="0.2">
      <c r="A752" t="s">
        <v>223</v>
      </c>
      <c r="B752" t="str">
        <f>"13433265234"</f>
        <v>13433265234</v>
      </c>
      <c r="C752" t="str">
        <f>"440184199510311235"</f>
        <v>440184199510311235</v>
      </c>
      <c r="D752" t="s">
        <v>1</v>
      </c>
      <c r="E752" t="s">
        <v>1</v>
      </c>
      <c r="F752" t="s">
        <v>0</v>
      </c>
      <c r="G752" t="str">
        <f>"2018-11-20 18:11:45"</f>
        <v>2018-11-20 18:11:45</v>
      </c>
    </row>
    <row r="753" spans="1:7" x14ac:dyDescent="0.2">
      <c r="A753" t="s">
        <v>222</v>
      </c>
      <c r="B753" t="str">
        <f>"15989156486"</f>
        <v>15989156486</v>
      </c>
      <c r="C753" t="str">
        <f>"511024199001222573"</f>
        <v>511024199001222573</v>
      </c>
      <c r="D753" t="s">
        <v>221</v>
      </c>
      <c r="E753" t="s">
        <v>220</v>
      </c>
      <c r="F753" t="s">
        <v>0</v>
      </c>
      <c r="G753" t="str">
        <f>"2018-11-20 18:11:17"</f>
        <v>2018-11-20 18:11:17</v>
      </c>
    </row>
    <row r="754" spans="1:7" x14ac:dyDescent="0.2">
      <c r="A754" t="s">
        <v>1</v>
      </c>
      <c r="B754" t="str">
        <f>"13074027359"</f>
        <v>13074027359</v>
      </c>
      <c r="C754" t="s">
        <v>1</v>
      </c>
      <c r="D754" t="s">
        <v>1</v>
      </c>
      <c r="E754" t="s">
        <v>1</v>
      </c>
      <c r="F754" t="s">
        <v>0</v>
      </c>
      <c r="G754" t="str">
        <f>"2018-11-20 18:10:56"</f>
        <v>2018-11-20 18:10:56</v>
      </c>
    </row>
    <row r="755" spans="1:7" x14ac:dyDescent="0.2">
      <c r="A755" t="s">
        <v>219</v>
      </c>
      <c r="B755" t="str">
        <f>"15024591098"</f>
        <v>15024591098</v>
      </c>
      <c r="C755" t="str">
        <f>"330722198603171212"</f>
        <v>330722198603171212</v>
      </c>
      <c r="D755" t="s">
        <v>1</v>
      </c>
      <c r="E755" t="s">
        <v>1</v>
      </c>
      <c r="F755" t="s">
        <v>0</v>
      </c>
      <c r="G755" t="str">
        <f>"2018-11-20 18:10:54"</f>
        <v>2018-11-20 18:10:54</v>
      </c>
    </row>
    <row r="756" spans="1:7" x14ac:dyDescent="0.2">
      <c r="A756" t="s">
        <v>218</v>
      </c>
      <c r="B756" t="str">
        <f>"13622623865"</f>
        <v>13622623865</v>
      </c>
      <c r="C756" t="str">
        <f>"430703198909088651"</f>
        <v>430703198909088651</v>
      </c>
      <c r="D756" t="s">
        <v>1</v>
      </c>
      <c r="E756" t="s">
        <v>1</v>
      </c>
      <c r="F756" t="s">
        <v>0</v>
      </c>
      <c r="G756" t="str">
        <f>"2018-11-20 18:10:52"</f>
        <v>2018-11-20 18:10:52</v>
      </c>
    </row>
    <row r="757" spans="1:7" x14ac:dyDescent="0.2">
      <c r="A757" t="s">
        <v>217</v>
      </c>
      <c r="B757" t="str">
        <f>"18530816852"</f>
        <v>18530816852</v>
      </c>
      <c r="C757" t="str">
        <f>"410183199001106645"</f>
        <v>410183199001106645</v>
      </c>
      <c r="D757" t="s">
        <v>1</v>
      </c>
      <c r="E757" t="s">
        <v>1</v>
      </c>
      <c r="F757" t="s">
        <v>0</v>
      </c>
      <c r="G757" t="str">
        <f>"2018-11-20 18:10:49"</f>
        <v>2018-11-20 18:10:49</v>
      </c>
    </row>
    <row r="758" spans="1:7" x14ac:dyDescent="0.2">
      <c r="A758" t="s">
        <v>216</v>
      </c>
      <c r="B758" t="str">
        <f>"15963423678"</f>
        <v>15963423678</v>
      </c>
      <c r="C758" t="str">
        <f>"370727197702251634"</f>
        <v>370727197702251634</v>
      </c>
      <c r="D758" t="s">
        <v>1</v>
      </c>
      <c r="E758" t="s">
        <v>1</v>
      </c>
      <c r="F758" t="s">
        <v>0</v>
      </c>
      <c r="G758" t="str">
        <f>"2018-11-20 18:10:16"</f>
        <v>2018-11-20 18:10:16</v>
      </c>
    </row>
    <row r="759" spans="1:7" x14ac:dyDescent="0.2">
      <c r="A759" t="s">
        <v>215</v>
      </c>
      <c r="B759" t="str">
        <f>"15849777643"</f>
        <v>15849777643</v>
      </c>
      <c r="C759" t="str">
        <f>"152627199512193415"</f>
        <v>152627199512193415</v>
      </c>
      <c r="D759" t="s">
        <v>1</v>
      </c>
      <c r="E759" t="s">
        <v>1</v>
      </c>
      <c r="F759" t="s">
        <v>0</v>
      </c>
      <c r="G759" t="str">
        <f>"2018-11-20 18:09:37"</f>
        <v>2018-11-20 18:09:37</v>
      </c>
    </row>
    <row r="760" spans="1:7" x14ac:dyDescent="0.2">
      <c r="A760" t="s">
        <v>1</v>
      </c>
      <c r="B760" t="str">
        <f>"13179996335"</f>
        <v>13179996335</v>
      </c>
      <c r="C760" t="s">
        <v>1</v>
      </c>
      <c r="D760" t="s">
        <v>1</v>
      </c>
      <c r="E760" t="s">
        <v>1</v>
      </c>
      <c r="F760" t="s">
        <v>0</v>
      </c>
      <c r="G760" t="str">
        <f>"2018-11-20 18:09:23"</f>
        <v>2018-11-20 18:09:23</v>
      </c>
    </row>
    <row r="761" spans="1:7" x14ac:dyDescent="0.2">
      <c r="A761" t="s">
        <v>214</v>
      </c>
      <c r="B761" t="str">
        <f>"15886599173"</f>
        <v>15886599173</v>
      </c>
      <c r="C761" t="str">
        <f>"431023198211137210"</f>
        <v>431023198211137210</v>
      </c>
      <c r="D761" t="s">
        <v>1</v>
      </c>
      <c r="E761" t="s">
        <v>1</v>
      </c>
      <c r="F761" t="s">
        <v>0</v>
      </c>
      <c r="G761" t="str">
        <f>"2018-11-20 18:08:48"</f>
        <v>2018-11-20 18:08:48</v>
      </c>
    </row>
    <row r="762" spans="1:7" x14ac:dyDescent="0.2">
      <c r="A762" t="s">
        <v>1</v>
      </c>
      <c r="B762" t="str">
        <f>"15555625159"</f>
        <v>15555625159</v>
      </c>
      <c r="C762" t="s">
        <v>1</v>
      </c>
      <c r="D762" t="s">
        <v>1</v>
      </c>
      <c r="E762" t="s">
        <v>1</v>
      </c>
      <c r="F762" t="s">
        <v>0</v>
      </c>
      <c r="G762" t="str">
        <f>"2018-11-20 18:08:43"</f>
        <v>2018-11-20 18:08:43</v>
      </c>
    </row>
    <row r="763" spans="1:7" x14ac:dyDescent="0.2">
      <c r="A763" t="s">
        <v>1</v>
      </c>
      <c r="B763" t="str">
        <f>"13313754528"</f>
        <v>13313754528</v>
      </c>
      <c r="C763" t="s">
        <v>1</v>
      </c>
      <c r="D763" t="s">
        <v>1</v>
      </c>
      <c r="E763" t="s">
        <v>1</v>
      </c>
      <c r="F763" t="s">
        <v>0</v>
      </c>
      <c r="G763" t="str">
        <f>"2018-11-20 18:07:13"</f>
        <v>2018-11-20 18:07:13</v>
      </c>
    </row>
    <row r="764" spans="1:7" x14ac:dyDescent="0.2">
      <c r="A764" t="s">
        <v>213</v>
      </c>
      <c r="B764" t="str">
        <f>"13123263275"</f>
        <v>13123263275</v>
      </c>
      <c r="C764" t="str">
        <f>"352203199502186339"</f>
        <v>352203199502186339</v>
      </c>
      <c r="D764" t="s">
        <v>1</v>
      </c>
      <c r="E764" t="s">
        <v>1</v>
      </c>
      <c r="F764" t="s">
        <v>0</v>
      </c>
      <c r="G764" t="str">
        <f>"2018-11-20 18:07:07"</f>
        <v>2018-11-20 18:07:07</v>
      </c>
    </row>
    <row r="765" spans="1:7" x14ac:dyDescent="0.2">
      <c r="A765" t="s">
        <v>212</v>
      </c>
      <c r="B765" t="str">
        <f>"15965359605"</f>
        <v>15965359605</v>
      </c>
      <c r="C765" t="str">
        <f>"370685199311194019"</f>
        <v>370685199311194019</v>
      </c>
      <c r="D765" t="s">
        <v>1</v>
      </c>
      <c r="E765" t="s">
        <v>1</v>
      </c>
      <c r="F765" t="s">
        <v>0</v>
      </c>
      <c r="G765" t="str">
        <f>"2018-11-20 18:07:07"</f>
        <v>2018-11-20 18:07:07</v>
      </c>
    </row>
    <row r="766" spans="1:7" x14ac:dyDescent="0.2">
      <c r="A766" t="s">
        <v>211</v>
      </c>
      <c r="B766" t="str">
        <f>"13728233277"</f>
        <v>13728233277</v>
      </c>
      <c r="C766" t="str">
        <f>"362432199408261018"</f>
        <v>362432199408261018</v>
      </c>
      <c r="D766" t="s">
        <v>1</v>
      </c>
      <c r="E766" t="s">
        <v>1</v>
      </c>
      <c r="F766" t="s">
        <v>0</v>
      </c>
      <c r="G766" t="str">
        <f>"2018-11-20 18:06:51"</f>
        <v>2018-11-20 18:06:51</v>
      </c>
    </row>
    <row r="767" spans="1:7" x14ac:dyDescent="0.2">
      <c r="A767" t="s">
        <v>1</v>
      </c>
      <c r="B767" t="str">
        <f>"13158147217"</f>
        <v>13158147217</v>
      </c>
      <c r="C767" t="s">
        <v>1</v>
      </c>
      <c r="D767" t="s">
        <v>1</v>
      </c>
      <c r="E767" t="s">
        <v>1</v>
      </c>
      <c r="F767" t="s">
        <v>0</v>
      </c>
      <c r="G767" t="str">
        <f>"2018-11-20 18:06:35"</f>
        <v>2018-11-20 18:06:35</v>
      </c>
    </row>
    <row r="768" spans="1:7" x14ac:dyDescent="0.2">
      <c r="A768" t="s">
        <v>1</v>
      </c>
      <c r="B768" t="str">
        <f>"13820663510"</f>
        <v>13820663510</v>
      </c>
      <c r="C768" t="s">
        <v>1</v>
      </c>
      <c r="D768" t="s">
        <v>1</v>
      </c>
      <c r="E768" t="s">
        <v>1</v>
      </c>
      <c r="F768" t="s">
        <v>0</v>
      </c>
      <c r="G768" t="str">
        <f>"2018-11-20 18:06:30"</f>
        <v>2018-11-20 18:06:30</v>
      </c>
    </row>
    <row r="769" spans="1:7" x14ac:dyDescent="0.2">
      <c r="A769" t="s">
        <v>1</v>
      </c>
      <c r="B769" t="str">
        <f>"15577753643"</f>
        <v>15577753643</v>
      </c>
      <c r="C769" t="s">
        <v>1</v>
      </c>
      <c r="D769" t="s">
        <v>1</v>
      </c>
      <c r="E769" t="s">
        <v>1</v>
      </c>
      <c r="F769" t="s">
        <v>0</v>
      </c>
      <c r="G769" t="str">
        <f>"2018-11-20 18:05:59"</f>
        <v>2018-11-20 18:05:59</v>
      </c>
    </row>
    <row r="770" spans="1:7" x14ac:dyDescent="0.2">
      <c r="A770" t="s">
        <v>210</v>
      </c>
      <c r="B770" t="str">
        <f>"15209451152"</f>
        <v>15209451152</v>
      </c>
      <c r="C770" t="str">
        <f>"622226198911133444"</f>
        <v>622226198911133444</v>
      </c>
      <c r="D770" t="s">
        <v>1</v>
      </c>
      <c r="E770" t="s">
        <v>1</v>
      </c>
      <c r="F770" t="s">
        <v>0</v>
      </c>
      <c r="G770" t="str">
        <f>"2018-11-20 18:05:53"</f>
        <v>2018-11-20 18:05:53</v>
      </c>
    </row>
    <row r="771" spans="1:7" x14ac:dyDescent="0.2">
      <c r="A771" t="s">
        <v>1</v>
      </c>
      <c r="B771" t="str">
        <f>"18076906495"</f>
        <v>18076906495</v>
      </c>
      <c r="C771" t="s">
        <v>1</v>
      </c>
      <c r="D771" t="s">
        <v>1</v>
      </c>
      <c r="E771" t="s">
        <v>1</v>
      </c>
      <c r="F771" t="s">
        <v>0</v>
      </c>
      <c r="G771" t="str">
        <f>"2018-11-20 18:05:33"</f>
        <v>2018-11-20 18:05:33</v>
      </c>
    </row>
    <row r="772" spans="1:7" x14ac:dyDescent="0.2">
      <c r="A772" t="s">
        <v>1</v>
      </c>
      <c r="B772" t="str">
        <f>"18995056670"</f>
        <v>18995056670</v>
      </c>
      <c r="C772" t="s">
        <v>1</v>
      </c>
      <c r="D772" t="s">
        <v>1</v>
      </c>
      <c r="E772" t="s">
        <v>1</v>
      </c>
      <c r="F772" t="s">
        <v>0</v>
      </c>
      <c r="G772" t="str">
        <f>"2018-11-20 18:05:28"</f>
        <v>2018-11-20 18:05:28</v>
      </c>
    </row>
    <row r="773" spans="1:7" x14ac:dyDescent="0.2">
      <c r="A773" t="s">
        <v>209</v>
      </c>
      <c r="B773" t="str">
        <f>"13876156875"</f>
        <v>13876156875</v>
      </c>
      <c r="C773" t="str">
        <f>"460022199004093238"</f>
        <v>460022199004093238</v>
      </c>
      <c r="D773" t="s">
        <v>208</v>
      </c>
      <c r="E773" t="s">
        <v>207</v>
      </c>
      <c r="F773" t="s">
        <v>0</v>
      </c>
      <c r="G773" t="str">
        <f>"2018-11-20 18:05:24"</f>
        <v>2018-11-20 18:05:24</v>
      </c>
    </row>
    <row r="774" spans="1:7" x14ac:dyDescent="0.2">
      <c r="A774" t="s">
        <v>206</v>
      </c>
      <c r="B774" t="str">
        <f>"15072209442"</f>
        <v>15072209442</v>
      </c>
      <c r="C774" t="str">
        <f>"420683198302047030"</f>
        <v>420683198302047030</v>
      </c>
      <c r="D774" t="s">
        <v>1</v>
      </c>
      <c r="E774" t="s">
        <v>1</v>
      </c>
      <c r="F774" t="s">
        <v>0</v>
      </c>
      <c r="G774" t="str">
        <f>"2018-11-20 18:04:22"</f>
        <v>2018-11-20 18:04:22</v>
      </c>
    </row>
    <row r="775" spans="1:7" x14ac:dyDescent="0.2">
      <c r="A775" t="s">
        <v>205</v>
      </c>
      <c r="B775" t="str">
        <f>"13383008880"</f>
        <v>13383008880</v>
      </c>
      <c r="C775" t="str">
        <f>"13040219820215181X"</f>
        <v>13040219820215181X</v>
      </c>
      <c r="D775" t="s">
        <v>1</v>
      </c>
      <c r="E775" t="s">
        <v>1</v>
      </c>
      <c r="F775" t="s">
        <v>0</v>
      </c>
      <c r="G775" t="str">
        <f>"2018-11-20 18:03:22"</f>
        <v>2018-11-20 18:03:22</v>
      </c>
    </row>
    <row r="776" spans="1:7" x14ac:dyDescent="0.2">
      <c r="A776" t="s">
        <v>204</v>
      </c>
      <c r="B776" t="str">
        <f>"17602264969"</f>
        <v>17602264969</v>
      </c>
      <c r="C776" t="str">
        <f>"21032119901013241X"</f>
        <v>21032119901013241X</v>
      </c>
      <c r="D776" t="s">
        <v>1</v>
      </c>
      <c r="E776" t="s">
        <v>1</v>
      </c>
      <c r="F776" t="s">
        <v>0</v>
      </c>
      <c r="G776" t="str">
        <f>"2018-11-20 18:03:18"</f>
        <v>2018-11-20 18:03:18</v>
      </c>
    </row>
    <row r="777" spans="1:7" x14ac:dyDescent="0.2">
      <c r="A777" t="s">
        <v>1</v>
      </c>
      <c r="B777" t="str">
        <f>"18189384498"</f>
        <v>18189384498</v>
      </c>
      <c r="C777" t="s">
        <v>1</v>
      </c>
      <c r="D777" t="s">
        <v>1</v>
      </c>
      <c r="E777" t="s">
        <v>1</v>
      </c>
      <c r="F777" t="s">
        <v>0</v>
      </c>
      <c r="G777" t="str">
        <f>"2018-11-20 18:03:04"</f>
        <v>2018-11-20 18:03:04</v>
      </c>
    </row>
    <row r="778" spans="1:7" x14ac:dyDescent="0.2">
      <c r="A778" t="s">
        <v>203</v>
      </c>
      <c r="B778" t="str">
        <f>"18926937565"</f>
        <v>18926937565</v>
      </c>
      <c r="C778" t="str">
        <f>"450332199510100936"</f>
        <v>450332199510100936</v>
      </c>
      <c r="D778" t="s">
        <v>1</v>
      </c>
      <c r="E778" t="s">
        <v>1</v>
      </c>
      <c r="F778" t="s">
        <v>0</v>
      </c>
      <c r="G778" t="str">
        <f>"2018-11-20 18:02:49"</f>
        <v>2018-11-20 18:02:49</v>
      </c>
    </row>
    <row r="779" spans="1:7" x14ac:dyDescent="0.2">
      <c r="A779" t="s">
        <v>202</v>
      </c>
      <c r="B779" t="str">
        <f>"13861375568"</f>
        <v>13861375568</v>
      </c>
      <c r="C779" t="str">
        <f>"321183199007060333"</f>
        <v>321183199007060333</v>
      </c>
      <c r="D779" t="s">
        <v>1</v>
      </c>
      <c r="E779" t="s">
        <v>1</v>
      </c>
      <c r="F779" t="s">
        <v>0</v>
      </c>
      <c r="G779" t="str">
        <f>"2018-11-20 18:02:42"</f>
        <v>2018-11-20 18:02:42</v>
      </c>
    </row>
    <row r="780" spans="1:7" x14ac:dyDescent="0.2">
      <c r="A780" t="s">
        <v>1</v>
      </c>
      <c r="B780" t="str">
        <f>"15677627154"</f>
        <v>15677627154</v>
      </c>
      <c r="C780" t="s">
        <v>1</v>
      </c>
      <c r="D780" t="s">
        <v>1</v>
      </c>
      <c r="E780" t="s">
        <v>1</v>
      </c>
      <c r="F780" t="s">
        <v>0</v>
      </c>
      <c r="G780" t="str">
        <f>"2018-11-20 18:01:20"</f>
        <v>2018-11-20 18:01:20</v>
      </c>
    </row>
    <row r="781" spans="1:7" x14ac:dyDescent="0.2">
      <c r="A781" t="s">
        <v>1</v>
      </c>
      <c r="B781" t="str">
        <f>"13674948175"</f>
        <v>13674948175</v>
      </c>
      <c r="C781" t="s">
        <v>1</v>
      </c>
      <c r="D781" t="s">
        <v>1</v>
      </c>
      <c r="E781" t="s">
        <v>1</v>
      </c>
      <c r="F781" t="s">
        <v>0</v>
      </c>
      <c r="G781" t="str">
        <f>"2018-11-20 18:00:58"</f>
        <v>2018-11-20 18:00:58</v>
      </c>
    </row>
    <row r="782" spans="1:7" x14ac:dyDescent="0.2">
      <c r="A782" t="s">
        <v>1</v>
      </c>
      <c r="B782" t="str">
        <f>"18755634947"</f>
        <v>18755634947</v>
      </c>
      <c r="C782" t="s">
        <v>1</v>
      </c>
      <c r="D782" t="s">
        <v>1</v>
      </c>
      <c r="E782" t="s">
        <v>1</v>
      </c>
      <c r="F782" t="s">
        <v>0</v>
      </c>
      <c r="G782" t="str">
        <f>"2018-11-20 18:00:42"</f>
        <v>2018-11-20 18:00:42</v>
      </c>
    </row>
    <row r="783" spans="1:7" x14ac:dyDescent="0.2">
      <c r="A783" t="s">
        <v>1</v>
      </c>
      <c r="B783" t="str">
        <f>"18634798632"</f>
        <v>18634798632</v>
      </c>
      <c r="C783" t="s">
        <v>1</v>
      </c>
      <c r="D783" t="s">
        <v>1</v>
      </c>
      <c r="E783" t="s">
        <v>1</v>
      </c>
      <c r="F783" t="s">
        <v>0</v>
      </c>
      <c r="G783" t="str">
        <f>"2018-11-20 18:00:07"</f>
        <v>2018-11-20 18:00:07</v>
      </c>
    </row>
    <row r="784" spans="1:7" x14ac:dyDescent="0.2">
      <c r="A784" t="s">
        <v>1</v>
      </c>
      <c r="B784" t="str">
        <f>"13557512190"</f>
        <v>13557512190</v>
      </c>
      <c r="C784" t="s">
        <v>1</v>
      </c>
      <c r="D784" t="s">
        <v>1</v>
      </c>
      <c r="E784" t="s">
        <v>1</v>
      </c>
      <c r="F784" t="s">
        <v>0</v>
      </c>
      <c r="G784" t="str">
        <f>"2018-11-20 17:59:57"</f>
        <v>2018-11-20 17:59:57</v>
      </c>
    </row>
    <row r="785" spans="1:7" x14ac:dyDescent="0.2">
      <c r="A785" t="s">
        <v>201</v>
      </c>
      <c r="B785" t="str">
        <f>"17630834534"</f>
        <v>17630834534</v>
      </c>
      <c r="C785" t="str">
        <f>"411024198909216247"</f>
        <v>411024198909216247</v>
      </c>
      <c r="D785" t="s">
        <v>1</v>
      </c>
      <c r="E785" t="s">
        <v>1</v>
      </c>
      <c r="F785" t="s">
        <v>0</v>
      </c>
      <c r="G785" t="str">
        <f>"2018-11-20 17:58:53"</f>
        <v>2018-11-20 17:58:53</v>
      </c>
    </row>
    <row r="786" spans="1:7" x14ac:dyDescent="0.2">
      <c r="A786" t="s">
        <v>200</v>
      </c>
      <c r="B786" t="str">
        <f>"15177903312"</f>
        <v>15177903312</v>
      </c>
      <c r="C786" t="str">
        <f>"452730199105100896"</f>
        <v>452730199105100896</v>
      </c>
      <c r="D786" t="s">
        <v>1</v>
      </c>
      <c r="E786" t="s">
        <v>1</v>
      </c>
      <c r="F786" t="s">
        <v>0</v>
      </c>
      <c r="G786" t="str">
        <f>"2018-11-20 17:58:52"</f>
        <v>2018-11-20 17:58:52</v>
      </c>
    </row>
    <row r="787" spans="1:7" x14ac:dyDescent="0.2">
      <c r="A787" t="s">
        <v>1</v>
      </c>
      <c r="B787" t="str">
        <f>"13074076953"</f>
        <v>13074076953</v>
      </c>
      <c r="C787" t="s">
        <v>1</v>
      </c>
      <c r="D787" t="s">
        <v>1</v>
      </c>
      <c r="E787" t="s">
        <v>1</v>
      </c>
      <c r="F787" t="s">
        <v>0</v>
      </c>
      <c r="G787" t="str">
        <f>"2018-11-20 17:58:32"</f>
        <v>2018-11-20 17:58:32</v>
      </c>
    </row>
    <row r="788" spans="1:7" x14ac:dyDescent="0.2">
      <c r="A788" t="s">
        <v>1</v>
      </c>
      <c r="B788" t="str">
        <f>"18957914587"</f>
        <v>18957914587</v>
      </c>
      <c r="C788" t="s">
        <v>1</v>
      </c>
      <c r="D788" t="s">
        <v>1</v>
      </c>
      <c r="E788" t="s">
        <v>1</v>
      </c>
      <c r="F788" t="s">
        <v>0</v>
      </c>
      <c r="G788" t="str">
        <f>"2018-11-20 17:58:27"</f>
        <v>2018-11-20 17:58:27</v>
      </c>
    </row>
    <row r="789" spans="1:7" x14ac:dyDescent="0.2">
      <c r="A789" t="s">
        <v>1</v>
      </c>
      <c r="B789" t="str">
        <f>"18177358778"</f>
        <v>18177358778</v>
      </c>
      <c r="C789" t="s">
        <v>1</v>
      </c>
      <c r="D789" t="s">
        <v>1</v>
      </c>
      <c r="E789" t="s">
        <v>1</v>
      </c>
      <c r="F789" t="s">
        <v>0</v>
      </c>
      <c r="G789" t="str">
        <f>"2018-11-20 17:58:18"</f>
        <v>2018-11-20 17:58:18</v>
      </c>
    </row>
    <row r="790" spans="1:7" x14ac:dyDescent="0.2">
      <c r="A790" t="s">
        <v>199</v>
      </c>
      <c r="B790" t="str">
        <f>"18824274787"</f>
        <v>18824274787</v>
      </c>
      <c r="C790" t="str">
        <f>"430103197202034513"</f>
        <v>430103197202034513</v>
      </c>
      <c r="D790" t="s">
        <v>1</v>
      </c>
      <c r="E790" t="s">
        <v>1</v>
      </c>
      <c r="F790" t="s">
        <v>0</v>
      </c>
      <c r="G790" t="str">
        <f>"2018-11-20 17:58:13"</f>
        <v>2018-11-20 17:58:13</v>
      </c>
    </row>
    <row r="791" spans="1:7" x14ac:dyDescent="0.2">
      <c r="A791" t="s">
        <v>1</v>
      </c>
      <c r="B791" t="str">
        <f>"13074013676"</f>
        <v>13074013676</v>
      </c>
      <c r="C791" t="s">
        <v>1</v>
      </c>
      <c r="D791" t="s">
        <v>1</v>
      </c>
      <c r="E791" t="s">
        <v>1</v>
      </c>
      <c r="F791" t="s">
        <v>0</v>
      </c>
      <c r="G791" t="str">
        <f>"2018-11-20 17:58:10"</f>
        <v>2018-11-20 17:58:10</v>
      </c>
    </row>
    <row r="792" spans="1:7" x14ac:dyDescent="0.2">
      <c r="A792" t="s">
        <v>1</v>
      </c>
      <c r="B792" t="str">
        <f>"15299361058"</f>
        <v>15299361058</v>
      </c>
      <c r="C792" t="s">
        <v>1</v>
      </c>
      <c r="D792" t="s">
        <v>1</v>
      </c>
      <c r="E792" t="s">
        <v>1</v>
      </c>
      <c r="F792" t="s">
        <v>0</v>
      </c>
      <c r="G792" t="str">
        <f>"2018-11-20 17:58:08"</f>
        <v>2018-11-20 17:58:08</v>
      </c>
    </row>
    <row r="793" spans="1:7" x14ac:dyDescent="0.2">
      <c r="A793" t="s">
        <v>198</v>
      </c>
      <c r="B793" t="str">
        <f>"13666831599"</f>
        <v>13666831599</v>
      </c>
      <c r="C793" t="str">
        <f>"332624199401201835"</f>
        <v>332624199401201835</v>
      </c>
      <c r="D793" t="s">
        <v>1</v>
      </c>
      <c r="E793" t="s">
        <v>1</v>
      </c>
      <c r="F793" t="s">
        <v>0</v>
      </c>
      <c r="G793" t="str">
        <f>"2018-11-20 17:57:20"</f>
        <v>2018-11-20 17:57:20</v>
      </c>
    </row>
    <row r="794" spans="1:7" x14ac:dyDescent="0.2">
      <c r="A794" t="s">
        <v>197</v>
      </c>
      <c r="B794" t="str">
        <f>"15094023408"</f>
        <v>15094023408</v>
      </c>
      <c r="C794" t="str">
        <f>"610115199508097777"</f>
        <v>610115199508097777</v>
      </c>
      <c r="D794" t="s">
        <v>196</v>
      </c>
      <c r="E794" t="s">
        <v>195</v>
      </c>
      <c r="F794" t="s">
        <v>0</v>
      </c>
      <c r="G794" t="str">
        <f>"2018-11-20 17:56:47"</f>
        <v>2018-11-20 17:56:47</v>
      </c>
    </row>
    <row r="795" spans="1:7" x14ac:dyDescent="0.2">
      <c r="A795" t="s">
        <v>194</v>
      </c>
      <c r="B795" t="str">
        <f>"13589041221"</f>
        <v>13589041221</v>
      </c>
      <c r="C795" t="str">
        <f>"370112198712217744"</f>
        <v>370112198712217744</v>
      </c>
      <c r="D795" t="s">
        <v>1</v>
      </c>
      <c r="E795" t="s">
        <v>1</v>
      </c>
      <c r="F795" t="s">
        <v>0</v>
      </c>
      <c r="G795" t="str">
        <f>"2018-11-20 17:55:23"</f>
        <v>2018-11-20 17:55:23</v>
      </c>
    </row>
    <row r="796" spans="1:7" x14ac:dyDescent="0.2">
      <c r="A796" t="s">
        <v>1</v>
      </c>
      <c r="B796" t="str">
        <f>"18751591348"</f>
        <v>18751591348</v>
      </c>
      <c r="C796" t="s">
        <v>1</v>
      </c>
      <c r="D796" t="s">
        <v>1</v>
      </c>
      <c r="E796" t="s">
        <v>1</v>
      </c>
      <c r="F796" t="s">
        <v>0</v>
      </c>
      <c r="G796" t="str">
        <f>"2018-11-20 17:55:11"</f>
        <v>2018-11-20 17:55:11</v>
      </c>
    </row>
    <row r="797" spans="1:7" x14ac:dyDescent="0.2">
      <c r="A797" t="s">
        <v>1</v>
      </c>
      <c r="B797" t="str">
        <f>"13566572951"</f>
        <v>13566572951</v>
      </c>
      <c r="C797" t="s">
        <v>1</v>
      </c>
      <c r="D797" t="s">
        <v>1</v>
      </c>
      <c r="E797" t="s">
        <v>1</v>
      </c>
      <c r="F797" t="s">
        <v>0</v>
      </c>
      <c r="G797" t="str">
        <f>"2018-11-20 17:54:27"</f>
        <v>2018-11-20 17:54:27</v>
      </c>
    </row>
    <row r="798" spans="1:7" x14ac:dyDescent="0.2">
      <c r="A798" t="s">
        <v>193</v>
      </c>
      <c r="B798" t="str">
        <f>"13919524378"</f>
        <v>13919524378</v>
      </c>
      <c r="C798" t="str">
        <f>"622701198307251110"</f>
        <v>622701198307251110</v>
      </c>
      <c r="D798" t="s">
        <v>192</v>
      </c>
      <c r="E798" t="s">
        <v>191</v>
      </c>
      <c r="F798" t="s">
        <v>0</v>
      </c>
      <c r="G798" t="str">
        <f>"2018-11-20 17:54:10"</f>
        <v>2018-11-20 17:54:10</v>
      </c>
    </row>
    <row r="799" spans="1:7" x14ac:dyDescent="0.2">
      <c r="A799" t="s">
        <v>190</v>
      </c>
      <c r="B799" t="str">
        <f>"13726970520"</f>
        <v>13726970520</v>
      </c>
      <c r="C799" t="str">
        <f>"441881199008280218"</f>
        <v>441881199008280218</v>
      </c>
      <c r="D799" t="s">
        <v>1</v>
      </c>
      <c r="E799" t="s">
        <v>1</v>
      </c>
      <c r="F799" t="s">
        <v>0</v>
      </c>
      <c r="G799" t="str">
        <f>"2018-11-20 17:54:04"</f>
        <v>2018-11-20 17:54:04</v>
      </c>
    </row>
    <row r="800" spans="1:7" x14ac:dyDescent="0.2">
      <c r="A800" t="s">
        <v>1</v>
      </c>
      <c r="B800" t="str">
        <f>"13074068322"</f>
        <v>13074068322</v>
      </c>
      <c r="C800" t="s">
        <v>1</v>
      </c>
      <c r="D800" t="s">
        <v>1</v>
      </c>
      <c r="E800" t="s">
        <v>1</v>
      </c>
      <c r="F800" t="s">
        <v>0</v>
      </c>
      <c r="G800" t="str">
        <f>"2018-11-20 17:53:43"</f>
        <v>2018-11-20 17:53:43</v>
      </c>
    </row>
    <row r="801" spans="1:7" x14ac:dyDescent="0.2">
      <c r="A801" t="s">
        <v>1</v>
      </c>
      <c r="B801" t="str">
        <f>"13348846103"</f>
        <v>13348846103</v>
      </c>
      <c r="C801" t="s">
        <v>1</v>
      </c>
      <c r="D801" t="s">
        <v>1</v>
      </c>
      <c r="E801" t="s">
        <v>1</v>
      </c>
      <c r="F801" t="s">
        <v>0</v>
      </c>
      <c r="G801" t="str">
        <f>"2018-11-20 17:53:43"</f>
        <v>2018-11-20 17:53:43</v>
      </c>
    </row>
    <row r="802" spans="1:7" x14ac:dyDescent="0.2">
      <c r="A802" t="s">
        <v>1</v>
      </c>
      <c r="B802" t="str">
        <f>"13674960843"</f>
        <v>13674960843</v>
      </c>
      <c r="C802" t="s">
        <v>1</v>
      </c>
      <c r="D802" t="s">
        <v>1</v>
      </c>
      <c r="E802" t="s">
        <v>1</v>
      </c>
      <c r="F802" t="s">
        <v>0</v>
      </c>
      <c r="G802" t="str">
        <f>"2018-11-20 17:53:27"</f>
        <v>2018-11-20 17:53:27</v>
      </c>
    </row>
    <row r="803" spans="1:7" x14ac:dyDescent="0.2">
      <c r="A803" t="s">
        <v>189</v>
      </c>
      <c r="B803" t="str">
        <f>"13710037152"</f>
        <v>13710037152</v>
      </c>
      <c r="C803" t="str">
        <f>"440106199602231516"</f>
        <v>440106199602231516</v>
      </c>
      <c r="D803" t="s">
        <v>1</v>
      </c>
      <c r="E803" t="s">
        <v>1</v>
      </c>
      <c r="F803" t="s">
        <v>0</v>
      </c>
      <c r="G803" t="str">
        <f>"2018-11-20 17:52:28"</f>
        <v>2018-11-20 17:52:28</v>
      </c>
    </row>
    <row r="804" spans="1:7" x14ac:dyDescent="0.2">
      <c r="A804" t="s">
        <v>155</v>
      </c>
      <c r="B804" t="str">
        <f>"15170957541"</f>
        <v>15170957541</v>
      </c>
      <c r="C804" t="str">
        <f>"360421199712254014"</f>
        <v>360421199712254014</v>
      </c>
      <c r="D804" t="s">
        <v>1</v>
      </c>
      <c r="E804" t="s">
        <v>1</v>
      </c>
      <c r="F804" t="s">
        <v>0</v>
      </c>
      <c r="G804" t="str">
        <f>"2018-11-20 17:51:51"</f>
        <v>2018-11-20 17:51:51</v>
      </c>
    </row>
    <row r="805" spans="1:7" x14ac:dyDescent="0.2">
      <c r="A805" t="s">
        <v>188</v>
      </c>
      <c r="B805" t="str">
        <f>"15204260452"</f>
        <v>15204260452</v>
      </c>
      <c r="C805" t="str">
        <f>"211121198710041813"</f>
        <v>211121198710041813</v>
      </c>
      <c r="D805" t="s">
        <v>187</v>
      </c>
      <c r="E805" t="s">
        <v>186</v>
      </c>
      <c r="F805" t="s">
        <v>0</v>
      </c>
      <c r="G805" t="str">
        <f>"2018-11-20 17:51:45"</f>
        <v>2018-11-20 17:51:45</v>
      </c>
    </row>
    <row r="806" spans="1:7" x14ac:dyDescent="0.2">
      <c r="A806" t="s">
        <v>185</v>
      </c>
      <c r="B806" t="str">
        <f>"13998099376"</f>
        <v>13998099376</v>
      </c>
      <c r="C806" t="str">
        <f>"210303197804240023"</f>
        <v>210303197804240023</v>
      </c>
      <c r="D806" t="s">
        <v>1</v>
      </c>
      <c r="E806" t="s">
        <v>1</v>
      </c>
      <c r="F806" t="s">
        <v>0</v>
      </c>
      <c r="G806" t="str">
        <f>"2018-11-20 17:51:07"</f>
        <v>2018-11-20 17:51:07</v>
      </c>
    </row>
    <row r="807" spans="1:7" x14ac:dyDescent="0.2">
      <c r="A807" t="s">
        <v>184</v>
      </c>
      <c r="B807" t="str">
        <f>"15906893671"</f>
        <v>15906893671</v>
      </c>
      <c r="C807" t="str">
        <f>"33078119870802303X"</f>
        <v>33078119870802303X</v>
      </c>
      <c r="D807" t="s">
        <v>1</v>
      </c>
      <c r="E807" t="s">
        <v>1</v>
      </c>
      <c r="F807" t="s">
        <v>0</v>
      </c>
      <c r="G807" t="str">
        <f>"2018-11-20 17:50:29"</f>
        <v>2018-11-20 17:50:29</v>
      </c>
    </row>
    <row r="808" spans="1:7" x14ac:dyDescent="0.2">
      <c r="A808" t="s">
        <v>183</v>
      </c>
      <c r="B808" t="str">
        <f>"13784550808"</f>
        <v>13784550808</v>
      </c>
      <c r="C808" t="str">
        <f>"130702198408221226"</f>
        <v>130702198408221226</v>
      </c>
      <c r="D808" t="s">
        <v>1</v>
      </c>
      <c r="E808" t="s">
        <v>1</v>
      </c>
      <c r="F808" t="s">
        <v>0</v>
      </c>
      <c r="G808" t="str">
        <f>"2018-11-20 17:49:32"</f>
        <v>2018-11-20 17:49:32</v>
      </c>
    </row>
    <row r="809" spans="1:7" x14ac:dyDescent="0.2">
      <c r="A809" t="s">
        <v>1</v>
      </c>
      <c r="B809" t="str">
        <f>"13086784973"</f>
        <v>13086784973</v>
      </c>
      <c r="C809" t="s">
        <v>1</v>
      </c>
      <c r="D809" t="s">
        <v>1</v>
      </c>
      <c r="E809" t="s">
        <v>1</v>
      </c>
      <c r="F809" t="s">
        <v>0</v>
      </c>
      <c r="G809" t="str">
        <f>"2018-11-20 17:49:17"</f>
        <v>2018-11-20 17:49:17</v>
      </c>
    </row>
    <row r="810" spans="1:7" x14ac:dyDescent="0.2">
      <c r="A810" t="s">
        <v>182</v>
      </c>
      <c r="B810" t="str">
        <f>"17690842695"</f>
        <v>17690842695</v>
      </c>
      <c r="C810" t="str">
        <f>"622101199508070721"</f>
        <v>622101199508070721</v>
      </c>
      <c r="D810" t="s">
        <v>1</v>
      </c>
      <c r="E810" t="s">
        <v>1</v>
      </c>
      <c r="F810" t="s">
        <v>0</v>
      </c>
      <c r="G810" t="str">
        <f>"2018-11-20 17:49:01"</f>
        <v>2018-11-20 17:49:01</v>
      </c>
    </row>
    <row r="811" spans="1:7" x14ac:dyDescent="0.2">
      <c r="A811" t="s">
        <v>181</v>
      </c>
      <c r="B811" t="str">
        <f>"13554980216"</f>
        <v>13554980216</v>
      </c>
      <c r="C811" t="str">
        <f>"420923198809034976"</f>
        <v>420923198809034976</v>
      </c>
      <c r="D811" t="s">
        <v>1</v>
      </c>
      <c r="E811" t="s">
        <v>1</v>
      </c>
      <c r="F811" t="s">
        <v>0</v>
      </c>
      <c r="G811" t="str">
        <f>"2018-11-20 17:47:49"</f>
        <v>2018-11-20 17:47:49</v>
      </c>
    </row>
    <row r="812" spans="1:7" x14ac:dyDescent="0.2">
      <c r="A812" t="s">
        <v>180</v>
      </c>
      <c r="B812" t="str">
        <f>"17362064536"</f>
        <v>17362064536</v>
      </c>
      <c r="C812" t="str">
        <f>"370785199810311211"</f>
        <v>370785199810311211</v>
      </c>
      <c r="D812" t="s">
        <v>1</v>
      </c>
      <c r="E812" t="s">
        <v>1</v>
      </c>
      <c r="F812" t="s">
        <v>0</v>
      </c>
      <c r="G812" t="str">
        <f>"2018-11-20 17:47:10"</f>
        <v>2018-11-20 17:47:10</v>
      </c>
    </row>
    <row r="813" spans="1:7" x14ac:dyDescent="0.2">
      <c r="A813" t="s">
        <v>179</v>
      </c>
      <c r="B813" t="str">
        <f>"18571589422"</f>
        <v>18571589422</v>
      </c>
      <c r="C813" t="str">
        <f>"420117199705017913"</f>
        <v>420117199705017913</v>
      </c>
      <c r="D813" t="s">
        <v>1</v>
      </c>
      <c r="E813" t="s">
        <v>1</v>
      </c>
      <c r="F813" t="s">
        <v>0</v>
      </c>
      <c r="G813" t="str">
        <f>"2018-11-20 17:46:57"</f>
        <v>2018-11-20 17:46:57</v>
      </c>
    </row>
    <row r="814" spans="1:7" x14ac:dyDescent="0.2">
      <c r="A814" t="s">
        <v>178</v>
      </c>
      <c r="B814" t="str">
        <f>"13027953297"</f>
        <v>13027953297</v>
      </c>
      <c r="C814" t="str">
        <f>"45213019880124241X"</f>
        <v>45213019880124241X</v>
      </c>
      <c r="D814" t="s">
        <v>1</v>
      </c>
      <c r="E814" t="s">
        <v>1</v>
      </c>
      <c r="F814" t="s">
        <v>0</v>
      </c>
      <c r="G814" t="str">
        <f>"2018-11-20 17:46:37"</f>
        <v>2018-11-20 17:46:37</v>
      </c>
    </row>
    <row r="815" spans="1:7" x14ac:dyDescent="0.2">
      <c r="A815" t="s">
        <v>177</v>
      </c>
      <c r="B815" t="str">
        <f>"13841446910"</f>
        <v>13841446910</v>
      </c>
      <c r="C815" t="str">
        <f>"211021199907230035"</f>
        <v>211021199907230035</v>
      </c>
      <c r="D815" t="s">
        <v>1</v>
      </c>
      <c r="E815" t="s">
        <v>1</v>
      </c>
      <c r="F815" t="s">
        <v>0</v>
      </c>
      <c r="G815" t="str">
        <f>"2018-11-20 17:45:26"</f>
        <v>2018-11-20 17:45:26</v>
      </c>
    </row>
    <row r="816" spans="1:7" x14ac:dyDescent="0.2">
      <c r="A816" t="s">
        <v>1</v>
      </c>
      <c r="B816" t="str">
        <f>"18295702831"</f>
        <v>18295702831</v>
      </c>
      <c r="C816" t="s">
        <v>1</v>
      </c>
      <c r="D816" t="s">
        <v>1</v>
      </c>
      <c r="E816" t="s">
        <v>1</v>
      </c>
      <c r="F816" t="s">
        <v>0</v>
      </c>
      <c r="G816" t="str">
        <f>"2018-11-20 17:44:39"</f>
        <v>2018-11-20 17:44:39</v>
      </c>
    </row>
    <row r="817" spans="1:7" x14ac:dyDescent="0.2">
      <c r="A817" t="s">
        <v>176</v>
      </c>
      <c r="B817" t="str">
        <f>"13739970863"</f>
        <v>13739970863</v>
      </c>
      <c r="C817" t="str">
        <f>"152628199102180239"</f>
        <v>152628199102180239</v>
      </c>
      <c r="D817" t="s">
        <v>1</v>
      </c>
      <c r="E817" t="s">
        <v>1</v>
      </c>
      <c r="F817" t="s">
        <v>0</v>
      </c>
      <c r="G817" t="str">
        <f>"2018-11-20 17:44:34"</f>
        <v>2018-11-20 17:44:34</v>
      </c>
    </row>
    <row r="818" spans="1:7" x14ac:dyDescent="0.2">
      <c r="A818" t="s">
        <v>1</v>
      </c>
      <c r="B818" t="str">
        <f>"13881067837"</f>
        <v>13881067837</v>
      </c>
      <c r="C818" t="s">
        <v>1</v>
      </c>
      <c r="D818" t="s">
        <v>1</v>
      </c>
      <c r="E818" t="s">
        <v>1</v>
      </c>
      <c r="F818" t="s">
        <v>0</v>
      </c>
      <c r="G818" t="str">
        <f>"2018-11-20 17:44:13"</f>
        <v>2018-11-20 17:44:13</v>
      </c>
    </row>
    <row r="819" spans="1:7" x14ac:dyDescent="0.2">
      <c r="A819" t="s">
        <v>175</v>
      </c>
      <c r="B819" t="str">
        <f>"15520118727"</f>
        <v>15520118727</v>
      </c>
      <c r="C819" t="str">
        <f>"500243200006202590"</f>
        <v>500243200006202590</v>
      </c>
      <c r="D819" t="s">
        <v>174</v>
      </c>
      <c r="E819" t="s">
        <v>173</v>
      </c>
      <c r="F819" t="s">
        <v>0</v>
      </c>
      <c r="G819" t="str">
        <f>"2018-11-20 17:44:01"</f>
        <v>2018-11-20 17:44:01</v>
      </c>
    </row>
    <row r="820" spans="1:7" x14ac:dyDescent="0.2">
      <c r="A820" t="s">
        <v>172</v>
      </c>
      <c r="B820" t="str">
        <f>"15987144951"</f>
        <v>15987144951</v>
      </c>
      <c r="C820" t="str">
        <f>"530326199703253616"</f>
        <v>530326199703253616</v>
      </c>
      <c r="D820" t="s">
        <v>1</v>
      </c>
      <c r="E820" t="s">
        <v>1</v>
      </c>
      <c r="F820" t="s">
        <v>0</v>
      </c>
      <c r="G820" t="str">
        <f>"2018-11-20 17:44:00"</f>
        <v>2018-11-20 17:44:00</v>
      </c>
    </row>
    <row r="821" spans="1:7" x14ac:dyDescent="0.2">
      <c r="A821" t="s">
        <v>1</v>
      </c>
      <c r="B821" t="str">
        <f>"13074045257"</f>
        <v>13074045257</v>
      </c>
      <c r="C821" t="s">
        <v>1</v>
      </c>
      <c r="D821" t="s">
        <v>1</v>
      </c>
      <c r="E821" t="s">
        <v>1</v>
      </c>
      <c r="F821" t="s">
        <v>0</v>
      </c>
      <c r="G821" t="str">
        <f>"2018-11-20 17:43:40"</f>
        <v>2018-11-20 17:43:40</v>
      </c>
    </row>
    <row r="822" spans="1:7" x14ac:dyDescent="0.2">
      <c r="A822" t="s">
        <v>1</v>
      </c>
      <c r="B822" t="str">
        <f>"15230138865"</f>
        <v>15230138865</v>
      </c>
      <c r="C822" t="s">
        <v>1</v>
      </c>
      <c r="D822" t="s">
        <v>1</v>
      </c>
      <c r="E822" t="s">
        <v>1</v>
      </c>
      <c r="F822" t="s">
        <v>0</v>
      </c>
      <c r="G822" t="str">
        <f>"2018-11-20 17:43:23"</f>
        <v>2018-11-20 17:43:23</v>
      </c>
    </row>
    <row r="823" spans="1:7" x14ac:dyDescent="0.2">
      <c r="A823" t="s">
        <v>171</v>
      </c>
      <c r="B823" t="str">
        <f>"18231778973"</f>
        <v>18231778973</v>
      </c>
      <c r="C823" t="str">
        <f>"130926199601042824"</f>
        <v>130926199601042824</v>
      </c>
      <c r="D823" t="s">
        <v>1</v>
      </c>
      <c r="E823" t="s">
        <v>1</v>
      </c>
      <c r="F823" t="s">
        <v>0</v>
      </c>
      <c r="G823" t="str">
        <f>"2018-11-20 17:43:18"</f>
        <v>2018-11-20 17:43:18</v>
      </c>
    </row>
    <row r="824" spans="1:7" x14ac:dyDescent="0.2">
      <c r="A824" t="s">
        <v>170</v>
      </c>
      <c r="B824" t="str">
        <f>"18435757518"</f>
        <v>18435757518</v>
      </c>
      <c r="C824" t="str">
        <f>"142631197905120739"</f>
        <v>142631197905120739</v>
      </c>
      <c r="D824" t="s">
        <v>1</v>
      </c>
      <c r="E824" t="s">
        <v>1</v>
      </c>
      <c r="F824" t="s">
        <v>0</v>
      </c>
      <c r="G824" t="str">
        <f>"2018-11-20 17:43:11"</f>
        <v>2018-11-20 17:43:11</v>
      </c>
    </row>
    <row r="825" spans="1:7" x14ac:dyDescent="0.2">
      <c r="A825" t="s">
        <v>169</v>
      </c>
      <c r="B825" t="str">
        <f>"18089361676"</f>
        <v>18089361676</v>
      </c>
      <c r="C825" t="str">
        <f>"622102199112093819"</f>
        <v>622102199112093819</v>
      </c>
      <c r="D825" t="s">
        <v>1</v>
      </c>
      <c r="E825" t="s">
        <v>1</v>
      </c>
      <c r="F825" t="s">
        <v>0</v>
      </c>
      <c r="G825" t="str">
        <f>"2018-11-20 17:42:41"</f>
        <v>2018-11-20 17:42:41</v>
      </c>
    </row>
    <row r="826" spans="1:7" x14ac:dyDescent="0.2">
      <c r="A826" t="s">
        <v>1</v>
      </c>
      <c r="B826" t="str">
        <f>"13074087200"</f>
        <v>13074087200</v>
      </c>
      <c r="C826" t="s">
        <v>1</v>
      </c>
      <c r="D826" t="s">
        <v>1</v>
      </c>
      <c r="E826" t="s">
        <v>1</v>
      </c>
      <c r="F826" t="s">
        <v>0</v>
      </c>
      <c r="G826" t="str">
        <f>"2018-11-20 17:42:11"</f>
        <v>2018-11-20 17:42:11</v>
      </c>
    </row>
    <row r="827" spans="1:7" x14ac:dyDescent="0.2">
      <c r="A827" t="s">
        <v>168</v>
      </c>
      <c r="B827" t="str">
        <f>"13409717890"</f>
        <v>13409717890</v>
      </c>
      <c r="C827" t="str">
        <f>"421102199211020457"</f>
        <v>421102199211020457</v>
      </c>
      <c r="D827" t="s">
        <v>1</v>
      </c>
      <c r="E827" t="s">
        <v>1</v>
      </c>
      <c r="F827" t="s">
        <v>0</v>
      </c>
      <c r="G827" t="str">
        <f>"2018-11-20 17:41:57"</f>
        <v>2018-11-20 17:41:57</v>
      </c>
    </row>
    <row r="828" spans="1:7" x14ac:dyDescent="0.2">
      <c r="A828" t="s">
        <v>1</v>
      </c>
      <c r="B828" t="str">
        <f>"13074032738"</f>
        <v>13074032738</v>
      </c>
      <c r="C828" t="s">
        <v>1</v>
      </c>
      <c r="D828" t="s">
        <v>1</v>
      </c>
      <c r="E828" t="s">
        <v>1</v>
      </c>
      <c r="F828" t="s">
        <v>0</v>
      </c>
      <c r="G828" t="str">
        <f>"2018-11-20 17:41:38"</f>
        <v>2018-11-20 17:41:38</v>
      </c>
    </row>
    <row r="829" spans="1:7" x14ac:dyDescent="0.2">
      <c r="A829" t="s">
        <v>167</v>
      </c>
      <c r="B829" t="str">
        <f>"13179833960"</f>
        <v>13179833960</v>
      </c>
      <c r="C829" t="str">
        <f>"654223198601260024"</f>
        <v>654223198601260024</v>
      </c>
      <c r="D829" t="s">
        <v>1</v>
      </c>
      <c r="E829" t="s">
        <v>1</v>
      </c>
      <c r="F829" t="s">
        <v>0</v>
      </c>
      <c r="G829" t="str">
        <f>"2018-11-20 17:41:11"</f>
        <v>2018-11-20 17:41:11</v>
      </c>
    </row>
    <row r="830" spans="1:7" x14ac:dyDescent="0.2">
      <c r="A830" t="s">
        <v>1</v>
      </c>
      <c r="B830" t="str">
        <f>"18741010546"</f>
        <v>18741010546</v>
      </c>
      <c r="C830" t="s">
        <v>1</v>
      </c>
      <c r="D830" t="s">
        <v>1</v>
      </c>
      <c r="E830" t="s">
        <v>1</v>
      </c>
      <c r="F830" t="s">
        <v>0</v>
      </c>
      <c r="G830" t="str">
        <f>"2018-11-20 17:41:10"</f>
        <v>2018-11-20 17:41:10</v>
      </c>
    </row>
    <row r="831" spans="1:7" x14ac:dyDescent="0.2">
      <c r="A831" t="s">
        <v>1</v>
      </c>
      <c r="B831" t="str">
        <f>"13074001753"</f>
        <v>13074001753</v>
      </c>
      <c r="C831" t="s">
        <v>1</v>
      </c>
      <c r="D831" t="s">
        <v>1</v>
      </c>
      <c r="E831" t="s">
        <v>1</v>
      </c>
      <c r="F831" t="s">
        <v>0</v>
      </c>
      <c r="G831" t="str">
        <f>"2018-11-20 17:41:08"</f>
        <v>2018-11-20 17:41:08</v>
      </c>
    </row>
    <row r="832" spans="1:7" x14ac:dyDescent="0.2">
      <c r="A832" t="s">
        <v>1</v>
      </c>
      <c r="B832" t="str">
        <f>"15676464403"</f>
        <v>15676464403</v>
      </c>
      <c r="C832" t="s">
        <v>1</v>
      </c>
      <c r="D832" t="s">
        <v>1</v>
      </c>
      <c r="E832" t="s">
        <v>1</v>
      </c>
      <c r="F832" t="s">
        <v>0</v>
      </c>
      <c r="G832" t="str">
        <f>"2018-11-20 17:41:01"</f>
        <v>2018-11-20 17:41:01</v>
      </c>
    </row>
    <row r="833" spans="1:7" x14ac:dyDescent="0.2">
      <c r="A833" t="s">
        <v>166</v>
      </c>
      <c r="B833" t="str">
        <f>"13782187287"</f>
        <v>13782187287</v>
      </c>
      <c r="C833" t="str">
        <f>"411302199912201321"</f>
        <v>411302199912201321</v>
      </c>
      <c r="D833" t="s">
        <v>1</v>
      </c>
      <c r="E833" t="s">
        <v>1</v>
      </c>
      <c r="F833" t="s">
        <v>0</v>
      </c>
      <c r="G833" t="str">
        <f>"2018-11-20 17:40:50"</f>
        <v>2018-11-20 17:40:50</v>
      </c>
    </row>
    <row r="834" spans="1:7" x14ac:dyDescent="0.2">
      <c r="A834" t="s">
        <v>165</v>
      </c>
      <c r="B834" t="str">
        <f>"13337255070"</f>
        <v>13337255070</v>
      </c>
      <c r="C834" t="str">
        <f>"431222198709040912"</f>
        <v>431222198709040912</v>
      </c>
      <c r="D834" t="s">
        <v>1</v>
      </c>
      <c r="E834" t="s">
        <v>1</v>
      </c>
      <c r="F834" t="s">
        <v>0</v>
      </c>
      <c r="G834" t="str">
        <f>"2018-11-20 17:40:28"</f>
        <v>2018-11-20 17:40:28</v>
      </c>
    </row>
    <row r="835" spans="1:7" x14ac:dyDescent="0.2">
      <c r="A835" t="s">
        <v>164</v>
      </c>
      <c r="B835" t="str">
        <f>"15062654568"</f>
        <v>15062654568</v>
      </c>
      <c r="C835" t="str">
        <f>"342224198810091134"</f>
        <v>342224198810091134</v>
      </c>
      <c r="D835" t="s">
        <v>1</v>
      </c>
      <c r="E835" t="s">
        <v>1</v>
      </c>
      <c r="F835" t="s">
        <v>0</v>
      </c>
      <c r="G835" t="str">
        <f>"2018-11-20 17:39:14"</f>
        <v>2018-11-20 17:39:14</v>
      </c>
    </row>
    <row r="836" spans="1:7" x14ac:dyDescent="0.2">
      <c r="A836" t="s">
        <v>1</v>
      </c>
      <c r="B836" t="str">
        <f>"13040278076"</f>
        <v>13040278076</v>
      </c>
      <c r="C836" t="s">
        <v>1</v>
      </c>
      <c r="D836" t="s">
        <v>1</v>
      </c>
      <c r="E836" t="s">
        <v>1</v>
      </c>
      <c r="F836" t="s">
        <v>0</v>
      </c>
      <c r="G836" t="str">
        <f>"2018-11-20 17:37:33"</f>
        <v>2018-11-20 17:37:33</v>
      </c>
    </row>
    <row r="837" spans="1:7" x14ac:dyDescent="0.2">
      <c r="A837" t="s">
        <v>163</v>
      </c>
      <c r="B837" t="str">
        <f>"15078507255"</f>
        <v>15078507255</v>
      </c>
      <c r="C837" t="str">
        <f>"452229199211086116"</f>
        <v>452229199211086116</v>
      </c>
      <c r="D837" t="s">
        <v>1</v>
      </c>
      <c r="E837" t="s">
        <v>1</v>
      </c>
      <c r="F837" t="s">
        <v>0</v>
      </c>
      <c r="G837" t="str">
        <f>"2018-11-20 17:37:04"</f>
        <v>2018-11-20 17:37:04</v>
      </c>
    </row>
    <row r="838" spans="1:7" x14ac:dyDescent="0.2">
      <c r="A838" t="s">
        <v>1</v>
      </c>
      <c r="B838" t="str">
        <f>"13074033932"</f>
        <v>13074033932</v>
      </c>
      <c r="C838" t="s">
        <v>1</v>
      </c>
      <c r="D838" t="s">
        <v>1</v>
      </c>
      <c r="E838" t="s">
        <v>1</v>
      </c>
      <c r="F838" t="s">
        <v>0</v>
      </c>
      <c r="G838" t="str">
        <f>"2018-11-20 17:36:35"</f>
        <v>2018-11-20 17:36:35</v>
      </c>
    </row>
    <row r="839" spans="1:7" x14ac:dyDescent="0.2">
      <c r="A839" t="s">
        <v>162</v>
      </c>
      <c r="B839" t="str">
        <f>"15518878860"</f>
        <v>15518878860</v>
      </c>
      <c r="C839" t="str">
        <f>"410523199103031037"</f>
        <v>410523199103031037</v>
      </c>
      <c r="D839" t="s">
        <v>161</v>
      </c>
      <c r="E839" t="s">
        <v>160</v>
      </c>
      <c r="F839" t="s">
        <v>0</v>
      </c>
      <c r="G839" t="str">
        <f>"2018-11-20 17:36:33"</f>
        <v>2018-11-20 17:36:33</v>
      </c>
    </row>
    <row r="840" spans="1:7" x14ac:dyDescent="0.2">
      <c r="A840" t="s">
        <v>159</v>
      </c>
      <c r="B840" t="str">
        <f>"13923359889"</f>
        <v>13923359889</v>
      </c>
      <c r="C840" t="str">
        <f>"442000197809128400"</f>
        <v>442000197809128400</v>
      </c>
      <c r="D840" t="s">
        <v>1</v>
      </c>
      <c r="E840" t="s">
        <v>1</v>
      </c>
      <c r="F840" t="s">
        <v>0</v>
      </c>
      <c r="G840" t="str">
        <f>"2018-11-20 17:36:18"</f>
        <v>2018-11-20 17:36:18</v>
      </c>
    </row>
    <row r="841" spans="1:7" x14ac:dyDescent="0.2">
      <c r="A841" t="s">
        <v>158</v>
      </c>
      <c r="B841" t="str">
        <f>"13404421444"</f>
        <v>13404421444</v>
      </c>
      <c r="C841" t="str">
        <f>"220821198008318914"</f>
        <v>220821198008318914</v>
      </c>
      <c r="D841" t="s">
        <v>1</v>
      </c>
      <c r="E841" t="s">
        <v>1</v>
      </c>
      <c r="F841" t="s">
        <v>0</v>
      </c>
      <c r="G841" t="str">
        <f>"2018-11-20 17:36:09"</f>
        <v>2018-11-20 17:36:09</v>
      </c>
    </row>
    <row r="842" spans="1:7" x14ac:dyDescent="0.2">
      <c r="A842" t="s">
        <v>1</v>
      </c>
      <c r="B842" t="str">
        <f>"15860739565"</f>
        <v>15860739565</v>
      </c>
      <c r="C842" t="s">
        <v>1</v>
      </c>
      <c r="D842" t="s">
        <v>1</v>
      </c>
      <c r="E842" t="s">
        <v>1</v>
      </c>
      <c r="F842" t="s">
        <v>0</v>
      </c>
      <c r="G842" t="str">
        <f>"2018-11-20 17:36:06"</f>
        <v>2018-11-20 17:36:06</v>
      </c>
    </row>
    <row r="843" spans="1:7" x14ac:dyDescent="0.2">
      <c r="A843" t="s">
        <v>157</v>
      </c>
      <c r="B843" t="str">
        <f>"18732711582"</f>
        <v>18732711582</v>
      </c>
      <c r="C843" t="str">
        <f>"130926198610122039"</f>
        <v>130926198610122039</v>
      </c>
      <c r="D843" t="s">
        <v>1</v>
      </c>
      <c r="E843" t="s">
        <v>1</v>
      </c>
      <c r="F843" t="s">
        <v>0</v>
      </c>
      <c r="G843" t="str">
        <f>"2018-11-20 17:35:56"</f>
        <v>2018-11-20 17:35:56</v>
      </c>
    </row>
    <row r="844" spans="1:7" x14ac:dyDescent="0.2">
      <c r="A844" t="s">
        <v>1</v>
      </c>
      <c r="B844" t="str">
        <f>"13299416198"</f>
        <v>13299416198</v>
      </c>
      <c r="C844" t="s">
        <v>1</v>
      </c>
      <c r="D844" t="s">
        <v>1</v>
      </c>
      <c r="E844" t="s">
        <v>1</v>
      </c>
      <c r="F844" t="s">
        <v>0</v>
      </c>
      <c r="G844" t="str">
        <f>"2018-11-20 17:35:37"</f>
        <v>2018-11-20 17:35:37</v>
      </c>
    </row>
    <row r="845" spans="1:7" x14ac:dyDescent="0.2">
      <c r="A845" t="s">
        <v>1</v>
      </c>
      <c r="B845" t="str">
        <f>"13275740390"</f>
        <v>13275740390</v>
      </c>
      <c r="C845" t="s">
        <v>1</v>
      </c>
      <c r="D845" t="s">
        <v>1</v>
      </c>
      <c r="E845" t="s">
        <v>1</v>
      </c>
      <c r="F845" t="s">
        <v>0</v>
      </c>
      <c r="G845" t="str">
        <f>"2018-11-20 17:35:37"</f>
        <v>2018-11-20 17:35:37</v>
      </c>
    </row>
    <row r="846" spans="1:7" x14ac:dyDescent="0.2">
      <c r="A846" t="s">
        <v>156</v>
      </c>
      <c r="B846" t="str">
        <f>"18169008883"</f>
        <v>18169008883</v>
      </c>
      <c r="C846" t="str">
        <f>"642226199102070031"</f>
        <v>642226199102070031</v>
      </c>
      <c r="D846" t="s">
        <v>1</v>
      </c>
      <c r="E846" t="s">
        <v>1</v>
      </c>
      <c r="F846" t="s">
        <v>0</v>
      </c>
      <c r="G846" t="str">
        <f>"2018-11-20 17:35:19"</f>
        <v>2018-11-20 17:35:19</v>
      </c>
    </row>
    <row r="847" spans="1:7" x14ac:dyDescent="0.2">
      <c r="A847" t="s">
        <v>155</v>
      </c>
      <c r="B847" t="str">
        <f>"13343168905"</f>
        <v>13343168905</v>
      </c>
      <c r="C847" t="str">
        <f>"13108219911231051X"</f>
        <v>13108219911231051X</v>
      </c>
      <c r="D847" t="s">
        <v>154</v>
      </c>
      <c r="E847" t="s">
        <v>153</v>
      </c>
      <c r="F847" t="s">
        <v>0</v>
      </c>
      <c r="G847" t="str">
        <f>"2018-11-20 17:35:15"</f>
        <v>2018-11-20 17:35:15</v>
      </c>
    </row>
    <row r="848" spans="1:7" x14ac:dyDescent="0.2">
      <c r="A848" t="s">
        <v>152</v>
      </c>
      <c r="B848" t="str">
        <f>"13427447158"</f>
        <v>13427447158</v>
      </c>
      <c r="C848" t="str">
        <f>"440781198910048121"</f>
        <v>440781198910048121</v>
      </c>
      <c r="D848" t="s">
        <v>1</v>
      </c>
      <c r="E848" t="s">
        <v>1</v>
      </c>
      <c r="F848" t="s">
        <v>0</v>
      </c>
      <c r="G848" t="str">
        <f>"2018-11-20 17:34:57"</f>
        <v>2018-11-20 17:34:57</v>
      </c>
    </row>
    <row r="849" spans="1:7" x14ac:dyDescent="0.2">
      <c r="A849" t="s">
        <v>151</v>
      </c>
      <c r="B849" t="str">
        <f>"15162729325"</f>
        <v>15162729325</v>
      </c>
      <c r="C849" t="str">
        <f>"320684198207038614"</f>
        <v>320684198207038614</v>
      </c>
      <c r="D849" t="s">
        <v>1</v>
      </c>
      <c r="E849" t="s">
        <v>1</v>
      </c>
      <c r="F849" t="s">
        <v>0</v>
      </c>
      <c r="G849" t="str">
        <f>"2018-11-20 17:34:45"</f>
        <v>2018-11-20 17:34:45</v>
      </c>
    </row>
    <row r="850" spans="1:7" x14ac:dyDescent="0.2">
      <c r="A850" t="s">
        <v>150</v>
      </c>
      <c r="B850" t="str">
        <f>"18300550959"</f>
        <v>18300550959</v>
      </c>
      <c r="C850" t="str">
        <f>"370881199909266318"</f>
        <v>370881199909266318</v>
      </c>
      <c r="D850" t="s">
        <v>149</v>
      </c>
      <c r="E850" t="s">
        <v>148</v>
      </c>
      <c r="F850" t="s">
        <v>0</v>
      </c>
      <c r="G850" t="str">
        <f>"2018-11-20 17:34:06"</f>
        <v>2018-11-20 17:34:06</v>
      </c>
    </row>
    <row r="851" spans="1:7" x14ac:dyDescent="0.2">
      <c r="A851" t="s">
        <v>147</v>
      </c>
      <c r="B851" t="str">
        <f>"17666091281"</f>
        <v>17666091281</v>
      </c>
      <c r="C851" t="str">
        <f>"510703199611272119"</f>
        <v>510703199611272119</v>
      </c>
      <c r="D851" t="s">
        <v>1</v>
      </c>
      <c r="E851" t="s">
        <v>1</v>
      </c>
      <c r="F851" t="s">
        <v>0</v>
      </c>
      <c r="G851" t="str">
        <f>"2018-11-20 17:33:11"</f>
        <v>2018-11-20 17:33:11</v>
      </c>
    </row>
    <row r="852" spans="1:7" x14ac:dyDescent="0.2">
      <c r="A852" t="s">
        <v>146</v>
      </c>
      <c r="B852" t="str">
        <f>"15133650831"</f>
        <v>15133650831</v>
      </c>
      <c r="C852" t="str">
        <f>"370703197107140031"</f>
        <v>370703197107140031</v>
      </c>
      <c r="D852" t="s">
        <v>145</v>
      </c>
      <c r="E852" t="s">
        <v>144</v>
      </c>
      <c r="F852" t="s">
        <v>0</v>
      </c>
      <c r="G852" t="str">
        <f>"2018-11-20 17:32:31"</f>
        <v>2018-11-20 17:32:31</v>
      </c>
    </row>
    <row r="853" spans="1:7" x14ac:dyDescent="0.2">
      <c r="A853" t="s">
        <v>1</v>
      </c>
      <c r="B853" t="str">
        <f>"18587818568"</f>
        <v>18587818568</v>
      </c>
      <c r="C853" t="s">
        <v>1</v>
      </c>
      <c r="D853" t="s">
        <v>1</v>
      </c>
      <c r="E853" t="s">
        <v>1</v>
      </c>
      <c r="F853" t="s">
        <v>0</v>
      </c>
      <c r="G853" t="str">
        <f>"2018-11-20 17:32:28"</f>
        <v>2018-11-20 17:32:28</v>
      </c>
    </row>
    <row r="854" spans="1:7" x14ac:dyDescent="0.2">
      <c r="A854" t="s">
        <v>143</v>
      </c>
      <c r="B854" t="str">
        <f>"18522524568"</f>
        <v>18522524568</v>
      </c>
      <c r="C854" t="str">
        <f>"220104197401111312"</f>
        <v>220104197401111312</v>
      </c>
      <c r="D854" t="s">
        <v>1</v>
      </c>
      <c r="E854" t="s">
        <v>1</v>
      </c>
      <c r="F854" t="s">
        <v>0</v>
      </c>
      <c r="G854" t="str">
        <f>"2018-11-20 17:31:54"</f>
        <v>2018-11-20 17:31:54</v>
      </c>
    </row>
    <row r="855" spans="1:7" x14ac:dyDescent="0.2">
      <c r="A855" t="s">
        <v>142</v>
      </c>
      <c r="B855" t="str">
        <f>"18318484226"</f>
        <v>18318484226</v>
      </c>
      <c r="C855" t="str">
        <f>"445322199812224643"</f>
        <v>445322199812224643</v>
      </c>
      <c r="D855" t="s">
        <v>1</v>
      </c>
      <c r="E855" t="s">
        <v>1</v>
      </c>
      <c r="F855" t="s">
        <v>0</v>
      </c>
      <c r="G855" t="str">
        <f>"2018-11-20 17:31:44"</f>
        <v>2018-11-20 17:31:44</v>
      </c>
    </row>
    <row r="856" spans="1:7" x14ac:dyDescent="0.2">
      <c r="A856" t="s">
        <v>1</v>
      </c>
      <c r="B856" t="str">
        <f>"13847055764"</f>
        <v>13847055764</v>
      </c>
      <c r="C856" t="s">
        <v>1</v>
      </c>
      <c r="D856" t="s">
        <v>1</v>
      </c>
      <c r="E856" t="s">
        <v>1</v>
      </c>
      <c r="F856" t="s">
        <v>0</v>
      </c>
      <c r="G856" t="str">
        <f>"2018-11-20 17:31:15"</f>
        <v>2018-11-20 17:31:15</v>
      </c>
    </row>
    <row r="857" spans="1:7" x14ac:dyDescent="0.2">
      <c r="A857" t="s">
        <v>141</v>
      </c>
      <c r="B857" t="str">
        <f>"15523733888"</f>
        <v>15523733888</v>
      </c>
      <c r="C857" t="str">
        <f>"51021519790305215X"</f>
        <v>51021519790305215X</v>
      </c>
      <c r="D857" t="s">
        <v>1</v>
      </c>
      <c r="E857" t="s">
        <v>1</v>
      </c>
      <c r="F857" t="s">
        <v>0</v>
      </c>
      <c r="G857" t="str">
        <f>"2018-11-20 17:30:31"</f>
        <v>2018-11-20 17:30:31</v>
      </c>
    </row>
    <row r="858" spans="1:7" x14ac:dyDescent="0.2">
      <c r="A858" t="s">
        <v>140</v>
      </c>
      <c r="B858" t="str">
        <f>"13433113055"</f>
        <v>13433113055</v>
      </c>
      <c r="C858" t="str">
        <f>"440683199006063413"</f>
        <v>440683199006063413</v>
      </c>
      <c r="D858" t="s">
        <v>1</v>
      </c>
      <c r="E858" t="s">
        <v>1</v>
      </c>
      <c r="F858" t="s">
        <v>0</v>
      </c>
      <c r="G858" t="str">
        <f>"2018-11-20 17:30:26"</f>
        <v>2018-11-20 17:30:26</v>
      </c>
    </row>
    <row r="859" spans="1:7" x14ac:dyDescent="0.2">
      <c r="A859" t="s">
        <v>139</v>
      </c>
      <c r="B859" t="str">
        <f>"17723957389"</f>
        <v>17723957389</v>
      </c>
      <c r="C859" t="str">
        <f>"510281198012075751"</f>
        <v>510281198012075751</v>
      </c>
      <c r="D859" t="s">
        <v>1</v>
      </c>
      <c r="E859" t="s">
        <v>1</v>
      </c>
      <c r="F859" t="s">
        <v>0</v>
      </c>
      <c r="G859" t="str">
        <f>"2018-11-20 17:30:22"</f>
        <v>2018-11-20 17:30:22</v>
      </c>
    </row>
    <row r="860" spans="1:7" x14ac:dyDescent="0.2">
      <c r="A860" t="s">
        <v>138</v>
      </c>
      <c r="B860" t="str">
        <f>"15089363066"</f>
        <v>15089363066</v>
      </c>
      <c r="C860" t="str">
        <f>"445221198910244975"</f>
        <v>445221198910244975</v>
      </c>
      <c r="D860" t="s">
        <v>137</v>
      </c>
      <c r="E860" t="s">
        <v>136</v>
      </c>
      <c r="F860" t="s">
        <v>0</v>
      </c>
      <c r="G860" t="str">
        <f>"2018-11-20 17:29:50"</f>
        <v>2018-11-20 17:29:50</v>
      </c>
    </row>
    <row r="861" spans="1:7" x14ac:dyDescent="0.2">
      <c r="A861" t="s">
        <v>135</v>
      </c>
      <c r="B861" t="str">
        <f>"15966889188"</f>
        <v>15966889188</v>
      </c>
      <c r="C861" t="str">
        <f>"370282197702181119"</f>
        <v>370282197702181119</v>
      </c>
      <c r="D861" t="s">
        <v>1</v>
      </c>
      <c r="E861" t="s">
        <v>1</v>
      </c>
      <c r="F861" t="s">
        <v>0</v>
      </c>
      <c r="G861" t="str">
        <f>"2018-11-20 17:29:45"</f>
        <v>2018-11-20 17:29:45</v>
      </c>
    </row>
    <row r="862" spans="1:7" x14ac:dyDescent="0.2">
      <c r="A862" t="s">
        <v>134</v>
      </c>
      <c r="B862" t="str">
        <f>"13853489873"</f>
        <v>13853489873</v>
      </c>
      <c r="C862" t="str">
        <f>"371482199208202317"</f>
        <v>371482199208202317</v>
      </c>
      <c r="D862" t="s">
        <v>1</v>
      </c>
      <c r="E862" t="s">
        <v>1</v>
      </c>
      <c r="F862" t="s">
        <v>0</v>
      </c>
      <c r="G862" t="str">
        <f>"2018-11-20 17:29:37"</f>
        <v>2018-11-20 17:29:37</v>
      </c>
    </row>
    <row r="863" spans="1:7" x14ac:dyDescent="0.2">
      <c r="A863" t="s">
        <v>1</v>
      </c>
      <c r="B863" t="str">
        <f>"18607909302"</f>
        <v>18607909302</v>
      </c>
      <c r="C863" t="s">
        <v>1</v>
      </c>
      <c r="D863" t="s">
        <v>1</v>
      </c>
      <c r="E863" t="s">
        <v>1</v>
      </c>
      <c r="F863" t="s">
        <v>0</v>
      </c>
      <c r="G863" t="str">
        <f>"2018-11-20 17:29:12"</f>
        <v>2018-11-20 17:29:12</v>
      </c>
    </row>
    <row r="864" spans="1:7" x14ac:dyDescent="0.2">
      <c r="A864" t="s">
        <v>133</v>
      </c>
      <c r="B864" t="str">
        <f>"18875319720"</f>
        <v>18875319720</v>
      </c>
      <c r="C864" t="str">
        <f>"500235199706302482"</f>
        <v>500235199706302482</v>
      </c>
      <c r="D864" t="s">
        <v>1</v>
      </c>
      <c r="E864" t="s">
        <v>1</v>
      </c>
      <c r="F864" t="s">
        <v>0</v>
      </c>
      <c r="G864" t="str">
        <f>"2018-11-20 17:28:51"</f>
        <v>2018-11-20 17:28:51</v>
      </c>
    </row>
    <row r="865" spans="1:7" x14ac:dyDescent="0.2">
      <c r="A865" t="s">
        <v>1</v>
      </c>
      <c r="B865" t="str">
        <f>"15835235731"</f>
        <v>15835235731</v>
      </c>
      <c r="C865" t="s">
        <v>1</v>
      </c>
      <c r="D865" t="s">
        <v>1</v>
      </c>
      <c r="E865" t="s">
        <v>1</v>
      </c>
      <c r="F865" t="s">
        <v>0</v>
      </c>
      <c r="G865" t="str">
        <f>"2018-11-20 17:28:22"</f>
        <v>2018-11-20 17:28:22</v>
      </c>
    </row>
    <row r="866" spans="1:7" x14ac:dyDescent="0.2">
      <c r="A866" t="s">
        <v>132</v>
      </c>
      <c r="B866" t="str">
        <f>"18200881365"</f>
        <v>18200881365</v>
      </c>
      <c r="C866" t="str">
        <f>"431026199802132511"</f>
        <v>431026199802132511</v>
      </c>
      <c r="D866" t="s">
        <v>1</v>
      </c>
      <c r="E866" t="s">
        <v>1</v>
      </c>
      <c r="F866" t="s">
        <v>0</v>
      </c>
      <c r="G866" t="str">
        <f>"2018-11-20 17:28:02"</f>
        <v>2018-11-20 17:28:02</v>
      </c>
    </row>
    <row r="867" spans="1:7" x14ac:dyDescent="0.2">
      <c r="A867" t="s">
        <v>1</v>
      </c>
      <c r="B867" t="str">
        <f>"13827721676"</f>
        <v>13827721676</v>
      </c>
      <c r="C867" t="s">
        <v>1</v>
      </c>
      <c r="D867" t="s">
        <v>1</v>
      </c>
      <c r="E867" t="s">
        <v>1</v>
      </c>
      <c r="F867" t="s">
        <v>0</v>
      </c>
      <c r="G867" t="str">
        <f>"2018-11-20 17:27:43"</f>
        <v>2018-11-20 17:27:43</v>
      </c>
    </row>
    <row r="868" spans="1:7" x14ac:dyDescent="0.2">
      <c r="A868" t="s">
        <v>131</v>
      </c>
      <c r="B868" t="str">
        <f>"13672200319"</f>
        <v>13672200319</v>
      </c>
      <c r="C868" t="str">
        <f>"36232219921207751X"</f>
        <v>36232219921207751X</v>
      </c>
      <c r="D868" t="s">
        <v>1</v>
      </c>
      <c r="E868" t="s">
        <v>1</v>
      </c>
      <c r="F868" t="s">
        <v>0</v>
      </c>
      <c r="G868" t="str">
        <f>"2018-11-20 17:27:39"</f>
        <v>2018-11-20 17:27:39</v>
      </c>
    </row>
    <row r="869" spans="1:7" x14ac:dyDescent="0.2">
      <c r="A869" t="s">
        <v>1</v>
      </c>
      <c r="B869" t="str">
        <f>"15868932998"</f>
        <v>15868932998</v>
      </c>
      <c r="C869" t="s">
        <v>1</v>
      </c>
      <c r="D869" t="s">
        <v>1</v>
      </c>
      <c r="E869" t="s">
        <v>1</v>
      </c>
      <c r="F869" t="s">
        <v>0</v>
      </c>
      <c r="G869" t="str">
        <f>"2018-11-20 17:27:02"</f>
        <v>2018-11-20 17:27:02</v>
      </c>
    </row>
    <row r="870" spans="1:7" x14ac:dyDescent="0.2">
      <c r="A870" t="s">
        <v>130</v>
      </c>
      <c r="B870" t="str">
        <f>"15308772909"</f>
        <v>15308772909</v>
      </c>
      <c r="C870" t="str">
        <f>"532425198303060619"</f>
        <v>532425198303060619</v>
      </c>
      <c r="D870" t="s">
        <v>1</v>
      </c>
      <c r="E870" t="s">
        <v>1</v>
      </c>
      <c r="F870" t="s">
        <v>0</v>
      </c>
      <c r="G870" t="str">
        <f>"2018-11-20 17:27:00"</f>
        <v>2018-11-20 17:27:00</v>
      </c>
    </row>
    <row r="871" spans="1:7" x14ac:dyDescent="0.2">
      <c r="A871" t="s">
        <v>1</v>
      </c>
      <c r="B871" t="str">
        <f>"17625305643"</f>
        <v>17625305643</v>
      </c>
      <c r="C871" t="s">
        <v>1</v>
      </c>
      <c r="D871" t="s">
        <v>1</v>
      </c>
      <c r="E871" t="s">
        <v>1</v>
      </c>
      <c r="F871" t="s">
        <v>0</v>
      </c>
      <c r="G871" t="str">
        <f>"2018-11-20 17:26:24"</f>
        <v>2018-11-20 17:26:24</v>
      </c>
    </row>
    <row r="872" spans="1:7" x14ac:dyDescent="0.2">
      <c r="A872" t="s">
        <v>129</v>
      </c>
      <c r="B872" t="str">
        <f>"15285992773"</f>
        <v>15285992773</v>
      </c>
      <c r="C872" t="str">
        <f>"52240119950221861X"</f>
        <v>52240119950221861X</v>
      </c>
      <c r="D872" t="s">
        <v>1</v>
      </c>
      <c r="E872" t="s">
        <v>1</v>
      </c>
      <c r="F872" t="s">
        <v>0</v>
      </c>
      <c r="G872" t="str">
        <f>"2018-11-20 17:25:50"</f>
        <v>2018-11-20 17:25:50</v>
      </c>
    </row>
    <row r="873" spans="1:7" x14ac:dyDescent="0.2">
      <c r="A873" t="s">
        <v>1</v>
      </c>
      <c r="B873" t="str">
        <f>"15889387189"</f>
        <v>15889387189</v>
      </c>
      <c r="C873" t="s">
        <v>1</v>
      </c>
      <c r="D873" t="s">
        <v>1</v>
      </c>
      <c r="E873" t="s">
        <v>1</v>
      </c>
      <c r="F873" t="s">
        <v>0</v>
      </c>
      <c r="G873" t="str">
        <f>"2018-11-20 17:25:39"</f>
        <v>2018-11-20 17:25:39</v>
      </c>
    </row>
    <row r="874" spans="1:7" x14ac:dyDescent="0.2">
      <c r="A874" t="s">
        <v>128</v>
      </c>
      <c r="B874" t="str">
        <f>"15139917284"</f>
        <v>15139917284</v>
      </c>
      <c r="C874" t="str">
        <f>"410329199508265058"</f>
        <v>410329199508265058</v>
      </c>
      <c r="D874" t="s">
        <v>1</v>
      </c>
      <c r="E874" t="s">
        <v>1</v>
      </c>
      <c r="F874" t="s">
        <v>0</v>
      </c>
      <c r="G874" t="str">
        <f>"2018-11-20 17:23:34"</f>
        <v>2018-11-20 17:23:34</v>
      </c>
    </row>
    <row r="875" spans="1:7" x14ac:dyDescent="0.2">
      <c r="A875" t="s">
        <v>1</v>
      </c>
      <c r="B875" t="str">
        <f>"15089866840"</f>
        <v>15089866840</v>
      </c>
      <c r="C875" t="s">
        <v>1</v>
      </c>
      <c r="D875" t="s">
        <v>1</v>
      </c>
      <c r="E875" t="s">
        <v>1</v>
      </c>
      <c r="F875" t="s">
        <v>0</v>
      </c>
      <c r="G875" t="str">
        <f>"2018-11-20 17:23:33"</f>
        <v>2018-11-20 17:23:33</v>
      </c>
    </row>
    <row r="876" spans="1:7" x14ac:dyDescent="0.2">
      <c r="A876" t="s">
        <v>1</v>
      </c>
      <c r="B876" t="str">
        <f>"15957819303"</f>
        <v>15957819303</v>
      </c>
      <c r="C876" t="s">
        <v>1</v>
      </c>
      <c r="D876" t="s">
        <v>1</v>
      </c>
      <c r="E876" t="s">
        <v>1</v>
      </c>
      <c r="F876" t="s">
        <v>0</v>
      </c>
      <c r="G876" t="str">
        <f>"2018-11-20 17:23:18"</f>
        <v>2018-11-20 17:23:18</v>
      </c>
    </row>
    <row r="877" spans="1:7" x14ac:dyDescent="0.2">
      <c r="A877" t="s">
        <v>127</v>
      </c>
      <c r="B877" t="str">
        <f>"15296446278"</f>
        <v>15296446278</v>
      </c>
      <c r="C877" t="str">
        <f>"452123198808171091"</f>
        <v>452123198808171091</v>
      </c>
      <c r="D877" t="s">
        <v>1</v>
      </c>
      <c r="E877" t="s">
        <v>1</v>
      </c>
      <c r="F877" t="s">
        <v>0</v>
      </c>
      <c r="G877" t="str">
        <f>"2018-11-20 17:22:52"</f>
        <v>2018-11-20 17:22:52</v>
      </c>
    </row>
    <row r="878" spans="1:7" x14ac:dyDescent="0.2">
      <c r="A878" t="s">
        <v>1</v>
      </c>
      <c r="B878" t="str">
        <f>"18856406625"</f>
        <v>18856406625</v>
      </c>
      <c r="C878" t="s">
        <v>1</v>
      </c>
      <c r="D878" t="s">
        <v>1</v>
      </c>
      <c r="E878" t="s">
        <v>1</v>
      </c>
      <c r="F878" t="s">
        <v>0</v>
      </c>
      <c r="G878" t="str">
        <f>"2018-11-20 17:22:23"</f>
        <v>2018-11-20 17:22:23</v>
      </c>
    </row>
    <row r="879" spans="1:7" x14ac:dyDescent="0.2">
      <c r="A879" t="s">
        <v>126</v>
      </c>
      <c r="B879" t="str">
        <f>"18894578050"</f>
        <v>18894578050</v>
      </c>
      <c r="C879" t="str">
        <f>"622727199407285914"</f>
        <v>622727199407285914</v>
      </c>
      <c r="D879" t="s">
        <v>1</v>
      </c>
      <c r="E879" t="s">
        <v>1</v>
      </c>
      <c r="F879" t="s">
        <v>0</v>
      </c>
      <c r="G879" t="str">
        <f>"2018-11-20 17:22:13"</f>
        <v>2018-11-20 17:22:13</v>
      </c>
    </row>
    <row r="880" spans="1:7" x14ac:dyDescent="0.2">
      <c r="A880" t="s">
        <v>125</v>
      </c>
      <c r="B880" t="str">
        <f>"15887092294"</f>
        <v>15887092294</v>
      </c>
      <c r="C880" t="str">
        <f>"530111197802100039"</f>
        <v>530111197802100039</v>
      </c>
      <c r="D880" t="s">
        <v>1</v>
      </c>
      <c r="E880" t="s">
        <v>1</v>
      </c>
      <c r="F880" t="s">
        <v>0</v>
      </c>
      <c r="G880" t="str">
        <f>"2018-11-20 17:21:58"</f>
        <v>2018-11-20 17:21:58</v>
      </c>
    </row>
    <row r="881" spans="1:7" x14ac:dyDescent="0.2">
      <c r="A881" t="s">
        <v>124</v>
      </c>
      <c r="B881" t="str">
        <f>"13812482452"</f>
        <v>13812482452</v>
      </c>
      <c r="C881" t="str">
        <f>"321284198603172216"</f>
        <v>321284198603172216</v>
      </c>
      <c r="D881" t="s">
        <v>1</v>
      </c>
      <c r="E881" t="s">
        <v>1</v>
      </c>
      <c r="F881" t="s">
        <v>0</v>
      </c>
      <c r="G881" t="str">
        <f>"2018-11-20 17:21:49"</f>
        <v>2018-11-20 17:21:49</v>
      </c>
    </row>
    <row r="882" spans="1:7" x14ac:dyDescent="0.2">
      <c r="A882" t="s">
        <v>123</v>
      </c>
      <c r="B882" t="str">
        <f>"18751654947"</f>
        <v>18751654947</v>
      </c>
      <c r="C882" t="str">
        <f>"320382198612233414"</f>
        <v>320382198612233414</v>
      </c>
      <c r="D882" t="s">
        <v>1</v>
      </c>
      <c r="E882" t="s">
        <v>1</v>
      </c>
      <c r="F882" t="s">
        <v>0</v>
      </c>
      <c r="G882" t="str">
        <f>"2018-11-20 17:20:02"</f>
        <v>2018-11-20 17:20:02</v>
      </c>
    </row>
    <row r="883" spans="1:7" x14ac:dyDescent="0.2">
      <c r="A883" t="s">
        <v>1</v>
      </c>
      <c r="B883" t="str">
        <f>"13693255469"</f>
        <v>13693255469</v>
      </c>
      <c r="C883" t="s">
        <v>1</v>
      </c>
      <c r="D883" t="s">
        <v>1</v>
      </c>
      <c r="E883" t="s">
        <v>1</v>
      </c>
      <c r="F883" t="s">
        <v>0</v>
      </c>
      <c r="G883" t="str">
        <f>"2018-11-20 17:20:01"</f>
        <v>2018-11-20 17:20:01</v>
      </c>
    </row>
    <row r="884" spans="1:7" x14ac:dyDescent="0.2">
      <c r="A884" t="s">
        <v>1</v>
      </c>
      <c r="B884" t="str">
        <f>"18211996937"</f>
        <v>18211996937</v>
      </c>
      <c r="C884" t="s">
        <v>1</v>
      </c>
      <c r="D884" t="s">
        <v>1</v>
      </c>
      <c r="E884" t="s">
        <v>1</v>
      </c>
      <c r="F884" t="s">
        <v>0</v>
      </c>
      <c r="G884" t="str">
        <f>"2018-11-20 17:19:57"</f>
        <v>2018-11-20 17:19:57</v>
      </c>
    </row>
    <row r="885" spans="1:7" x14ac:dyDescent="0.2">
      <c r="A885" t="s">
        <v>122</v>
      </c>
      <c r="B885" t="str">
        <f>"15141516123"</f>
        <v>15141516123</v>
      </c>
      <c r="C885" t="str">
        <f>"210623199207255279"</f>
        <v>210623199207255279</v>
      </c>
      <c r="D885" t="s">
        <v>1</v>
      </c>
      <c r="E885" t="s">
        <v>1</v>
      </c>
      <c r="F885" t="s">
        <v>0</v>
      </c>
      <c r="G885" t="str">
        <f>"2018-11-20 17:19:53"</f>
        <v>2018-11-20 17:19:53</v>
      </c>
    </row>
    <row r="886" spans="1:7" x14ac:dyDescent="0.2">
      <c r="A886" t="s">
        <v>121</v>
      </c>
      <c r="B886" t="str">
        <f>"18747454418"</f>
        <v>18747454418</v>
      </c>
      <c r="C886" t="str">
        <f>"15262619880928451X"</f>
        <v>15262619880928451X</v>
      </c>
      <c r="D886" t="s">
        <v>1</v>
      </c>
      <c r="E886" t="s">
        <v>1</v>
      </c>
      <c r="F886" t="s">
        <v>0</v>
      </c>
      <c r="G886" t="str">
        <f>"2018-11-20 17:19:52"</f>
        <v>2018-11-20 17:19:52</v>
      </c>
    </row>
    <row r="887" spans="1:7" x14ac:dyDescent="0.2">
      <c r="A887" t="s">
        <v>1</v>
      </c>
      <c r="B887" t="str">
        <f>"13231801811"</f>
        <v>13231801811</v>
      </c>
      <c r="C887" t="s">
        <v>1</v>
      </c>
      <c r="D887" t="s">
        <v>1</v>
      </c>
      <c r="E887" t="s">
        <v>1</v>
      </c>
      <c r="F887" t="s">
        <v>0</v>
      </c>
      <c r="G887" t="str">
        <f>"2018-11-20 17:19:31"</f>
        <v>2018-11-20 17:19:31</v>
      </c>
    </row>
    <row r="888" spans="1:7" x14ac:dyDescent="0.2">
      <c r="A888" t="s">
        <v>1</v>
      </c>
      <c r="B888" t="str">
        <f>"13531880989"</f>
        <v>13531880989</v>
      </c>
      <c r="C888" t="s">
        <v>1</v>
      </c>
      <c r="D888" t="s">
        <v>1</v>
      </c>
      <c r="E888" t="s">
        <v>1</v>
      </c>
      <c r="F888" t="s">
        <v>0</v>
      </c>
      <c r="G888" t="str">
        <f>"2018-11-20 17:18:35"</f>
        <v>2018-11-20 17:18:35</v>
      </c>
    </row>
    <row r="889" spans="1:7" x14ac:dyDescent="0.2">
      <c r="A889" t="s">
        <v>120</v>
      </c>
      <c r="B889" t="str">
        <f>"13299701234"</f>
        <v>13299701234</v>
      </c>
      <c r="C889" t="str">
        <f>"632124198709101266"</f>
        <v>632124198709101266</v>
      </c>
      <c r="D889" t="s">
        <v>119</v>
      </c>
      <c r="E889" t="s">
        <v>118</v>
      </c>
      <c r="F889" t="s">
        <v>0</v>
      </c>
      <c r="G889" t="str">
        <f>"2018-11-20 17:18:28"</f>
        <v>2018-11-20 17:18:28</v>
      </c>
    </row>
    <row r="890" spans="1:7" x14ac:dyDescent="0.2">
      <c r="A890" t="s">
        <v>117</v>
      </c>
      <c r="B890" t="str">
        <f>"13274751719"</f>
        <v>13274751719</v>
      </c>
      <c r="C890" t="str">
        <f>"152321198811153617"</f>
        <v>152321198811153617</v>
      </c>
      <c r="D890" t="s">
        <v>116</v>
      </c>
      <c r="E890" t="s">
        <v>115</v>
      </c>
      <c r="F890" t="s">
        <v>0</v>
      </c>
      <c r="G890" t="str">
        <f>"2018-11-20 17:18:25"</f>
        <v>2018-11-20 17:18:25</v>
      </c>
    </row>
    <row r="891" spans="1:7" x14ac:dyDescent="0.2">
      <c r="A891" t="s">
        <v>114</v>
      </c>
      <c r="B891" t="str">
        <f>"18933042691"</f>
        <v>18933042691</v>
      </c>
      <c r="C891" t="str">
        <f>"445121198805303413"</f>
        <v>445121198805303413</v>
      </c>
      <c r="D891" t="s">
        <v>1</v>
      </c>
      <c r="E891" t="s">
        <v>1</v>
      </c>
      <c r="F891" t="s">
        <v>0</v>
      </c>
      <c r="G891" t="str">
        <f>"2018-11-20 17:17:53"</f>
        <v>2018-11-20 17:17:53</v>
      </c>
    </row>
    <row r="892" spans="1:7" x14ac:dyDescent="0.2">
      <c r="A892" t="s">
        <v>1</v>
      </c>
      <c r="B892" t="str">
        <f>"13275787431"</f>
        <v>13275787431</v>
      </c>
      <c r="C892" t="s">
        <v>1</v>
      </c>
      <c r="D892" t="s">
        <v>1</v>
      </c>
      <c r="E892" t="s">
        <v>1</v>
      </c>
      <c r="F892" t="s">
        <v>0</v>
      </c>
      <c r="G892" t="str">
        <f>"2018-11-20 17:17:50"</f>
        <v>2018-11-20 17:17:50</v>
      </c>
    </row>
    <row r="893" spans="1:7" x14ac:dyDescent="0.2">
      <c r="A893" t="s">
        <v>1</v>
      </c>
      <c r="B893" t="str">
        <f>"15329890888"</f>
        <v>15329890888</v>
      </c>
      <c r="C893" t="s">
        <v>1</v>
      </c>
      <c r="D893" t="s">
        <v>1</v>
      </c>
      <c r="E893" t="s">
        <v>1</v>
      </c>
      <c r="F893" t="s">
        <v>0</v>
      </c>
      <c r="G893" t="str">
        <f>"2018-11-20 17:17:49"</f>
        <v>2018-11-20 17:17:49</v>
      </c>
    </row>
    <row r="894" spans="1:7" x14ac:dyDescent="0.2">
      <c r="A894" t="s">
        <v>113</v>
      </c>
      <c r="B894" t="str">
        <f>"15185635046"</f>
        <v>15185635046</v>
      </c>
      <c r="C894" t="str">
        <f>"522627199101020033"</f>
        <v>522627199101020033</v>
      </c>
      <c r="D894" t="s">
        <v>1</v>
      </c>
      <c r="E894" t="s">
        <v>1</v>
      </c>
      <c r="F894" t="s">
        <v>0</v>
      </c>
      <c r="G894" t="str">
        <f>"2018-11-20 17:17:25"</f>
        <v>2018-11-20 17:17:25</v>
      </c>
    </row>
    <row r="895" spans="1:7" x14ac:dyDescent="0.2">
      <c r="A895" t="s">
        <v>112</v>
      </c>
      <c r="B895" t="str">
        <f>"15013989976"</f>
        <v>15013989976</v>
      </c>
      <c r="C895" t="str">
        <f>"411323198003053816"</f>
        <v>411323198003053816</v>
      </c>
      <c r="D895" t="s">
        <v>1</v>
      </c>
      <c r="E895" t="s">
        <v>1</v>
      </c>
      <c r="F895" t="s">
        <v>0</v>
      </c>
      <c r="G895" t="str">
        <f>"2018-11-20 17:17:09"</f>
        <v>2018-11-20 17:17:09</v>
      </c>
    </row>
    <row r="896" spans="1:7" x14ac:dyDescent="0.2">
      <c r="A896" t="s">
        <v>1</v>
      </c>
      <c r="B896" t="str">
        <f>"15180272520"</f>
        <v>15180272520</v>
      </c>
      <c r="C896" t="s">
        <v>1</v>
      </c>
      <c r="D896" t="s">
        <v>1</v>
      </c>
      <c r="E896" t="s">
        <v>1</v>
      </c>
      <c r="F896" t="s">
        <v>0</v>
      </c>
      <c r="G896" t="str">
        <f>"2018-11-20 17:15:08"</f>
        <v>2018-11-20 17:15:08</v>
      </c>
    </row>
    <row r="897" spans="1:7" x14ac:dyDescent="0.2">
      <c r="A897" t="s">
        <v>1</v>
      </c>
      <c r="B897" t="str">
        <f>"13275741393"</f>
        <v>13275741393</v>
      </c>
      <c r="C897" t="s">
        <v>1</v>
      </c>
      <c r="D897" t="s">
        <v>1</v>
      </c>
      <c r="E897" t="s">
        <v>1</v>
      </c>
      <c r="F897" t="s">
        <v>0</v>
      </c>
      <c r="G897" t="str">
        <f>"2018-11-20 17:14:47"</f>
        <v>2018-11-20 17:14:47</v>
      </c>
    </row>
    <row r="898" spans="1:7" x14ac:dyDescent="0.2">
      <c r="A898" t="s">
        <v>111</v>
      </c>
      <c r="B898" t="str">
        <f>"13433164240"</f>
        <v>13433164240</v>
      </c>
      <c r="C898" t="str">
        <f>"441781199110025453"</f>
        <v>441781199110025453</v>
      </c>
      <c r="D898" t="s">
        <v>110</v>
      </c>
      <c r="E898" t="s">
        <v>109</v>
      </c>
      <c r="F898" t="s">
        <v>0</v>
      </c>
      <c r="G898" t="str">
        <f>"2018-11-20 17:13:56"</f>
        <v>2018-11-20 17:13:56</v>
      </c>
    </row>
    <row r="899" spans="1:7" x14ac:dyDescent="0.2">
      <c r="A899" t="s">
        <v>108</v>
      </c>
      <c r="B899" t="str">
        <f>"13994747884"</f>
        <v>13994747884</v>
      </c>
      <c r="C899" t="str">
        <f>"140581199605101638"</f>
        <v>140581199605101638</v>
      </c>
      <c r="D899" t="s">
        <v>107</v>
      </c>
      <c r="E899" t="s">
        <v>106</v>
      </c>
      <c r="F899" t="s">
        <v>0</v>
      </c>
      <c r="G899" t="str">
        <f>"2018-11-20 17:12:17"</f>
        <v>2018-11-20 17:12:17</v>
      </c>
    </row>
    <row r="900" spans="1:7" x14ac:dyDescent="0.2">
      <c r="A900" t="s">
        <v>105</v>
      </c>
      <c r="B900" t="str">
        <f>"17795217001"</f>
        <v>17795217001</v>
      </c>
      <c r="C900" t="str">
        <f>"642222198410161656"</f>
        <v>642222198410161656</v>
      </c>
      <c r="D900" t="s">
        <v>1</v>
      </c>
      <c r="E900" t="s">
        <v>1</v>
      </c>
      <c r="F900" t="s">
        <v>0</v>
      </c>
      <c r="G900" t="str">
        <f>"2018-11-20 17:11:58"</f>
        <v>2018-11-20 17:11:58</v>
      </c>
    </row>
    <row r="901" spans="1:7" x14ac:dyDescent="0.2">
      <c r="A901" t="s">
        <v>104</v>
      </c>
      <c r="B901" t="str">
        <f>"18384553740"</f>
        <v>18384553740</v>
      </c>
      <c r="C901" t="str">
        <f>"510821199705043411"</f>
        <v>510821199705043411</v>
      </c>
      <c r="D901" t="s">
        <v>1</v>
      </c>
      <c r="E901" t="s">
        <v>1</v>
      </c>
      <c r="F901" t="s">
        <v>0</v>
      </c>
      <c r="G901" t="str">
        <f>"2018-11-20 17:11:33"</f>
        <v>2018-11-20 17:11:33</v>
      </c>
    </row>
    <row r="902" spans="1:7" x14ac:dyDescent="0.2">
      <c r="A902" t="s">
        <v>103</v>
      </c>
      <c r="B902" t="str">
        <f>"18580181001"</f>
        <v>18580181001</v>
      </c>
      <c r="C902" t="str">
        <f>"500226198802082773"</f>
        <v>500226198802082773</v>
      </c>
      <c r="D902" t="s">
        <v>102</v>
      </c>
      <c r="E902" t="s">
        <v>101</v>
      </c>
      <c r="F902" t="s">
        <v>0</v>
      </c>
      <c r="G902" t="str">
        <f>"2018-11-20 17:11:21"</f>
        <v>2018-11-20 17:11:21</v>
      </c>
    </row>
    <row r="903" spans="1:7" x14ac:dyDescent="0.2">
      <c r="A903" t="s">
        <v>1</v>
      </c>
      <c r="B903" t="str">
        <f>"17666141437"</f>
        <v>17666141437</v>
      </c>
      <c r="C903" t="s">
        <v>1</v>
      </c>
      <c r="D903" t="s">
        <v>1</v>
      </c>
      <c r="E903" t="s">
        <v>1</v>
      </c>
      <c r="F903" t="s">
        <v>0</v>
      </c>
      <c r="G903" t="str">
        <f>"2018-11-20 17:11:07"</f>
        <v>2018-11-20 17:11:07</v>
      </c>
    </row>
    <row r="904" spans="1:7" x14ac:dyDescent="0.2">
      <c r="A904" t="s">
        <v>100</v>
      </c>
      <c r="B904" t="str">
        <f>"13837601780"</f>
        <v>13837601780</v>
      </c>
      <c r="C904" t="str">
        <f>"411502198712098717"</f>
        <v>411502198712098717</v>
      </c>
      <c r="D904" t="s">
        <v>1</v>
      </c>
      <c r="E904" t="s">
        <v>1</v>
      </c>
      <c r="F904" t="s">
        <v>0</v>
      </c>
      <c r="G904" t="str">
        <f>"2018-11-20 17:10:53"</f>
        <v>2018-11-20 17:10:53</v>
      </c>
    </row>
    <row r="905" spans="1:7" x14ac:dyDescent="0.2">
      <c r="A905" t="s">
        <v>99</v>
      </c>
      <c r="B905" t="str">
        <f>"17785290996"</f>
        <v>17785290996</v>
      </c>
      <c r="C905" t="str">
        <f>"522321198408292210"</f>
        <v>522321198408292210</v>
      </c>
      <c r="D905" t="s">
        <v>1</v>
      </c>
      <c r="E905" t="s">
        <v>1</v>
      </c>
      <c r="F905" t="s">
        <v>0</v>
      </c>
      <c r="G905" t="str">
        <f>"2018-11-20 17:10:39"</f>
        <v>2018-11-20 17:10:39</v>
      </c>
    </row>
    <row r="906" spans="1:7" x14ac:dyDescent="0.2">
      <c r="A906" t="s">
        <v>1</v>
      </c>
      <c r="B906" t="str">
        <f>"13993669078"</f>
        <v>13993669078</v>
      </c>
      <c r="C906" t="s">
        <v>1</v>
      </c>
      <c r="D906" t="s">
        <v>1</v>
      </c>
      <c r="E906" t="s">
        <v>1</v>
      </c>
      <c r="F906" t="s">
        <v>0</v>
      </c>
      <c r="G906" t="str">
        <f>"2018-11-20 17:10:36"</f>
        <v>2018-11-20 17:10:36</v>
      </c>
    </row>
    <row r="907" spans="1:7" x14ac:dyDescent="0.2">
      <c r="A907" t="s">
        <v>98</v>
      </c>
      <c r="B907" t="str">
        <f>"17371229615"</f>
        <v>17371229615</v>
      </c>
      <c r="C907" t="str">
        <f>"420982198206201915"</f>
        <v>420982198206201915</v>
      </c>
      <c r="D907" t="s">
        <v>1</v>
      </c>
      <c r="E907" t="s">
        <v>1</v>
      </c>
      <c r="F907" t="s">
        <v>0</v>
      </c>
      <c r="G907" t="str">
        <f>"2018-11-20 17:10:29"</f>
        <v>2018-11-20 17:10:29</v>
      </c>
    </row>
    <row r="908" spans="1:7" x14ac:dyDescent="0.2">
      <c r="A908" t="s">
        <v>97</v>
      </c>
      <c r="B908" t="str">
        <f>"15764321693"</f>
        <v>15764321693</v>
      </c>
      <c r="C908" t="str">
        <f>"220723198904121017"</f>
        <v>220723198904121017</v>
      </c>
      <c r="D908" t="s">
        <v>1</v>
      </c>
      <c r="E908" t="s">
        <v>1</v>
      </c>
      <c r="F908" t="s">
        <v>0</v>
      </c>
      <c r="G908" t="str">
        <f>"2018-11-20 17:09:27"</f>
        <v>2018-11-20 17:09:27</v>
      </c>
    </row>
    <row r="909" spans="1:7" x14ac:dyDescent="0.2">
      <c r="A909" t="s">
        <v>1</v>
      </c>
      <c r="B909" t="str">
        <f>"18637553325"</f>
        <v>18637553325</v>
      </c>
      <c r="C909" t="s">
        <v>1</v>
      </c>
      <c r="D909" t="s">
        <v>1</v>
      </c>
      <c r="E909" t="s">
        <v>1</v>
      </c>
      <c r="F909" t="s">
        <v>0</v>
      </c>
      <c r="G909" t="str">
        <f>"2018-11-20 17:09:05"</f>
        <v>2018-11-20 17:09:05</v>
      </c>
    </row>
    <row r="910" spans="1:7" x14ac:dyDescent="0.2">
      <c r="A910" t="s">
        <v>96</v>
      </c>
      <c r="B910" t="str">
        <f>"17696066324"</f>
        <v>17696066324</v>
      </c>
      <c r="C910" t="str">
        <f>"14060319890320053X"</f>
        <v>14060319890320053X</v>
      </c>
      <c r="D910" t="s">
        <v>1</v>
      </c>
      <c r="E910" t="s">
        <v>1</v>
      </c>
      <c r="F910" t="s">
        <v>0</v>
      </c>
      <c r="G910" t="str">
        <f>"2018-11-20 17:08:39"</f>
        <v>2018-11-20 17:08:39</v>
      </c>
    </row>
    <row r="911" spans="1:7" x14ac:dyDescent="0.2">
      <c r="A911" t="s">
        <v>95</v>
      </c>
      <c r="B911" t="str">
        <f>"15675817528"</f>
        <v>15675817528</v>
      </c>
      <c r="C911" t="str">
        <f>"430104197502084615"</f>
        <v>430104197502084615</v>
      </c>
      <c r="D911" t="s">
        <v>94</v>
      </c>
      <c r="E911" t="s">
        <v>93</v>
      </c>
      <c r="F911" t="s">
        <v>0</v>
      </c>
      <c r="G911" t="str">
        <f>"2018-11-20 17:08:10"</f>
        <v>2018-11-20 17:08:10</v>
      </c>
    </row>
    <row r="912" spans="1:7" x14ac:dyDescent="0.2">
      <c r="A912" t="s">
        <v>1</v>
      </c>
      <c r="B912" t="str">
        <f>"17716773566"</f>
        <v>17716773566</v>
      </c>
      <c r="C912" t="s">
        <v>1</v>
      </c>
      <c r="D912" t="s">
        <v>1</v>
      </c>
      <c r="E912" t="s">
        <v>1</v>
      </c>
      <c r="F912" t="s">
        <v>0</v>
      </c>
      <c r="G912" t="str">
        <f>"2018-11-20 17:08:01"</f>
        <v>2018-11-20 17:08:01</v>
      </c>
    </row>
    <row r="913" spans="1:7" x14ac:dyDescent="0.2">
      <c r="A913" t="s">
        <v>1</v>
      </c>
      <c r="B913" t="str">
        <f>"15578837484"</f>
        <v>15578837484</v>
      </c>
      <c r="C913" t="s">
        <v>1</v>
      </c>
      <c r="D913" t="s">
        <v>1</v>
      </c>
      <c r="E913" t="s">
        <v>1</v>
      </c>
      <c r="F913" t="s">
        <v>0</v>
      </c>
      <c r="G913" t="str">
        <f>"2018-11-20 17:07:53"</f>
        <v>2018-11-20 17:07:53</v>
      </c>
    </row>
    <row r="914" spans="1:7" x14ac:dyDescent="0.2">
      <c r="A914" t="s">
        <v>1</v>
      </c>
      <c r="B914" t="str">
        <f>"13413177880"</f>
        <v>13413177880</v>
      </c>
      <c r="C914" t="s">
        <v>1</v>
      </c>
      <c r="D914" t="s">
        <v>1</v>
      </c>
      <c r="E914" t="s">
        <v>1</v>
      </c>
      <c r="F914" t="s">
        <v>0</v>
      </c>
      <c r="G914" t="str">
        <f>"2018-11-20 17:07:29"</f>
        <v>2018-11-20 17:07:29</v>
      </c>
    </row>
    <row r="915" spans="1:7" x14ac:dyDescent="0.2">
      <c r="A915" t="s">
        <v>92</v>
      </c>
      <c r="B915" t="str">
        <f>"18316576583"</f>
        <v>18316576583</v>
      </c>
      <c r="C915" t="str">
        <f>"441825198110120215"</f>
        <v>441825198110120215</v>
      </c>
      <c r="D915" t="s">
        <v>91</v>
      </c>
      <c r="E915" t="s">
        <v>90</v>
      </c>
      <c r="F915" t="s">
        <v>0</v>
      </c>
      <c r="G915" t="str">
        <f>"2018-11-20 17:07:25"</f>
        <v>2018-11-20 17:07:25</v>
      </c>
    </row>
    <row r="916" spans="1:7" x14ac:dyDescent="0.2">
      <c r="A916" t="s">
        <v>89</v>
      </c>
      <c r="B916" t="str">
        <f>"15699099033"</f>
        <v>15699099033</v>
      </c>
      <c r="C916" t="str">
        <f>"232102198501094017"</f>
        <v>232102198501094017</v>
      </c>
      <c r="D916" t="s">
        <v>1</v>
      </c>
      <c r="E916" t="s">
        <v>1</v>
      </c>
      <c r="F916" t="s">
        <v>0</v>
      </c>
      <c r="G916" t="str">
        <f>"2018-11-20 17:07:11"</f>
        <v>2018-11-20 17:07:11</v>
      </c>
    </row>
    <row r="917" spans="1:7" x14ac:dyDescent="0.2">
      <c r="A917" t="s">
        <v>88</v>
      </c>
      <c r="B917" t="str">
        <f>"15228215551"</f>
        <v>15228215551</v>
      </c>
      <c r="C917" t="str">
        <f>"510525199409188658"</f>
        <v>510525199409188658</v>
      </c>
      <c r="D917" t="s">
        <v>1</v>
      </c>
      <c r="E917" t="s">
        <v>1</v>
      </c>
      <c r="F917" t="s">
        <v>0</v>
      </c>
      <c r="G917" t="str">
        <f>"2018-11-20 17:07:00"</f>
        <v>2018-11-20 17:07:00</v>
      </c>
    </row>
    <row r="918" spans="1:7" x14ac:dyDescent="0.2">
      <c r="A918" t="s">
        <v>1</v>
      </c>
      <c r="B918" t="str">
        <f>"15727628283"</f>
        <v>15727628283</v>
      </c>
      <c r="C918" t="s">
        <v>1</v>
      </c>
      <c r="D918" t="s">
        <v>1</v>
      </c>
      <c r="E918" t="s">
        <v>1</v>
      </c>
      <c r="F918" t="s">
        <v>0</v>
      </c>
      <c r="G918" t="str">
        <f>"2018-11-20 17:06:30"</f>
        <v>2018-11-20 17:06:30</v>
      </c>
    </row>
    <row r="919" spans="1:7" x14ac:dyDescent="0.2">
      <c r="A919" t="s">
        <v>1</v>
      </c>
      <c r="B919" t="str">
        <f>"18487537090"</f>
        <v>18487537090</v>
      </c>
      <c r="C919" t="s">
        <v>1</v>
      </c>
      <c r="D919" t="s">
        <v>1</v>
      </c>
      <c r="E919" t="s">
        <v>1</v>
      </c>
      <c r="F919" t="s">
        <v>0</v>
      </c>
      <c r="G919" t="str">
        <f>"2018-11-20 17:05:42"</f>
        <v>2018-11-20 17:05:42</v>
      </c>
    </row>
    <row r="920" spans="1:7" x14ac:dyDescent="0.2">
      <c r="A920" t="s">
        <v>87</v>
      </c>
      <c r="B920" t="str">
        <f>"13059872728"</f>
        <v>13059872728</v>
      </c>
      <c r="C920" t="str">
        <f>"522129198309020033"</f>
        <v>522129198309020033</v>
      </c>
      <c r="D920" t="s">
        <v>1</v>
      </c>
      <c r="E920" t="s">
        <v>1</v>
      </c>
      <c r="F920" t="s">
        <v>0</v>
      </c>
      <c r="G920" t="str">
        <f>"2018-11-20 17:05:33"</f>
        <v>2018-11-20 17:05:33</v>
      </c>
    </row>
    <row r="921" spans="1:7" x14ac:dyDescent="0.2">
      <c r="A921" t="s">
        <v>86</v>
      </c>
      <c r="B921" t="str">
        <f>"15054783288"</f>
        <v>15054783288</v>
      </c>
      <c r="C921" t="str">
        <f>"410721199210071550"</f>
        <v>410721199210071550</v>
      </c>
      <c r="D921" t="s">
        <v>1</v>
      </c>
      <c r="E921" t="s">
        <v>1</v>
      </c>
      <c r="F921" t="s">
        <v>0</v>
      </c>
      <c r="G921" t="str">
        <f>"2018-11-20 17:05:22"</f>
        <v>2018-11-20 17:05:22</v>
      </c>
    </row>
    <row r="922" spans="1:7" x14ac:dyDescent="0.2">
      <c r="A922" t="s">
        <v>1</v>
      </c>
      <c r="B922" t="str">
        <f>"18209830989"</f>
        <v>18209830989</v>
      </c>
      <c r="C922" t="s">
        <v>1</v>
      </c>
      <c r="D922" t="s">
        <v>1</v>
      </c>
      <c r="E922" t="s">
        <v>1</v>
      </c>
      <c r="F922" t="s">
        <v>0</v>
      </c>
      <c r="G922" t="str">
        <f>"2018-11-20 17:05:20"</f>
        <v>2018-11-20 17:05:20</v>
      </c>
    </row>
    <row r="923" spans="1:7" x14ac:dyDescent="0.2">
      <c r="A923" t="s">
        <v>1</v>
      </c>
      <c r="B923" t="str">
        <f>"13837302822"</f>
        <v>13837302822</v>
      </c>
      <c r="C923" t="s">
        <v>1</v>
      </c>
      <c r="D923" t="s">
        <v>1</v>
      </c>
      <c r="E923" t="s">
        <v>1</v>
      </c>
      <c r="F923" t="s">
        <v>0</v>
      </c>
      <c r="G923" t="str">
        <f>"2018-11-20 17:05:05"</f>
        <v>2018-11-20 17:05:05</v>
      </c>
    </row>
    <row r="924" spans="1:7" x14ac:dyDescent="0.2">
      <c r="A924" t="s">
        <v>85</v>
      </c>
      <c r="B924" t="str">
        <f>"18796460009"</f>
        <v>18796460009</v>
      </c>
      <c r="C924" t="str">
        <f>"320830198601100414"</f>
        <v>320830198601100414</v>
      </c>
      <c r="D924" t="s">
        <v>1</v>
      </c>
      <c r="E924" t="s">
        <v>1</v>
      </c>
      <c r="F924" t="s">
        <v>0</v>
      </c>
      <c r="G924" t="str">
        <f>"2018-11-20 17:04:45"</f>
        <v>2018-11-20 17:04:45</v>
      </c>
    </row>
    <row r="925" spans="1:7" x14ac:dyDescent="0.2">
      <c r="A925" t="s">
        <v>1</v>
      </c>
      <c r="B925" t="str">
        <f>"15179552411"</f>
        <v>15179552411</v>
      </c>
      <c r="C925" t="s">
        <v>1</v>
      </c>
      <c r="D925" t="s">
        <v>1</v>
      </c>
      <c r="E925" t="s">
        <v>1</v>
      </c>
      <c r="F925" t="s">
        <v>0</v>
      </c>
      <c r="G925" t="str">
        <f>"2018-11-20 17:04:44"</f>
        <v>2018-11-20 17:04:44</v>
      </c>
    </row>
    <row r="926" spans="1:7" x14ac:dyDescent="0.2">
      <c r="A926" t="s">
        <v>1</v>
      </c>
      <c r="B926" t="str">
        <f>"13487643250"</f>
        <v>13487643250</v>
      </c>
      <c r="C926" t="s">
        <v>1</v>
      </c>
      <c r="D926" t="s">
        <v>1</v>
      </c>
      <c r="E926" t="s">
        <v>1</v>
      </c>
      <c r="F926" t="s">
        <v>0</v>
      </c>
      <c r="G926" t="str">
        <f>"2018-11-20 17:04:31"</f>
        <v>2018-11-20 17:04:31</v>
      </c>
    </row>
    <row r="927" spans="1:7" x14ac:dyDescent="0.2">
      <c r="A927" t="s">
        <v>1</v>
      </c>
      <c r="B927" t="str">
        <f>"17696025509"</f>
        <v>17696025509</v>
      </c>
      <c r="C927" t="s">
        <v>1</v>
      </c>
      <c r="D927" t="s">
        <v>1</v>
      </c>
      <c r="E927" t="s">
        <v>1</v>
      </c>
      <c r="F927" t="s">
        <v>0</v>
      </c>
      <c r="G927" t="str">
        <f>"2018-11-20 17:04:04"</f>
        <v>2018-11-20 17:04:04</v>
      </c>
    </row>
    <row r="928" spans="1:7" x14ac:dyDescent="0.2">
      <c r="A928" t="s">
        <v>1</v>
      </c>
      <c r="B928" t="str">
        <f>"15243906671"</f>
        <v>15243906671</v>
      </c>
      <c r="C928" t="s">
        <v>1</v>
      </c>
      <c r="D928" t="s">
        <v>1</v>
      </c>
      <c r="E928" t="s">
        <v>1</v>
      </c>
      <c r="F928" t="s">
        <v>0</v>
      </c>
      <c r="G928" t="str">
        <f>"2018-11-20 17:03:53"</f>
        <v>2018-11-20 17:03:53</v>
      </c>
    </row>
    <row r="929" spans="1:7" x14ac:dyDescent="0.2">
      <c r="A929" t="s">
        <v>84</v>
      </c>
      <c r="B929" t="str">
        <f>"18867783690"</f>
        <v>18867783690</v>
      </c>
      <c r="C929" t="str">
        <f>"362330199208073073"</f>
        <v>362330199208073073</v>
      </c>
      <c r="D929" t="s">
        <v>1</v>
      </c>
      <c r="E929" t="s">
        <v>1</v>
      </c>
      <c r="F929" t="s">
        <v>0</v>
      </c>
      <c r="G929" t="str">
        <f>"2018-11-20 17:03:52"</f>
        <v>2018-11-20 17:03:52</v>
      </c>
    </row>
    <row r="930" spans="1:7" x14ac:dyDescent="0.2">
      <c r="A930" t="s">
        <v>1</v>
      </c>
      <c r="B930" t="str">
        <f>"13285561650"</f>
        <v>13285561650</v>
      </c>
      <c r="C930" t="s">
        <v>1</v>
      </c>
      <c r="D930" t="s">
        <v>1</v>
      </c>
      <c r="E930" t="s">
        <v>1</v>
      </c>
      <c r="F930" t="s">
        <v>0</v>
      </c>
      <c r="G930" t="str">
        <f>"2018-11-20 17:03:32"</f>
        <v>2018-11-20 17:03:32</v>
      </c>
    </row>
    <row r="931" spans="1:7" x14ac:dyDescent="0.2">
      <c r="A931" t="s">
        <v>1</v>
      </c>
      <c r="B931" t="str">
        <f>"13694149445"</f>
        <v>13694149445</v>
      </c>
      <c r="C931" t="s">
        <v>1</v>
      </c>
      <c r="D931" t="s">
        <v>1</v>
      </c>
      <c r="E931" t="s">
        <v>1</v>
      </c>
      <c r="F931" t="s">
        <v>0</v>
      </c>
      <c r="G931" t="str">
        <f>"2018-11-20 17:03:21"</f>
        <v>2018-11-20 17:03:21</v>
      </c>
    </row>
    <row r="932" spans="1:7" x14ac:dyDescent="0.2">
      <c r="A932" t="s">
        <v>83</v>
      </c>
      <c r="B932" t="str">
        <f>"13107988379"</f>
        <v>13107988379</v>
      </c>
      <c r="C932" t="str">
        <f>"35092119930628001X"</f>
        <v>35092119930628001X</v>
      </c>
      <c r="D932" t="s">
        <v>1</v>
      </c>
      <c r="E932" t="s">
        <v>1</v>
      </c>
      <c r="F932" t="s">
        <v>0</v>
      </c>
      <c r="G932" t="str">
        <f>"2018-11-20 17:03:14"</f>
        <v>2018-11-20 17:03:14</v>
      </c>
    </row>
    <row r="933" spans="1:7" x14ac:dyDescent="0.2">
      <c r="A933" t="s">
        <v>82</v>
      </c>
      <c r="B933" t="str">
        <f>"13977815771"</f>
        <v>13977815771</v>
      </c>
      <c r="C933" t="str">
        <f>"452701196703252712"</f>
        <v>452701196703252712</v>
      </c>
      <c r="D933" t="s">
        <v>81</v>
      </c>
      <c r="E933" t="s">
        <v>80</v>
      </c>
      <c r="F933" t="s">
        <v>0</v>
      </c>
      <c r="G933" t="str">
        <f>"2018-11-20 17:03:04"</f>
        <v>2018-11-20 17:03:04</v>
      </c>
    </row>
    <row r="934" spans="1:7" x14ac:dyDescent="0.2">
      <c r="A934" t="s">
        <v>79</v>
      </c>
      <c r="B934" t="str">
        <f>"15080387999"</f>
        <v>15080387999</v>
      </c>
      <c r="C934" t="str">
        <f>"350302198910080018"</f>
        <v>350302198910080018</v>
      </c>
      <c r="D934" t="s">
        <v>1</v>
      </c>
      <c r="E934" t="s">
        <v>1</v>
      </c>
      <c r="F934" t="s">
        <v>0</v>
      </c>
      <c r="G934" t="str">
        <f>"2018-11-20 17:02:57"</f>
        <v>2018-11-20 17:02:57</v>
      </c>
    </row>
    <row r="935" spans="1:7" x14ac:dyDescent="0.2">
      <c r="A935" t="s">
        <v>1</v>
      </c>
      <c r="B935" t="str">
        <f>"15953492555"</f>
        <v>15953492555</v>
      </c>
      <c r="C935" t="s">
        <v>1</v>
      </c>
      <c r="D935" t="s">
        <v>1</v>
      </c>
      <c r="E935" t="s">
        <v>1</v>
      </c>
      <c r="F935" t="s">
        <v>0</v>
      </c>
      <c r="G935" t="str">
        <f>"2018-11-20 17:02:41"</f>
        <v>2018-11-20 17:02:41</v>
      </c>
    </row>
    <row r="936" spans="1:7" x14ac:dyDescent="0.2">
      <c r="A936" t="s">
        <v>78</v>
      </c>
      <c r="B936" t="str">
        <f>"18750082220"</f>
        <v>18750082220</v>
      </c>
      <c r="C936" t="str">
        <f>"500238198411282095"</f>
        <v>500238198411282095</v>
      </c>
      <c r="D936" t="s">
        <v>1</v>
      </c>
      <c r="E936" t="s">
        <v>1</v>
      </c>
      <c r="F936" t="s">
        <v>0</v>
      </c>
      <c r="G936" t="str">
        <f>"2018-11-20 17:02:00"</f>
        <v>2018-11-20 17:02:00</v>
      </c>
    </row>
    <row r="937" spans="1:7" x14ac:dyDescent="0.2">
      <c r="A937" t="s">
        <v>1</v>
      </c>
      <c r="B937" t="str">
        <f>"15835287623"</f>
        <v>15835287623</v>
      </c>
      <c r="C937" t="s">
        <v>1</v>
      </c>
      <c r="D937" t="s">
        <v>1</v>
      </c>
      <c r="E937" t="s">
        <v>1</v>
      </c>
      <c r="F937" t="s">
        <v>0</v>
      </c>
      <c r="G937" t="str">
        <f>"2018-11-20 17:01:52"</f>
        <v>2018-11-20 17:01:52</v>
      </c>
    </row>
    <row r="938" spans="1:7" x14ac:dyDescent="0.2">
      <c r="A938" t="s">
        <v>77</v>
      </c>
      <c r="B938" t="str">
        <f>"13582283797"</f>
        <v>13582283797</v>
      </c>
      <c r="C938" t="str">
        <f>"13063719830801155X"</f>
        <v>13063719830801155X</v>
      </c>
      <c r="D938" t="s">
        <v>76</v>
      </c>
      <c r="E938" t="s">
        <v>75</v>
      </c>
      <c r="F938" t="s">
        <v>0</v>
      </c>
      <c r="G938" t="str">
        <f>"2018-11-20 16:59:44"</f>
        <v>2018-11-20 16:59:44</v>
      </c>
    </row>
    <row r="939" spans="1:7" x14ac:dyDescent="0.2">
      <c r="A939" t="s">
        <v>1</v>
      </c>
      <c r="B939" t="str">
        <f>"15676137265"</f>
        <v>15676137265</v>
      </c>
      <c r="C939" t="s">
        <v>1</v>
      </c>
      <c r="D939" t="s">
        <v>1</v>
      </c>
      <c r="E939" t="s">
        <v>1</v>
      </c>
      <c r="F939" t="s">
        <v>0</v>
      </c>
      <c r="G939" t="str">
        <f>"2018-11-20 16:59:31"</f>
        <v>2018-11-20 16:59:31</v>
      </c>
    </row>
    <row r="940" spans="1:7" x14ac:dyDescent="0.2">
      <c r="A940" t="s">
        <v>74</v>
      </c>
      <c r="B940" t="str">
        <f>"17797509959"</f>
        <v>17797509959</v>
      </c>
      <c r="C940" t="str">
        <f>"62242819970816303X"</f>
        <v>62242819970816303X</v>
      </c>
      <c r="D940" t="s">
        <v>73</v>
      </c>
      <c r="E940" t="s">
        <v>72</v>
      </c>
      <c r="F940" t="s">
        <v>0</v>
      </c>
      <c r="G940" t="str">
        <f>"2018-11-20 16:58:50"</f>
        <v>2018-11-20 16:58:50</v>
      </c>
    </row>
    <row r="941" spans="1:7" x14ac:dyDescent="0.2">
      <c r="A941" t="s">
        <v>71</v>
      </c>
      <c r="B941" t="str">
        <f>"15817085363"</f>
        <v>15817085363</v>
      </c>
      <c r="C941" t="str">
        <f>"440882198801105774"</f>
        <v>440882198801105774</v>
      </c>
      <c r="D941" t="s">
        <v>1</v>
      </c>
      <c r="E941" t="s">
        <v>1</v>
      </c>
      <c r="F941" t="s">
        <v>0</v>
      </c>
      <c r="G941" t="str">
        <f>"2018-11-20 16:58:31"</f>
        <v>2018-11-20 16:58:31</v>
      </c>
    </row>
    <row r="942" spans="1:7" x14ac:dyDescent="0.2">
      <c r="A942" t="s">
        <v>1</v>
      </c>
      <c r="B942" t="str">
        <f>"13577047157"</f>
        <v>13577047157</v>
      </c>
      <c r="C942" t="s">
        <v>1</v>
      </c>
      <c r="D942" t="s">
        <v>1</v>
      </c>
      <c r="E942" t="s">
        <v>1</v>
      </c>
      <c r="F942" t="s">
        <v>0</v>
      </c>
      <c r="G942" t="str">
        <f>"2018-11-20 16:57:52"</f>
        <v>2018-11-20 16:57:52</v>
      </c>
    </row>
    <row r="943" spans="1:7" x14ac:dyDescent="0.2">
      <c r="A943" t="s">
        <v>70</v>
      </c>
      <c r="B943" t="str">
        <f>"15637598906"</f>
        <v>15637598906</v>
      </c>
      <c r="C943" t="str">
        <f>"410425196902015512"</f>
        <v>410425196902015512</v>
      </c>
      <c r="D943" t="s">
        <v>1</v>
      </c>
      <c r="E943" t="s">
        <v>1</v>
      </c>
      <c r="F943" t="s">
        <v>0</v>
      </c>
      <c r="G943" t="str">
        <f>"2018-11-20 16:56:56"</f>
        <v>2018-11-20 16:56:56</v>
      </c>
    </row>
    <row r="944" spans="1:7" x14ac:dyDescent="0.2">
      <c r="A944" t="s">
        <v>69</v>
      </c>
      <c r="B944" t="str">
        <f>"18505990997"</f>
        <v>18505990997</v>
      </c>
      <c r="C944" t="str">
        <f>"352101197903158913"</f>
        <v>352101197903158913</v>
      </c>
      <c r="D944" t="s">
        <v>1</v>
      </c>
      <c r="E944" t="s">
        <v>1</v>
      </c>
      <c r="F944" t="s">
        <v>0</v>
      </c>
      <c r="G944" t="str">
        <f>"2018-11-20 16:56:52"</f>
        <v>2018-11-20 16:56:52</v>
      </c>
    </row>
    <row r="945" spans="1:7" x14ac:dyDescent="0.2">
      <c r="A945" t="s">
        <v>1</v>
      </c>
      <c r="B945" t="str">
        <f>"13597569370"</f>
        <v>13597569370</v>
      </c>
      <c r="C945" t="s">
        <v>1</v>
      </c>
      <c r="D945" t="s">
        <v>1</v>
      </c>
      <c r="E945" t="s">
        <v>1</v>
      </c>
      <c r="F945" t="s">
        <v>0</v>
      </c>
      <c r="G945" t="str">
        <f>"2018-11-20 16:56:34"</f>
        <v>2018-11-20 16:56:34</v>
      </c>
    </row>
    <row r="946" spans="1:7" x14ac:dyDescent="0.2">
      <c r="A946" t="s">
        <v>68</v>
      </c>
      <c r="B946" t="str">
        <f>"13928640690"</f>
        <v>13928640690</v>
      </c>
      <c r="C946" t="str">
        <f>"440682198408245753"</f>
        <v>440682198408245753</v>
      </c>
      <c r="D946" t="s">
        <v>1</v>
      </c>
      <c r="E946" t="s">
        <v>1</v>
      </c>
      <c r="F946" t="s">
        <v>0</v>
      </c>
      <c r="G946" t="str">
        <f>"2018-11-20 16:56:27"</f>
        <v>2018-11-20 16:56:27</v>
      </c>
    </row>
    <row r="947" spans="1:7" x14ac:dyDescent="0.2">
      <c r="A947" t="s">
        <v>67</v>
      </c>
      <c r="B947" t="str">
        <f>"15737912757"</f>
        <v>15737912757</v>
      </c>
      <c r="C947" t="str">
        <f>"411481199202183633"</f>
        <v>411481199202183633</v>
      </c>
      <c r="D947" t="s">
        <v>1</v>
      </c>
      <c r="E947" t="s">
        <v>1</v>
      </c>
      <c r="F947" t="s">
        <v>0</v>
      </c>
      <c r="G947" t="str">
        <f>"2018-11-20 16:56:16"</f>
        <v>2018-11-20 16:56:16</v>
      </c>
    </row>
    <row r="948" spans="1:7" x14ac:dyDescent="0.2">
      <c r="A948" t="s">
        <v>66</v>
      </c>
      <c r="B948" t="str">
        <f>"13598796916"</f>
        <v>13598796916</v>
      </c>
      <c r="C948" t="str">
        <f>"41022419980702031X"</f>
        <v>41022419980702031X</v>
      </c>
      <c r="D948" t="s">
        <v>1</v>
      </c>
      <c r="E948" t="s">
        <v>1</v>
      </c>
      <c r="F948" t="s">
        <v>0</v>
      </c>
      <c r="G948" t="str">
        <f>"2018-11-20 16:55:36"</f>
        <v>2018-11-20 16:55:36</v>
      </c>
    </row>
    <row r="949" spans="1:7" x14ac:dyDescent="0.2">
      <c r="A949" t="s">
        <v>65</v>
      </c>
      <c r="B949" t="str">
        <f>"15822390877"</f>
        <v>15822390877</v>
      </c>
      <c r="C949" t="str">
        <f>"12010119931125253X"</f>
        <v>12010119931125253X</v>
      </c>
      <c r="D949" t="s">
        <v>64</v>
      </c>
      <c r="E949" t="s">
        <v>63</v>
      </c>
      <c r="F949" t="s">
        <v>0</v>
      </c>
      <c r="G949" t="str">
        <f>"2018-11-20 16:55:30"</f>
        <v>2018-11-20 16:55:30</v>
      </c>
    </row>
    <row r="950" spans="1:7" x14ac:dyDescent="0.2">
      <c r="A950" t="s">
        <v>1</v>
      </c>
      <c r="B950" t="str">
        <f>"15889090996"</f>
        <v>15889090996</v>
      </c>
      <c r="C950" t="s">
        <v>1</v>
      </c>
      <c r="D950" t="s">
        <v>1</v>
      </c>
      <c r="E950" t="s">
        <v>1</v>
      </c>
      <c r="F950" t="s">
        <v>0</v>
      </c>
      <c r="G950" t="str">
        <f>"2018-11-20 16:55:13"</f>
        <v>2018-11-20 16:55:13</v>
      </c>
    </row>
    <row r="951" spans="1:7" x14ac:dyDescent="0.2">
      <c r="A951" t="s">
        <v>62</v>
      </c>
      <c r="B951" t="str">
        <f>"17665491716"</f>
        <v>17665491716</v>
      </c>
      <c r="C951" t="str">
        <f>"420983199512065617"</f>
        <v>420983199512065617</v>
      </c>
      <c r="D951" t="s">
        <v>1</v>
      </c>
      <c r="E951" t="s">
        <v>1</v>
      </c>
      <c r="F951" t="s">
        <v>0</v>
      </c>
      <c r="G951" t="str">
        <f>"2018-11-20 16:55:03"</f>
        <v>2018-11-20 16:55:03</v>
      </c>
    </row>
    <row r="952" spans="1:7" x14ac:dyDescent="0.2">
      <c r="A952" t="s">
        <v>61</v>
      </c>
      <c r="B952" t="str">
        <f>"17336870050"</f>
        <v>17336870050</v>
      </c>
      <c r="C952" t="str">
        <f>"513723198102248456"</f>
        <v>513723198102248456</v>
      </c>
      <c r="D952" t="s">
        <v>1</v>
      </c>
      <c r="E952" t="s">
        <v>1</v>
      </c>
      <c r="F952" t="s">
        <v>0</v>
      </c>
      <c r="G952" t="str">
        <f>"2018-11-20 16:54:50"</f>
        <v>2018-11-20 16:54:50</v>
      </c>
    </row>
    <row r="953" spans="1:7" x14ac:dyDescent="0.2">
      <c r="A953" t="s">
        <v>1</v>
      </c>
      <c r="B953" t="str">
        <f>"18677011713"</f>
        <v>18677011713</v>
      </c>
      <c r="C953" t="s">
        <v>1</v>
      </c>
      <c r="D953" t="s">
        <v>1</v>
      </c>
      <c r="E953" t="s">
        <v>1</v>
      </c>
      <c r="F953" t="s">
        <v>0</v>
      </c>
      <c r="G953" t="str">
        <f>"2018-11-20 16:54:41"</f>
        <v>2018-11-20 16:54:41</v>
      </c>
    </row>
    <row r="954" spans="1:7" x14ac:dyDescent="0.2">
      <c r="A954" t="s">
        <v>1</v>
      </c>
      <c r="B954" t="str">
        <f>"15195760434"</f>
        <v>15195760434</v>
      </c>
      <c r="C954" t="s">
        <v>1</v>
      </c>
      <c r="D954" t="s">
        <v>1</v>
      </c>
      <c r="E954" t="s">
        <v>1</v>
      </c>
      <c r="F954" t="s">
        <v>0</v>
      </c>
      <c r="G954" t="str">
        <f>"2018-11-20 16:53:47"</f>
        <v>2018-11-20 16:53:47</v>
      </c>
    </row>
    <row r="955" spans="1:7" x14ac:dyDescent="0.2">
      <c r="A955" t="s">
        <v>1</v>
      </c>
      <c r="B955" t="str">
        <f>"15947910547"</f>
        <v>15947910547</v>
      </c>
      <c r="C955" t="s">
        <v>1</v>
      </c>
      <c r="D955" t="s">
        <v>1</v>
      </c>
      <c r="E955" t="s">
        <v>1</v>
      </c>
      <c r="F955" t="s">
        <v>0</v>
      </c>
      <c r="G955" t="str">
        <f>"2018-11-20 16:53:40"</f>
        <v>2018-11-20 16:53:40</v>
      </c>
    </row>
    <row r="956" spans="1:7" x14ac:dyDescent="0.2">
      <c r="A956" t="s">
        <v>1</v>
      </c>
      <c r="B956" t="str">
        <f>"13565508892"</f>
        <v>13565508892</v>
      </c>
      <c r="C956" t="s">
        <v>1</v>
      </c>
      <c r="D956" t="s">
        <v>1</v>
      </c>
      <c r="E956" t="s">
        <v>1</v>
      </c>
      <c r="F956" t="s">
        <v>0</v>
      </c>
      <c r="G956" t="str">
        <f>"2018-11-20 16:52:34"</f>
        <v>2018-11-20 16:52:34</v>
      </c>
    </row>
    <row r="957" spans="1:7" x14ac:dyDescent="0.2">
      <c r="A957" t="s">
        <v>60</v>
      </c>
      <c r="B957" t="str">
        <f>"15221623130"</f>
        <v>15221623130</v>
      </c>
      <c r="C957" t="str">
        <f>"429001198303170496"</f>
        <v>429001198303170496</v>
      </c>
      <c r="D957" t="s">
        <v>59</v>
      </c>
      <c r="E957" t="s">
        <v>58</v>
      </c>
      <c r="F957" t="s">
        <v>0</v>
      </c>
      <c r="G957" t="str">
        <f>"2018-11-20 16:51:59"</f>
        <v>2018-11-20 16:51:59</v>
      </c>
    </row>
    <row r="958" spans="1:7" x14ac:dyDescent="0.2">
      <c r="A958" t="s">
        <v>57</v>
      </c>
      <c r="B958" t="str">
        <f>"13616079671"</f>
        <v>13616079671</v>
      </c>
      <c r="C958" t="str">
        <f>"352201199109111610"</f>
        <v>352201199109111610</v>
      </c>
      <c r="D958" t="s">
        <v>56</v>
      </c>
      <c r="E958" t="s">
        <v>55</v>
      </c>
      <c r="F958" t="s">
        <v>0</v>
      </c>
      <c r="G958" t="str">
        <f>"2018-11-20 16:51:08"</f>
        <v>2018-11-20 16:51:08</v>
      </c>
    </row>
    <row r="959" spans="1:7" x14ac:dyDescent="0.2">
      <c r="A959" t="s">
        <v>54</v>
      </c>
      <c r="B959" t="str">
        <f>"15209612239"</f>
        <v>15209612239</v>
      </c>
      <c r="C959" t="str">
        <f>"642223199302111011"</f>
        <v>642223199302111011</v>
      </c>
      <c r="D959" t="s">
        <v>1</v>
      </c>
      <c r="E959" t="s">
        <v>1</v>
      </c>
      <c r="F959" t="s">
        <v>0</v>
      </c>
      <c r="G959" t="str">
        <f>"2018-11-20 16:50:56"</f>
        <v>2018-11-20 16:50:56</v>
      </c>
    </row>
    <row r="960" spans="1:7" x14ac:dyDescent="0.2">
      <c r="A960" t="s">
        <v>53</v>
      </c>
      <c r="B960" t="str">
        <f>"13825019538"</f>
        <v>13825019538</v>
      </c>
      <c r="C960" t="str">
        <f>"44170219920114425X"</f>
        <v>44170219920114425X</v>
      </c>
      <c r="D960" t="s">
        <v>1</v>
      </c>
      <c r="E960" t="s">
        <v>1</v>
      </c>
      <c r="F960" t="s">
        <v>0</v>
      </c>
      <c r="G960" t="str">
        <f>"2018-11-20 16:50:53"</f>
        <v>2018-11-20 16:50:53</v>
      </c>
    </row>
    <row r="961" spans="1:7" x14ac:dyDescent="0.2">
      <c r="A961" t="s">
        <v>52</v>
      </c>
      <c r="B961" t="str">
        <f>"18319535162"</f>
        <v>18319535162</v>
      </c>
      <c r="C961" t="str">
        <f>"440825199805143011"</f>
        <v>440825199805143011</v>
      </c>
      <c r="D961" t="s">
        <v>1</v>
      </c>
      <c r="E961" t="s">
        <v>1</v>
      </c>
      <c r="F961" t="s">
        <v>0</v>
      </c>
      <c r="G961" t="str">
        <f>"2018-11-20 16:50:46"</f>
        <v>2018-11-20 16:50:46</v>
      </c>
    </row>
    <row r="962" spans="1:7" x14ac:dyDescent="0.2">
      <c r="A962" t="s">
        <v>51</v>
      </c>
      <c r="B962" t="str">
        <f>"15974957932"</f>
        <v>15974957932</v>
      </c>
      <c r="C962" t="str">
        <f>"532823199109122429"</f>
        <v>532823199109122429</v>
      </c>
      <c r="D962" t="s">
        <v>1</v>
      </c>
      <c r="E962" t="s">
        <v>1</v>
      </c>
      <c r="F962" t="s">
        <v>0</v>
      </c>
      <c r="G962" t="str">
        <f>"2018-11-20 16:50:33"</f>
        <v>2018-11-20 16:50:33</v>
      </c>
    </row>
    <row r="963" spans="1:7" x14ac:dyDescent="0.2">
      <c r="A963" t="s">
        <v>50</v>
      </c>
      <c r="B963" t="str">
        <f>"15289896282"</f>
        <v>15289896282</v>
      </c>
      <c r="C963" t="str">
        <f>"460027199303255913"</f>
        <v>460027199303255913</v>
      </c>
      <c r="D963" t="s">
        <v>1</v>
      </c>
      <c r="E963" t="s">
        <v>1</v>
      </c>
      <c r="F963" t="s">
        <v>0</v>
      </c>
      <c r="G963" t="str">
        <f>"2018-11-20 16:50:30"</f>
        <v>2018-11-20 16:50:30</v>
      </c>
    </row>
    <row r="964" spans="1:7" x14ac:dyDescent="0.2">
      <c r="A964" t="s">
        <v>49</v>
      </c>
      <c r="B964" t="str">
        <f>"15880086819"</f>
        <v>15880086819</v>
      </c>
      <c r="C964" t="str">
        <f>"350125198805154445"</f>
        <v>350125198805154445</v>
      </c>
      <c r="D964" t="s">
        <v>1</v>
      </c>
      <c r="E964" t="s">
        <v>1</v>
      </c>
      <c r="F964" t="s">
        <v>0</v>
      </c>
      <c r="G964" t="str">
        <f>"2018-11-20 16:50:25"</f>
        <v>2018-11-20 16:50:25</v>
      </c>
    </row>
    <row r="965" spans="1:7" x14ac:dyDescent="0.2">
      <c r="A965" t="s">
        <v>1</v>
      </c>
      <c r="B965" t="str">
        <f>"13830015273"</f>
        <v>13830015273</v>
      </c>
      <c r="C965" t="s">
        <v>1</v>
      </c>
      <c r="D965" t="s">
        <v>1</v>
      </c>
      <c r="E965" t="s">
        <v>1</v>
      </c>
      <c r="F965" t="s">
        <v>0</v>
      </c>
      <c r="G965" t="str">
        <f>"2018-11-20 16:50:09"</f>
        <v>2018-11-20 16:50:09</v>
      </c>
    </row>
    <row r="966" spans="1:7" x14ac:dyDescent="0.2">
      <c r="A966" t="s">
        <v>1</v>
      </c>
      <c r="B966" t="str">
        <f>"15018574166"</f>
        <v>15018574166</v>
      </c>
      <c r="C966" t="s">
        <v>1</v>
      </c>
      <c r="D966" t="s">
        <v>1</v>
      </c>
      <c r="E966" t="s">
        <v>1</v>
      </c>
      <c r="F966" t="s">
        <v>0</v>
      </c>
      <c r="G966" t="str">
        <f>"2018-11-20 16:50:02"</f>
        <v>2018-11-20 16:50:02</v>
      </c>
    </row>
    <row r="967" spans="1:7" x14ac:dyDescent="0.2">
      <c r="A967" t="s">
        <v>1</v>
      </c>
      <c r="B967" t="str">
        <f>"13152644685"</f>
        <v>13152644685</v>
      </c>
      <c r="C967" t="s">
        <v>1</v>
      </c>
      <c r="D967" t="s">
        <v>1</v>
      </c>
      <c r="E967" t="s">
        <v>1</v>
      </c>
      <c r="F967" t="s">
        <v>0</v>
      </c>
      <c r="G967" t="str">
        <f>"2018-11-20 16:49:58"</f>
        <v>2018-11-20 16:49:58</v>
      </c>
    </row>
    <row r="968" spans="1:7" x14ac:dyDescent="0.2">
      <c r="A968" t="s">
        <v>1</v>
      </c>
      <c r="B968" t="str">
        <f>"13704090923"</f>
        <v>13704090923</v>
      </c>
      <c r="C968" t="s">
        <v>1</v>
      </c>
      <c r="D968" t="s">
        <v>1</v>
      </c>
      <c r="E968" t="s">
        <v>1</v>
      </c>
      <c r="F968" t="s">
        <v>0</v>
      </c>
      <c r="G968" t="str">
        <f>"2018-11-20 16:48:09"</f>
        <v>2018-11-20 16:48:09</v>
      </c>
    </row>
    <row r="969" spans="1:7" x14ac:dyDescent="0.2">
      <c r="A969" t="s">
        <v>48</v>
      </c>
      <c r="B969" t="str">
        <f>"18796076136"</f>
        <v>18796076136</v>
      </c>
      <c r="C969" t="str">
        <f>"321182198909181715"</f>
        <v>321182198909181715</v>
      </c>
      <c r="D969" t="s">
        <v>1</v>
      </c>
      <c r="E969" t="s">
        <v>1</v>
      </c>
      <c r="F969" t="s">
        <v>0</v>
      </c>
      <c r="G969" t="str">
        <f>"2018-11-20 16:47:33"</f>
        <v>2018-11-20 16:47:33</v>
      </c>
    </row>
    <row r="970" spans="1:7" x14ac:dyDescent="0.2">
      <c r="A970" t="s">
        <v>1</v>
      </c>
      <c r="B970" t="str">
        <f>"15293127798"</f>
        <v>15293127798</v>
      </c>
      <c r="C970" t="s">
        <v>1</v>
      </c>
      <c r="D970" t="s">
        <v>1</v>
      </c>
      <c r="E970" t="s">
        <v>1</v>
      </c>
      <c r="F970" t="s">
        <v>0</v>
      </c>
      <c r="G970" t="str">
        <f>"2018-11-20 16:47:01"</f>
        <v>2018-11-20 16:47:01</v>
      </c>
    </row>
    <row r="971" spans="1:7" x14ac:dyDescent="0.2">
      <c r="A971" t="s">
        <v>47</v>
      </c>
      <c r="B971" t="str">
        <f>"18795019814"</f>
        <v>18795019814</v>
      </c>
      <c r="C971" t="str">
        <f>"640122199110042126"</f>
        <v>640122199110042126</v>
      </c>
      <c r="D971" t="s">
        <v>1</v>
      </c>
      <c r="E971" t="s">
        <v>1</v>
      </c>
      <c r="F971" t="s">
        <v>0</v>
      </c>
      <c r="G971" t="str">
        <f>"2018-11-20 16:46:43"</f>
        <v>2018-11-20 16:46:43</v>
      </c>
    </row>
    <row r="972" spans="1:7" x14ac:dyDescent="0.2">
      <c r="A972" t="s">
        <v>1</v>
      </c>
      <c r="B972" t="str">
        <f>"18655642507"</f>
        <v>18655642507</v>
      </c>
      <c r="C972" t="s">
        <v>1</v>
      </c>
      <c r="D972" t="s">
        <v>1</v>
      </c>
      <c r="E972" t="s">
        <v>1</v>
      </c>
      <c r="F972" t="s">
        <v>0</v>
      </c>
      <c r="G972" t="str">
        <f>"2018-11-20 16:46:38"</f>
        <v>2018-11-20 16:46:38</v>
      </c>
    </row>
    <row r="973" spans="1:7" x14ac:dyDescent="0.2">
      <c r="A973" t="s">
        <v>46</v>
      </c>
      <c r="B973" t="str">
        <f>"15034063579"</f>
        <v>15034063579</v>
      </c>
      <c r="C973" t="str">
        <f>"142423198604300617"</f>
        <v>142423198604300617</v>
      </c>
      <c r="D973" t="s">
        <v>1</v>
      </c>
      <c r="E973" t="s">
        <v>1</v>
      </c>
      <c r="F973" t="s">
        <v>0</v>
      </c>
      <c r="G973" t="str">
        <f>"2018-11-20 16:45:48"</f>
        <v>2018-11-20 16:45:48</v>
      </c>
    </row>
    <row r="974" spans="1:7" x14ac:dyDescent="0.2">
      <c r="A974" t="s">
        <v>45</v>
      </c>
      <c r="B974" t="str">
        <f>"15820804626"</f>
        <v>15820804626</v>
      </c>
      <c r="C974" t="str">
        <f>"422826199609252514"</f>
        <v>422826199609252514</v>
      </c>
      <c r="D974" t="s">
        <v>1</v>
      </c>
      <c r="E974" t="s">
        <v>1</v>
      </c>
      <c r="F974" t="s">
        <v>0</v>
      </c>
      <c r="G974" t="str">
        <f>"2018-11-20 16:45:40"</f>
        <v>2018-11-20 16:45:40</v>
      </c>
    </row>
    <row r="975" spans="1:7" x14ac:dyDescent="0.2">
      <c r="A975" t="s">
        <v>44</v>
      </c>
      <c r="B975" t="str">
        <f>"17839438794"</f>
        <v>17839438794</v>
      </c>
      <c r="C975" t="str">
        <f>"412702198106201819"</f>
        <v>412702198106201819</v>
      </c>
      <c r="D975" t="s">
        <v>1</v>
      </c>
      <c r="E975" t="s">
        <v>1</v>
      </c>
      <c r="F975" t="s">
        <v>0</v>
      </c>
      <c r="G975" t="str">
        <f>"2018-11-20 16:45:26"</f>
        <v>2018-11-20 16:45:26</v>
      </c>
    </row>
    <row r="976" spans="1:7" x14ac:dyDescent="0.2">
      <c r="A976" t="s">
        <v>43</v>
      </c>
      <c r="B976" t="str">
        <f>"18279116716"</f>
        <v>18279116716</v>
      </c>
      <c r="C976" t="str">
        <f>"36012219770624542X"</f>
        <v>36012219770624542X</v>
      </c>
      <c r="D976" t="s">
        <v>1</v>
      </c>
      <c r="E976" t="s">
        <v>1</v>
      </c>
      <c r="F976" t="s">
        <v>0</v>
      </c>
      <c r="G976" t="str">
        <f>"2018-11-20 16:45:22"</f>
        <v>2018-11-20 16:45:22</v>
      </c>
    </row>
    <row r="977" spans="1:7" x14ac:dyDescent="0.2">
      <c r="A977" t="s">
        <v>1</v>
      </c>
      <c r="B977" t="str">
        <f>"13427179228"</f>
        <v>13427179228</v>
      </c>
      <c r="C977" t="s">
        <v>1</v>
      </c>
      <c r="D977" t="s">
        <v>1</v>
      </c>
      <c r="E977" t="s">
        <v>1</v>
      </c>
      <c r="F977" t="s">
        <v>0</v>
      </c>
      <c r="G977" t="str">
        <f>"2018-11-20 16:44:25"</f>
        <v>2018-11-20 16:44:25</v>
      </c>
    </row>
    <row r="978" spans="1:7" x14ac:dyDescent="0.2">
      <c r="A978" t="s">
        <v>1</v>
      </c>
      <c r="B978" t="str">
        <f>"18574795620"</f>
        <v>18574795620</v>
      </c>
      <c r="C978" t="s">
        <v>1</v>
      </c>
      <c r="D978" t="s">
        <v>1</v>
      </c>
      <c r="E978" t="s">
        <v>1</v>
      </c>
      <c r="F978" t="s">
        <v>0</v>
      </c>
      <c r="G978" t="str">
        <f>"2018-11-20 16:44:10"</f>
        <v>2018-11-20 16:44:10</v>
      </c>
    </row>
    <row r="979" spans="1:7" x14ac:dyDescent="0.2">
      <c r="A979" t="s">
        <v>42</v>
      </c>
      <c r="B979" t="str">
        <f>"18381771194"</f>
        <v>18381771194</v>
      </c>
      <c r="C979" t="str">
        <f>"511304198611240716"</f>
        <v>511304198611240716</v>
      </c>
      <c r="D979" t="s">
        <v>1</v>
      </c>
      <c r="E979" t="s">
        <v>1</v>
      </c>
      <c r="F979" t="s">
        <v>0</v>
      </c>
      <c r="G979" t="str">
        <f>"2018-11-20 16:44:05"</f>
        <v>2018-11-20 16:44:05</v>
      </c>
    </row>
    <row r="980" spans="1:7" x14ac:dyDescent="0.2">
      <c r="A980" t="s">
        <v>1</v>
      </c>
      <c r="B980" t="str">
        <f>"17670617790"</f>
        <v>17670617790</v>
      </c>
      <c r="C980" t="s">
        <v>1</v>
      </c>
      <c r="D980" t="s">
        <v>1</v>
      </c>
      <c r="E980" t="s">
        <v>1</v>
      </c>
      <c r="F980" t="s">
        <v>0</v>
      </c>
      <c r="G980" t="str">
        <f>"2018-11-20 16:43:48"</f>
        <v>2018-11-20 16:43:48</v>
      </c>
    </row>
    <row r="981" spans="1:7" x14ac:dyDescent="0.2">
      <c r="A981" t="s">
        <v>41</v>
      </c>
      <c r="B981" t="str">
        <f>"18318582206"</f>
        <v>18318582206</v>
      </c>
      <c r="C981" t="str">
        <f>"441623198809031335"</f>
        <v>441623198809031335</v>
      </c>
      <c r="D981" t="s">
        <v>1</v>
      </c>
      <c r="E981" t="s">
        <v>1</v>
      </c>
      <c r="F981" t="s">
        <v>0</v>
      </c>
      <c r="G981" t="str">
        <f>"2018-11-20 16:43:46"</f>
        <v>2018-11-20 16:43:46</v>
      </c>
    </row>
    <row r="982" spans="1:7" x14ac:dyDescent="0.2">
      <c r="A982" t="s">
        <v>40</v>
      </c>
      <c r="B982" t="str">
        <f>"13233701212"</f>
        <v>13233701212</v>
      </c>
      <c r="C982" t="str">
        <f>"410482198602083915"</f>
        <v>410482198602083915</v>
      </c>
      <c r="D982" t="s">
        <v>39</v>
      </c>
      <c r="E982" t="s">
        <v>38</v>
      </c>
      <c r="F982" t="s">
        <v>0</v>
      </c>
      <c r="G982" t="str">
        <f>"2018-11-20 16:43:43"</f>
        <v>2018-11-20 16:43:43</v>
      </c>
    </row>
    <row r="983" spans="1:7" x14ac:dyDescent="0.2">
      <c r="A983" t="s">
        <v>1</v>
      </c>
      <c r="B983" t="str">
        <f>"13649988126"</f>
        <v>13649988126</v>
      </c>
      <c r="C983" t="s">
        <v>1</v>
      </c>
      <c r="D983" t="s">
        <v>1</v>
      </c>
      <c r="E983" t="s">
        <v>1</v>
      </c>
      <c r="F983" t="s">
        <v>0</v>
      </c>
      <c r="G983" t="str">
        <f>"2018-11-20 16:43:40"</f>
        <v>2018-11-20 16:43:40</v>
      </c>
    </row>
    <row r="984" spans="1:7" x14ac:dyDescent="0.2">
      <c r="A984" t="s">
        <v>37</v>
      </c>
      <c r="B984" t="str">
        <f>"13794638857"</f>
        <v>13794638857</v>
      </c>
      <c r="C984" t="str">
        <f>"440681199107044753"</f>
        <v>440681199107044753</v>
      </c>
      <c r="D984" t="s">
        <v>1</v>
      </c>
      <c r="E984" t="s">
        <v>1</v>
      </c>
      <c r="F984" t="s">
        <v>0</v>
      </c>
      <c r="G984" t="str">
        <f>"2018-11-20 16:43:09"</f>
        <v>2018-11-20 16:43:09</v>
      </c>
    </row>
    <row r="985" spans="1:7" x14ac:dyDescent="0.2">
      <c r="A985" t="s">
        <v>36</v>
      </c>
      <c r="B985" t="str">
        <f>"18954096677"</f>
        <v>18954096677</v>
      </c>
      <c r="C985" t="str">
        <f>"370830199306060513"</f>
        <v>370830199306060513</v>
      </c>
      <c r="D985" t="s">
        <v>35</v>
      </c>
      <c r="E985" t="s">
        <v>34</v>
      </c>
      <c r="F985" t="s">
        <v>0</v>
      </c>
      <c r="G985" t="str">
        <f>"2018-11-20 16:42:03"</f>
        <v>2018-11-20 16:42:03</v>
      </c>
    </row>
    <row r="986" spans="1:7" x14ac:dyDescent="0.2">
      <c r="A986" t="s">
        <v>1</v>
      </c>
      <c r="B986" t="str">
        <f>"13919317569"</f>
        <v>13919317569</v>
      </c>
      <c r="C986" t="s">
        <v>1</v>
      </c>
      <c r="D986" t="s">
        <v>1</v>
      </c>
      <c r="E986" t="s">
        <v>1</v>
      </c>
      <c r="F986" t="s">
        <v>0</v>
      </c>
      <c r="G986" t="str">
        <f>"2018-11-20 16:41:24"</f>
        <v>2018-11-20 16:41:24</v>
      </c>
    </row>
    <row r="987" spans="1:7" x14ac:dyDescent="0.2">
      <c r="A987" t="s">
        <v>33</v>
      </c>
      <c r="B987" t="str">
        <f>"15029058041"</f>
        <v>15029058041</v>
      </c>
      <c r="C987" t="str">
        <f>"61020319870816364X"</f>
        <v>61020319870816364X</v>
      </c>
      <c r="D987" t="s">
        <v>1</v>
      </c>
      <c r="E987" t="s">
        <v>1</v>
      </c>
      <c r="F987" t="s">
        <v>0</v>
      </c>
      <c r="G987" t="str">
        <f>"2018-11-20 16:40:21"</f>
        <v>2018-11-20 16:40:21</v>
      </c>
    </row>
    <row r="988" spans="1:7" x14ac:dyDescent="0.2">
      <c r="A988" t="s">
        <v>32</v>
      </c>
      <c r="B988" t="str">
        <f>"13684549163"</f>
        <v>13684549163</v>
      </c>
      <c r="C988" t="str">
        <f>"230811198303200811"</f>
        <v>230811198303200811</v>
      </c>
      <c r="D988" t="s">
        <v>1</v>
      </c>
      <c r="E988" t="s">
        <v>1</v>
      </c>
      <c r="F988" t="s">
        <v>0</v>
      </c>
      <c r="G988" t="str">
        <f>"2018-11-20 16:39:34"</f>
        <v>2018-11-20 16:39:34</v>
      </c>
    </row>
    <row r="989" spans="1:7" x14ac:dyDescent="0.2">
      <c r="A989" t="s">
        <v>1</v>
      </c>
      <c r="B989" t="str">
        <f>"13595242927"</f>
        <v>13595242927</v>
      </c>
      <c r="C989" t="s">
        <v>1</v>
      </c>
      <c r="D989" t="s">
        <v>1</v>
      </c>
      <c r="E989" t="s">
        <v>1</v>
      </c>
      <c r="F989" t="s">
        <v>0</v>
      </c>
      <c r="G989" t="str">
        <f>"2018-11-20 16:39:17"</f>
        <v>2018-11-20 16:39:17</v>
      </c>
    </row>
    <row r="990" spans="1:7" x14ac:dyDescent="0.2">
      <c r="A990" t="s">
        <v>31</v>
      </c>
      <c r="B990" t="str">
        <f>"15766399393"</f>
        <v>15766399393</v>
      </c>
      <c r="C990" t="str">
        <f>"44088119950512483X"</f>
        <v>44088119950512483X</v>
      </c>
      <c r="D990" t="s">
        <v>1</v>
      </c>
      <c r="E990" t="s">
        <v>1</v>
      </c>
      <c r="F990" t="s">
        <v>0</v>
      </c>
      <c r="G990" t="str">
        <f>"2018-11-20 16:39:16"</f>
        <v>2018-11-20 16:39:16</v>
      </c>
    </row>
    <row r="991" spans="1:7" x14ac:dyDescent="0.2">
      <c r="A991" t="s">
        <v>30</v>
      </c>
      <c r="B991" t="str">
        <f>"15763012725"</f>
        <v>15763012725</v>
      </c>
      <c r="C991" t="str">
        <f>"232126198508221673"</f>
        <v>232126198508221673</v>
      </c>
      <c r="D991" t="s">
        <v>1</v>
      </c>
      <c r="E991" t="s">
        <v>1</v>
      </c>
      <c r="F991" t="s">
        <v>0</v>
      </c>
      <c r="G991" t="str">
        <f>"2018-11-20 16:38:45"</f>
        <v>2018-11-20 16:38:45</v>
      </c>
    </row>
    <row r="992" spans="1:7" x14ac:dyDescent="0.2">
      <c r="A992" t="s">
        <v>29</v>
      </c>
      <c r="B992" t="str">
        <f>"15841491100"</f>
        <v>15841491100</v>
      </c>
      <c r="C992" t="str">
        <f>"210521199108110025"</f>
        <v>210521199108110025</v>
      </c>
      <c r="D992" t="s">
        <v>28</v>
      </c>
      <c r="E992" t="s">
        <v>27</v>
      </c>
      <c r="F992" t="s">
        <v>0</v>
      </c>
      <c r="G992" t="str">
        <f>"2018-11-20 16:38:41"</f>
        <v>2018-11-20 16:38:41</v>
      </c>
    </row>
    <row r="993" spans="1:7" x14ac:dyDescent="0.2">
      <c r="A993" t="s">
        <v>26</v>
      </c>
      <c r="B993" t="str">
        <f>"18747689997"</f>
        <v>18747689997</v>
      </c>
      <c r="C993" t="str">
        <f>"150404199401100012"</f>
        <v>150404199401100012</v>
      </c>
      <c r="D993" t="s">
        <v>1</v>
      </c>
      <c r="E993" t="s">
        <v>1</v>
      </c>
      <c r="F993" t="s">
        <v>0</v>
      </c>
      <c r="G993" t="str">
        <f>"2018-11-20 16:38:09"</f>
        <v>2018-11-20 16:38:09</v>
      </c>
    </row>
    <row r="994" spans="1:7" x14ac:dyDescent="0.2">
      <c r="A994" t="s">
        <v>1</v>
      </c>
      <c r="B994" t="str">
        <f>"18361366444"</f>
        <v>18361366444</v>
      </c>
      <c r="C994" t="s">
        <v>1</v>
      </c>
      <c r="D994" t="s">
        <v>1</v>
      </c>
      <c r="E994" t="s">
        <v>1</v>
      </c>
      <c r="F994" t="s">
        <v>0</v>
      </c>
      <c r="G994" t="str">
        <f>"2018-11-20 16:38:08"</f>
        <v>2018-11-20 16:38:08</v>
      </c>
    </row>
    <row r="995" spans="1:7" x14ac:dyDescent="0.2">
      <c r="A995" t="s">
        <v>25</v>
      </c>
      <c r="B995" t="str">
        <f>"18548149995"</f>
        <v>18548149995</v>
      </c>
      <c r="C995" t="str">
        <f>"152801198212231531"</f>
        <v>152801198212231531</v>
      </c>
      <c r="D995" t="s">
        <v>1</v>
      </c>
      <c r="E995" t="s">
        <v>1</v>
      </c>
      <c r="F995" t="s">
        <v>0</v>
      </c>
      <c r="G995" t="str">
        <f>"2018-11-20 16:37:54"</f>
        <v>2018-11-20 16:37:54</v>
      </c>
    </row>
    <row r="996" spans="1:7" x14ac:dyDescent="0.2">
      <c r="A996" t="s">
        <v>24</v>
      </c>
      <c r="B996" t="str">
        <f>"18767698002"</f>
        <v>18767698002</v>
      </c>
      <c r="C996" t="str">
        <f>"330382199802037824"</f>
        <v>330382199802037824</v>
      </c>
      <c r="D996" t="s">
        <v>1</v>
      </c>
      <c r="E996" t="s">
        <v>1</v>
      </c>
      <c r="F996" t="s">
        <v>0</v>
      </c>
      <c r="G996" t="str">
        <f>"2018-11-20 16:37:48"</f>
        <v>2018-11-20 16:37:48</v>
      </c>
    </row>
    <row r="997" spans="1:7" x14ac:dyDescent="0.2">
      <c r="A997" t="s">
        <v>1</v>
      </c>
      <c r="B997" t="str">
        <f>"15198868120"</f>
        <v>15198868120</v>
      </c>
      <c r="C997" t="s">
        <v>1</v>
      </c>
      <c r="D997" t="s">
        <v>1</v>
      </c>
      <c r="E997" t="s">
        <v>1</v>
      </c>
      <c r="F997" t="s">
        <v>0</v>
      </c>
      <c r="G997" t="str">
        <f>"2018-11-20 16:37:33"</f>
        <v>2018-11-20 16:37:33</v>
      </c>
    </row>
    <row r="998" spans="1:7" x14ac:dyDescent="0.2">
      <c r="A998" t="s">
        <v>23</v>
      </c>
      <c r="B998" t="str">
        <f>"13059326991"</f>
        <v>13059326991</v>
      </c>
      <c r="C998" t="str">
        <f>"445321200002040630"</f>
        <v>445321200002040630</v>
      </c>
      <c r="D998" t="s">
        <v>1</v>
      </c>
      <c r="E998" t="s">
        <v>1</v>
      </c>
      <c r="F998" t="s">
        <v>0</v>
      </c>
      <c r="G998" t="str">
        <f>"2018-11-20 16:36:53"</f>
        <v>2018-11-20 16:36:53</v>
      </c>
    </row>
    <row r="999" spans="1:7" x14ac:dyDescent="0.2">
      <c r="A999" t="s">
        <v>22</v>
      </c>
      <c r="B999" t="str">
        <f>"18076230908"</f>
        <v>18076230908</v>
      </c>
      <c r="C999" t="str">
        <f>"522101198911306011"</f>
        <v>522101198911306011</v>
      </c>
      <c r="D999" t="s">
        <v>21</v>
      </c>
      <c r="E999" t="s">
        <v>20</v>
      </c>
      <c r="F999" t="s">
        <v>0</v>
      </c>
      <c r="G999" t="str">
        <f>"2018-11-20 16:36:49"</f>
        <v>2018-11-20 16:36:49</v>
      </c>
    </row>
    <row r="1000" spans="1:7" x14ac:dyDescent="0.2">
      <c r="A1000" t="s">
        <v>1</v>
      </c>
      <c r="B1000" t="str">
        <f>"15321569946"</f>
        <v>15321569946</v>
      </c>
      <c r="C1000" t="s">
        <v>1</v>
      </c>
      <c r="D1000" t="s">
        <v>1</v>
      </c>
      <c r="E1000" t="s">
        <v>1</v>
      </c>
      <c r="F1000" t="s">
        <v>0</v>
      </c>
      <c r="G1000" t="str">
        <f>"2018-11-20 16:36:36"</f>
        <v>2018-11-20 16:36:36</v>
      </c>
    </row>
    <row r="1001" spans="1:7" x14ac:dyDescent="0.2">
      <c r="A1001" t="s">
        <v>1</v>
      </c>
      <c r="B1001" t="str">
        <f>"13960894188"</f>
        <v>13960894188</v>
      </c>
      <c r="C1001" t="s">
        <v>1</v>
      </c>
      <c r="D1001" t="s">
        <v>1</v>
      </c>
      <c r="E1001" t="s">
        <v>1</v>
      </c>
      <c r="F1001" t="s">
        <v>0</v>
      </c>
      <c r="G1001" t="str">
        <f>"2018-11-20 16:36:32"</f>
        <v>2018-11-20 16:36:32</v>
      </c>
    </row>
    <row r="1002" spans="1:7" x14ac:dyDescent="0.2">
      <c r="A1002" t="s">
        <v>19</v>
      </c>
      <c r="B1002" t="str">
        <f>"15680398986"</f>
        <v>15680398986</v>
      </c>
      <c r="C1002" t="str">
        <f>"51152119870217140X"</f>
        <v>51152119870217140X</v>
      </c>
      <c r="D1002" t="s">
        <v>1</v>
      </c>
      <c r="E1002" t="s">
        <v>1</v>
      </c>
      <c r="F1002" t="s">
        <v>0</v>
      </c>
      <c r="G1002" t="str">
        <f>"2018-11-20 16:36:29"</f>
        <v>2018-11-20 16:36:29</v>
      </c>
    </row>
    <row r="1003" spans="1:7" x14ac:dyDescent="0.2">
      <c r="A1003" t="s">
        <v>18</v>
      </c>
      <c r="B1003" t="str">
        <f>"18620798602"</f>
        <v>18620798602</v>
      </c>
      <c r="C1003" t="str">
        <f>"440782198809042813"</f>
        <v>440782198809042813</v>
      </c>
      <c r="D1003" t="s">
        <v>1</v>
      </c>
      <c r="E1003" t="s">
        <v>1</v>
      </c>
      <c r="F1003" t="s">
        <v>0</v>
      </c>
      <c r="G1003" t="str">
        <f>"2018-11-20 16:36:24"</f>
        <v>2018-11-20 16:36:24</v>
      </c>
    </row>
    <row r="1004" spans="1:7" x14ac:dyDescent="0.2">
      <c r="A1004" t="s">
        <v>17</v>
      </c>
      <c r="B1004" t="str">
        <f>"18174843953"</f>
        <v>18174843953</v>
      </c>
      <c r="C1004" t="str">
        <f>"450923198405088762"</f>
        <v>450923198405088762</v>
      </c>
      <c r="D1004" t="s">
        <v>1</v>
      </c>
      <c r="E1004" t="s">
        <v>1</v>
      </c>
      <c r="F1004" t="s">
        <v>0</v>
      </c>
      <c r="G1004" t="str">
        <f>"2018-11-20 16:36:09"</f>
        <v>2018-11-20 16:36:09</v>
      </c>
    </row>
    <row r="1005" spans="1:7" x14ac:dyDescent="0.2">
      <c r="A1005" t="s">
        <v>16</v>
      </c>
      <c r="B1005" t="str">
        <f>"15134978889"</f>
        <v>15134978889</v>
      </c>
      <c r="C1005" t="str">
        <f>"150825198908180217"</f>
        <v>150825198908180217</v>
      </c>
      <c r="D1005" t="s">
        <v>15</v>
      </c>
      <c r="E1005" t="s">
        <v>14</v>
      </c>
      <c r="F1005" t="s">
        <v>0</v>
      </c>
      <c r="G1005" t="str">
        <f>"2018-11-20 16:35:42"</f>
        <v>2018-11-20 16:35:42</v>
      </c>
    </row>
    <row r="1006" spans="1:7" x14ac:dyDescent="0.2">
      <c r="A1006" t="s">
        <v>13</v>
      </c>
      <c r="B1006" t="str">
        <f>"13875956004"</f>
        <v>13875956004</v>
      </c>
      <c r="C1006" t="str">
        <f>"620421198604185110"</f>
        <v>620421198604185110</v>
      </c>
      <c r="D1006" t="s">
        <v>1</v>
      </c>
      <c r="E1006" t="s">
        <v>1</v>
      </c>
      <c r="F1006" t="s">
        <v>0</v>
      </c>
      <c r="G1006" t="str">
        <f>"2018-11-20 16:34:54"</f>
        <v>2018-11-20 16:34:54</v>
      </c>
    </row>
    <row r="1007" spans="1:7" x14ac:dyDescent="0.2">
      <c r="A1007" t="s">
        <v>12</v>
      </c>
      <c r="B1007" t="str">
        <f>"15267688244"</f>
        <v>15267688244</v>
      </c>
      <c r="C1007" t="str">
        <f>"360602199210010011"</f>
        <v>360602199210010011</v>
      </c>
      <c r="D1007" t="s">
        <v>11</v>
      </c>
      <c r="E1007" t="s">
        <v>10</v>
      </c>
      <c r="F1007" t="s">
        <v>0</v>
      </c>
      <c r="G1007" t="str">
        <f>"2018-11-20 16:34:38"</f>
        <v>2018-11-20 16:34:38</v>
      </c>
    </row>
    <row r="1008" spans="1:7" x14ac:dyDescent="0.2">
      <c r="A1008" t="s">
        <v>9</v>
      </c>
      <c r="B1008" t="str">
        <f>"13950267682"</f>
        <v>13950267682</v>
      </c>
      <c r="C1008" t="str">
        <f>"350181198806201582"</f>
        <v>350181198806201582</v>
      </c>
      <c r="D1008" t="s">
        <v>1</v>
      </c>
      <c r="E1008" t="s">
        <v>1</v>
      </c>
      <c r="F1008" t="s">
        <v>0</v>
      </c>
      <c r="G1008" t="str">
        <f>"2018-11-20 16:34:37"</f>
        <v>2018-11-20 16:34:37</v>
      </c>
    </row>
    <row r="1009" spans="1:7" x14ac:dyDescent="0.2">
      <c r="A1009" t="s">
        <v>1</v>
      </c>
      <c r="B1009" t="str">
        <f>"15568230476"</f>
        <v>15568230476</v>
      </c>
      <c r="C1009" t="s">
        <v>1</v>
      </c>
      <c r="D1009" t="s">
        <v>1</v>
      </c>
      <c r="E1009" t="s">
        <v>1</v>
      </c>
      <c r="F1009" t="s">
        <v>0</v>
      </c>
      <c r="G1009" t="str">
        <f>"2018-11-20 16:34:21"</f>
        <v>2018-11-20 16:34:21</v>
      </c>
    </row>
    <row r="1010" spans="1:7" x14ac:dyDescent="0.2">
      <c r="A1010" t="s">
        <v>1</v>
      </c>
      <c r="B1010" t="str">
        <f>"13672676510"</f>
        <v>13672676510</v>
      </c>
      <c r="C1010" t="s">
        <v>1</v>
      </c>
      <c r="D1010" t="s">
        <v>1</v>
      </c>
      <c r="E1010" t="s">
        <v>1</v>
      </c>
      <c r="F1010" t="s">
        <v>0</v>
      </c>
      <c r="G1010" t="str">
        <f>"2018-11-20 16:33:48"</f>
        <v>2018-11-20 16:33:48</v>
      </c>
    </row>
    <row r="1011" spans="1:7" x14ac:dyDescent="0.2">
      <c r="A1011" t="s">
        <v>8</v>
      </c>
      <c r="B1011" t="str">
        <f>"13735700029"</f>
        <v>13735700029</v>
      </c>
      <c r="C1011" t="str">
        <f>"33072219890806061X"</f>
        <v>33072219890806061X</v>
      </c>
      <c r="D1011" t="s">
        <v>1</v>
      </c>
      <c r="E1011" t="s">
        <v>1</v>
      </c>
      <c r="F1011" t="s">
        <v>0</v>
      </c>
      <c r="G1011" t="str">
        <f>"2018-11-20 16:32:35"</f>
        <v>2018-11-20 16:32:35</v>
      </c>
    </row>
    <row r="1012" spans="1:7" x14ac:dyDescent="0.2">
      <c r="A1012" t="s">
        <v>1</v>
      </c>
      <c r="B1012" t="str">
        <f>"15038819630"</f>
        <v>15038819630</v>
      </c>
      <c r="C1012" t="s">
        <v>1</v>
      </c>
      <c r="D1012" t="s">
        <v>1</v>
      </c>
      <c r="E1012" t="s">
        <v>1</v>
      </c>
      <c r="F1012" t="s">
        <v>0</v>
      </c>
      <c r="G1012" t="str">
        <f>"2018-11-20 16:32:34"</f>
        <v>2018-11-20 16:32:34</v>
      </c>
    </row>
    <row r="1013" spans="1:7" x14ac:dyDescent="0.2">
      <c r="A1013" t="s">
        <v>7</v>
      </c>
      <c r="B1013" t="str">
        <f>"18670297121"</f>
        <v>18670297121</v>
      </c>
      <c r="C1013" t="str">
        <f>"431025198610210422"</f>
        <v>431025198610210422</v>
      </c>
      <c r="D1013" t="s">
        <v>1</v>
      </c>
      <c r="E1013" t="s">
        <v>1</v>
      </c>
      <c r="F1013" t="s">
        <v>0</v>
      </c>
      <c r="G1013" t="str">
        <f>"2018-11-20 16:32:24"</f>
        <v>2018-11-20 16:32:24</v>
      </c>
    </row>
    <row r="1014" spans="1:7" x14ac:dyDescent="0.2">
      <c r="A1014" t="s">
        <v>1</v>
      </c>
      <c r="B1014" t="str">
        <f>"13167702715"</f>
        <v>13167702715</v>
      </c>
      <c r="C1014" t="s">
        <v>1</v>
      </c>
      <c r="D1014" t="s">
        <v>1</v>
      </c>
      <c r="E1014" t="s">
        <v>1</v>
      </c>
      <c r="F1014" t="s">
        <v>0</v>
      </c>
      <c r="G1014" t="str">
        <f>"2018-11-20 16:32:23"</f>
        <v>2018-11-20 16:32:23</v>
      </c>
    </row>
    <row r="1015" spans="1:7" x14ac:dyDescent="0.2">
      <c r="A1015" t="s">
        <v>1</v>
      </c>
      <c r="B1015" t="str">
        <f>"18635529877"</f>
        <v>18635529877</v>
      </c>
      <c r="C1015" t="s">
        <v>1</v>
      </c>
      <c r="D1015" t="s">
        <v>1</v>
      </c>
      <c r="E1015" t="s">
        <v>1</v>
      </c>
      <c r="F1015" t="s">
        <v>0</v>
      </c>
      <c r="G1015" t="str">
        <f>"2018-11-20 16:31:21"</f>
        <v>2018-11-20 16:31:21</v>
      </c>
    </row>
    <row r="1016" spans="1:7" x14ac:dyDescent="0.2">
      <c r="A1016" t="s">
        <v>6</v>
      </c>
      <c r="B1016" t="str">
        <f>"18973791016"</f>
        <v>18973791016</v>
      </c>
      <c r="C1016" t="str">
        <f>"430981198904164328"</f>
        <v>430981198904164328</v>
      </c>
      <c r="D1016" t="s">
        <v>5</v>
      </c>
      <c r="E1016" t="s">
        <v>4</v>
      </c>
      <c r="F1016" t="s">
        <v>0</v>
      </c>
      <c r="G1016" t="str">
        <f>"2018-11-20 16:31:21"</f>
        <v>2018-11-20 16:31:21</v>
      </c>
    </row>
    <row r="1017" spans="1:7" x14ac:dyDescent="0.2">
      <c r="A1017" t="s">
        <v>3</v>
      </c>
      <c r="B1017" t="str">
        <f>"13350856870"</f>
        <v>13350856870</v>
      </c>
      <c r="C1017" t="str">
        <f>"510102196810293796"</f>
        <v>510102196810293796</v>
      </c>
      <c r="D1017" t="s">
        <v>1</v>
      </c>
      <c r="E1017" t="s">
        <v>1</v>
      </c>
      <c r="F1017" t="s">
        <v>0</v>
      </c>
      <c r="G1017" t="str">
        <f>"2018-11-20 16:31:16"</f>
        <v>2018-11-20 16:31:16</v>
      </c>
    </row>
    <row r="1018" spans="1:7" x14ac:dyDescent="0.2">
      <c r="A1018" t="s">
        <v>2</v>
      </c>
      <c r="B1018" t="str">
        <f>"13720343098"</f>
        <v>13720343098</v>
      </c>
      <c r="C1018" t="str">
        <f>"42240319721204093X"</f>
        <v>42240319721204093X</v>
      </c>
      <c r="D1018" t="s">
        <v>1</v>
      </c>
      <c r="E1018" t="s">
        <v>1</v>
      </c>
      <c r="F1018" t="s">
        <v>0</v>
      </c>
      <c r="G1018" t="str">
        <f>"2018-11-20 16:31:13"</f>
        <v>2018-11-20 16:31:13</v>
      </c>
    </row>
    <row r="1019" spans="1:7" x14ac:dyDescent="0.2">
      <c r="A1019" t="s">
        <v>1</v>
      </c>
      <c r="B1019" t="str">
        <f>"15554260171"</f>
        <v>15554260171</v>
      </c>
      <c r="C1019" t="s">
        <v>1</v>
      </c>
      <c r="D1019" t="s">
        <v>1</v>
      </c>
      <c r="E1019" t="s">
        <v>1</v>
      </c>
      <c r="F1019" t="s">
        <v>0</v>
      </c>
      <c r="G1019" t="str">
        <f>"2018-11-20 16:31:11"</f>
        <v>2018-11-20 16:31:11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2018-11-20T15:36:52Z</dcterms:created>
  <dcterms:modified xsi:type="dcterms:W3CDTF">2018-11-20T15:37:01Z</dcterms:modified>
</cp:coreProperties>
</file>