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38"/>
  <workbookPr defaultThemeVersion="166925"/>
  <mc:AlternateContent xmlns:mc="http://schemas.openxmlformats.org/markup-compatibility/2006">
    <mc:Choice Requires="x15">
      <x15ac:absPath xmlns:x15ac="http://schemas.microsoft.com/office/spreadsheetml/2010/11/ac" url="D:\workroom\send_data\青春\"/>
    </mc:Choice>
  </mc:AlternateContent>
  <xr:revisionPtr revIDLastSave="0" documentId="13_ncr:1_{05D2A9B2-1A2A-4FA2-A476-C19F11F540CE}" xr6:coauthVersionLast="36" xr6:coauthVersionMax="36" xr10:uidLastSave="{00000000-0000-0000-0000-000000000000}"/>
  <bookViews>
    <workbookView xWindow="0" yWindow="0" windowWidth="24330" windowHeight="10245" xr2:uid="{40439F54-7E5B-49DB-B4B7-EC8461BE8B05}"/>
  </bookViews>
  <sheets>
    <sheet name="Sheet1" sheetId="1" r:id="rId1"/>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73" i="1" l="1"/>
  <c r="C573" i="1"/>
  <c r="B573" i="1"/>
  <c r="G572" i="1"/>
  <c r="C572" i="1"/>
  <c r="B572" i="1"/>
  <c r="G571" i="1"/>
  <c r="C571" i="1"/>
  <c r="B571" i="1"/>
  <c r="G570" i="1"/>
  <c r="C570" i="1"/>
  <c r="B570" i="1"/>
  <c r="G569" i="1"/>
  <c r="C569" i="1"/>
  <c r="B569" i="1"/>
  <c r="G568" i="1"/>
  <c r="C568" i="1"/>
  <c r="B568" i="1"/>
  <c r="G567" i="1"/>
  <c r="B567" i="1"/>
  <c r="G566" i="1"/>
  <c r="C566" i="1"/>
  <c r="B566" i="1"/>
  <c r="G565" i="1"/>
  <c r="C565" i="1"/>
  <c r="B565" i="1"/>
  <c r="G564" i="1"/>
  <c r="C564" i="1"/>
  <c r="B564" i="1"/>
  <c r="G563" i="1"/>
  <c r="B563" i="1"/>
  <c r="G562" i="1"/>
  <c r="C562" i="1"/>
  <c r="B562" i="1"/>
  <c r="G561" i="1"/>
  <c r="B561" i="1"/>
  <c r="G560" i="1"/>
  <c r="C560" i="1"/>
  <c r="B560" i="1"/>
  <c r="G559" i="1"/>
  <c r="C559" i="1"/>
  <c r="B559" i="1"/>
  <c r="G558" i="1"/>
  <c r="C558" i="1"/>
  <c r="B558" i="1"/>
  <c r="G557" i="1"/>
  <c r="C557" i="1"/>
  <c r="B557" i="1"/>
  <c r="G556" i="1"/>
  <c r="B556" i="1"/>
  <c r="G555" i="1"/>
  <c r="C555" i="1"/>
  <c r="B555" i="1"/>
  <c r="G554" i="1"/>
  <c r="C554" i="1"/>
  <c r="B554" i="1"/>
  <c r="G553" i="1"/>
  <c r="B553" i="1"/>
  <c r="G552" i="1"/>
  <c r="B552" i="1"/>
  <c r="G551" i="1"/>
  <c r="B551" i="1"/>
  <c r="G550" i="1"/>
  <c r="C550" i="1"/>
  <c r="B550" i="1"/>
  <c r="G549" i="1"/>
  <c r="C549" i="1"/>
  <c r="B549" i="1"/>
  <c r="G548" i="1"/>
  <c r="C548" i="1"/>
  <c r="B548" i="1"/>
  <c r="G547" i="1"/>
  <c r="C547" i="1"/>
  <c r="B547" i="1"/>
  <c r="G546" i="1"/>
  <c r="C546" i="1"/>
  <c r="B546" i="1"/>
  <c r="G545" i="1"/>
  <c r="C545" i="1"/>
  <c r="B545" i="1"/>
  <c r="G544" i="1"/>
  <c r="C544" i="1"/>
  <c r="B544" i="1"/>
  <c r="G543" i="1"/>
  <c r="C543" i="1"/>
  <c r="B543" i="1"/>
  <c r="G542" i="1"/>
  <c r="C542" i="1"/>
  <c r="B542" i="1"/>
  <c r="G541" i="1"/>
  <c r="C541" i="1"/>
  <c r="B541" i="1"/>
  <c r="G540" i="1"/>
  <c r="B540" i="1"/>
  <c r="G539" i="1"/>
  <c r="C539" i="1"/>
  <c r="B539" i="1"/>
  <c r="G538" i="1"/>
  <c r="C538" i="1"/>
  <c r="B538" i="1"/>
  <c r="G537" i="1"/>
  <c r="B537" i="1"/>
  <c r="G536" i="1"/>
  <c r="B536" i="1"/>
  <c r="G535" i="1"/>
  <c r="C535" i="1"/>
  <c r="B535" i="1"/>
  <c r="G534" i="1"/>
  <c r="B534" i="1"/>
  <c r="G533" i="1"/>
  <c r="C533" i="1"/>
  <c r="B533" i="1"/>
  <c r="G532" i="1"/>
  <c r="B532" i="1"/>
  <c r="G531" i="1"/>
  <c r="B531" i="1"/>
  <c r="G530" i="1"/>
  <c r="C530" i="1"/>
  <c r="B530" i="1"/>
  <c r="G529" i="1"/>
  <c r="C529" i="1"/>
  <c r="B529" i="1"/>
  <c r="G528" i="1"/>
  <c r="C528" i="1"/>
  <c r="B528" i="1"/>
  <c r="G527" i="1"/>
  <c r="B527" i="1"/>
  <c r="G526" i="1"/>
  <c r="C526" i="1"/>
  <c r="B526" i="1"/>
  <c r="G525" i="1"/>
  <c r="B525" i="1"/>
  <c r="G524" i="1"/>
  <c r="C524" i="1"/>
  <c r="B524" i="1"/>
  <c r="G523" i="1"/>
  <c r="B523" i="1"/>
  <c r="G522" i="1"/>
  <c r="B522" i="1"/>
  <c r="G521" i="1"/>
  <c r="C521" i="1"/>
  <c r="B521" i="1"/>
  <c r="G520" i="1"/>
  <c r="B520" i="1"/>
  <c r="G519" i="1"/>
  <c r="B519" i="1"/>
  <c r="G518" i="1"/>
  <c r="C518" i="1"/>
  <c r="B518" i="1"/>
  <c r="G517" i="1"/>
  <c r="B517" i="1"/>
  <c r="G516" i="1"/>
  <c r="C516" i="1"/>
  <c r="B516" i="1"/>
  <c r="G515" i="1"/>
  <c r="C515" i="1"/>
  <c r="B515" i="1"/>
  <c r="G514" i="1"/>
  <c r="B514" i="1"/>
  <c r="G513" i="1"/>
  <c r="C513" i="1"/>
  <c r="B513" i="1"/>
  <c r="G512" i="1"/>
  <c r="C512" i="1"/>
  <c r="B512" i="1"/>
  <c r="G511" i="1"/>
  <c r="C511" i="1"/>
  <c r="B511" i="1"/>
  <c r="G510" i="1"/>
  <c r="C510" i="1"/>
  <c r="B510" i="1"/>
  <c r="G509" i="1"/>
  <c r="C509" i="1"/>
  <c r="B509" i="1"/>
  <c r="G508" i="1"/>
  <c r="C508" i="1"/>
  <c r="B508" i="1"/>
  <c r="G507" i="1"/>
  <c r="C507" i="1"/>
  <c r="B507" i="1"/>
  <c r="G506" i="1"/>
  <c r="C506" i="1"/>
  <c r="B506" i="1"/>
  <c r="G505" i="1"/>
  <c r="B505" i="1"/>
  <c r="G504" i="1"/>
  <c r="C504" i="1"/>
  <c r="B504" i="1"/>
  <c r="G503" i="1"/>
  <c r="B503" i="1"/>
  <c r="G502" i="1"/>
  <c r="B502" i="1"/>
  <c r="G501" i="1"/>
  <c r="C501" i="1"/>
  <c r="B501" i="1"/>
  <c r="G500" i="1"/>
  <c r="C500" i="1"/>
  <c r="B500" i="1"/>
  <c r="G499" i="1"/>
  <c r="C499" i="1"/>
  <c r="B499" i="1"/>
  <c r="G498" i="1"/>
  <c r="C498" i="1"/>
  <c r="B498" i="1"/>
  <c r="G497" i="1"/>
  <c r="B497" i="1"/>
  <c r="G496" i="1"/>
  <c r="C496" i="1"/>
  <c r="B496" i="1"/>
  <c r="G495" i="1"/>
  <c r="C495" i="1"/>
  <c r="B495" i="1"/>
  <c r="G494" i="1"/>
  <c r="C494" i="1"/>
  <c r="B494" i="1"/>
  <c r="G493" i="1"/>
  <c r="C493" i="1"/>
  <c r="B493" i="1"/>
  <c r="G492" i="1"/>
  <c r="C492" i="1"/>
  <c r="B492" i="1"/>
  <c r="G491" i="1"/>
  <c r="B491" i="1"/>
  <c r="G490" i="1"/>
  <c r="C490" i="1"/>
  <c r="B490" i="1"/>
  <c r="G489" i="1"/>
  <c r="B489" i="1"/>
  <c r="G488" i="1"/>
  <c r="C488" i="1"/>
  <c r="B488" i="1"/>
  <c r="G487" i="1"/>
  <c r="B487" i="1"/>
  <c r="G486" i="1"/>
  <c r="B486" i="1"/>
  <c r="G485" i="1"/>
  <c r="C485" i="1"/>
  <c r="B485" i="1"/>
  <c r="G484" i="1"/>
  <c r="C484" i="1"/>
  <c r="B484" i="1"/>
  <c r="G483" i="1"/>
  <c r="C483" i="1"/>
  <c r="B483" i="1"/>
  <c r="G482" i="1"/>
  <c r="C482" i="1"/>
  <c r="B482" i="1"/>
  <c r="G481" i="1"/>
  <c r="C481" i="1"/>
  <c r="B481" i="1"/>
  <c r="G480" i="1"/>
  <c r="B480" i="1"/>
  <c r="G479" i="1"/>
  <c r="C479" i="1"/>
  <c r="B479" i="1"/>
  <c r="G478" i="1"/>
  <c r="C478" i="1"/>
  <c r="B478" i="1"/>
  <c r="G477" i="1"/>
  <c r="C477" i="1"/>
  <c r="B477" i="1"/>
  <c r="G476" i="1"/>
  <c r="B476" i="1"/>
  <c r="G475" i="1"/>
  <c r="C475" i="1"/>
  <c r="B475" i="1"/>
  <c r="G474" i="1"/>
  <c r="C474" i="1"/>
  <c r="B474" i="1"/>
  <c r="G473" i="1"/>
  <c r="B473" i="1"/>
  <c r="G472" i="1"/>
  <c r="C472" i="1"/>
  <c r="B472" i="1"/>
  <c r="G471" i="1"/>
  <c r="C471" i="1"/>
  <c r="B471" i="1"/>
  <c r="G470" i="1"/>
  <c r="B470" i="1"/>
  <c r="G469" i="1"/>
  <c r="C469" i="1"/>
  <c r="B469" i="1"/>
  <c r="G468" i="1"/>
  <c r="C468" i="1"/>
  <c r="B468" i="1"/>
  <c r="G467" i="1"/>
  <c r="C467" i="1"/>
  <c r="B467" i="1"/>
  <c r="G466" i="1"/>
  <c r="C466" i="1"/>
  <c r="B466" i="1"/>
  <c r="G465" i="1"/>
  <c r="C465" i="1"/>
  <c r="B465" i="1"/>
  <c r="G464" i="1"/>
  <c r="C464" i="1"/>
  <c r="B464" i="1"/>
  <c r="G463" i="1"/>
  <c r="B463" i="1"/>
  <c r="G462" i="1"/>
  <c r="C462" i="1"/>
  <c r="B462" i="1"/>
  <c r="G461" i="1"/>
  <c r="C461" i="1"/>
  <c r="B461" i="1"/>
  <c r="G460" i="1"/>
  <c r="C460" i="1"/>
  <c r="B460" i="1"/>
  <c r="G459" i="1"/>
  <c r="C459" i="1"/>
  <c r="B459" i="1"/>
  <c r="G458" i="1"/>
  <c r="C458" i="1"/>
  <c r="B458" i="1"/>
  <c r="G457" i="1"/>
  <c r="B457" i="1"/>
  <c r="G456" i="1"/>
  <c r="C456" i="1"/>
  <c r="B456" i="1"/>
  <c r="G455" i="1"/>
  <c r="C455" i="1"/>
  <c r="B455" i="1"/>
  <c r="G454" i="1"/>
  <c r="C454" i="1"/>
  <c r="B454" i="1"/>
  <c r="G453" i="1"/>
  <c r="C453" i="1"/>
  <c r="B453" i="1"/>
  <c r="G452" i="1"/>
  <c r="C452" i="1"/>
  <c r="B452" i="1"/>
  <c r="G451" i="1"/>
  <c r="C451" i="1"/>
  <c r="B451" i="1"/>
  <c r="G450" i="1"/>
  <c r="C450" i="1"/>
  <c r="B450" i="1"/>
  <c r="G449" i="1"/>
  <c r="B449" i="1"/>
  <c r="G448" i="1"/>
  <c r="C448" i="1"/>
  <c r="B448" i="1"/>
  <c r="G447" i="1"/>
  <c r="C447" i="1"/>
  <c r="B447" i="1"/>
  <c r="G446" i="1"/>
  <c r="B446" i="1"/>
  <c r="G445" i="1"/>
  <c r="B445" i="1"/>
  <c r="G444" i="1"/>
  <c r="B444" i="1"/>
  <c r="G443" i="1"/>
  <c r="C443" i="1"/>
  <c r="B443" i="1"/>
  <c r="G442" i="1"/>
  <c r="C442" i="1"/>
  <c r="B442" i="1"/>
  <c r="G441" i="1"/>
  <c r="C441" i="1"/>
  <c r="B441" i="1"/>
  <c r="G440" i="1"/>
  <c r="C440" i="1"/>
  <c r="B440" i="1"/>
  <c r="G439" i="1"/>
  <c r="C439" i="1"/>
  <c r="B439" i="1"/>
  <c r="G438" i="1"/>
  <c r="C438" i="1"/>
  <c r="B438" i="1"/>
  <c r="G437" i="1"/>
  <c r="C437" i="1"/>
  <c r="B437" i="1"/>
  <c r="G436" i="1"/>
  <c r="C436" i="1"/>
  <c r="B436" i="1"/>
  <c r="G435" i="1"/>
  <c r="C435" i="1"/>
  <c r="B435" i="1"/>
  <c r="G434" i="1"/>
  <c r="B434" i="1"/>
  <c r="G433" i="1"/>
  <c r="C433" i="1"/>
  <c r="B433" i="1"/>
  <c r="G432" i="1"/>
  <c r="C432" i="1"/>
  <c r="B432" i="1"/>
  <c r="G431" i="1"/>
  <c r="C431" i="1"/>
  <c r="B431" i="1"/>
  <c r="G430" i="1"/>
  <c r="C430" i="1"/>
  <c r="B430" i="1"/>
  <c r="G429" i="1"/>
  <c r="C429" i="1"/>
  <c r="B429" i="1"/>
  <c r="G428" i="1"/>
  <c r="B428" i="1"/>
  <c r="G427" i="1"/>
  <c r="C427" i="1"/>
  <c r="B427" i="1"/>
  <c r="G426" i="1"/>
  <c r="C426" i="1"/>
  <c r="B426" i="1"/>
  <c r="G425" i="1"/>
  <c r="B425" i="1"/>
  <c r="G424" i="1"/>
  <c r="B424" i="1"/>
  <c r="G423" i="1"/>
  <c r="B423" i="1"/>
  <c r="G422" i="1"/>
  <c r="C422" i="1"/>
  <c r="B422" i="1"/>
  <c r="G421" i="1"/>
  <c r="B421" i="1"/>
  <c r="G420" i="1"/>
  <c r="C420" i="1"/>
  <c r="B420" i="1"/>
  <c r="G419" i="1"/>
  <c r="C419" i="1"/>
  <c r="B419" i="1"/>
  <c r="G418" i="1"/>
  <c r="C418" i="1"/>
  <c r="B418" i="1"/>
  <c r="G417" i="1"/>
  <c r="C417" i="1"/>
  <c r="B417" i="1"/>
  <c r="G416" i="1"/>
  <c r="B416" i="1"/>
  <c r="G415" i="1"/>
  <c r="C415" i="1"/>
  <c r="B415" i="1"/>
  <c r="G414" i="1"/>
  <c r="C414" i="1"/>
  <c r="B414" i="1"/>
  <c r="G413" i="1"/>
  <c r="C413" i="1"/>
  <c r="B413" i="1"/>
  <c r="G412" i="1"/>
  <c r="C412" i="1"/>
  <c r="B412" i="1"/>
  <c r="G411" i="1"/>
  <c r="B411" i="1"/>
  <c r="G410" i="1"/>
  <c r="C410" i="1"/>
  <c r="B410" i="1"/>
  <c r="G409" i="1"/>
  <c r="C409" i="1"/>
  <c r="B409" i="1"/>
  <c r="G408" i="1"/>
  <c r="C408" i="1"/>
  <c r="B408" i="1"/>
  <c r="G407" i="1"/>
  <c r="C407" i="1"/>
  <c r="B407" i="1"/>
  <c r="G406" i="1"/>
  <c r="C406" i="1"/>
  <c r="B406" i="1"/>
  <c r="G405" i="1"/>
  <c r="B405" i="1"/>
  <c r="G404" i="1"/>
  <c r="B404" i="1"/>
  <c r="G403" i="1"/>
  <c r="C403" i="1"/>
  <c r="B403" i="1"/>
  <c r="G402" i="1"/>
  <c r="B402" i="1"/>
  <c r="G401" i="1"/>
  <c r="B401" i="1"/>
  <c r="G400" i="1"/>
  <c r="C400" i="1"/>
  <c r="B400" i="1"/>
  <c r="G399" i="1"/>
  <c r="C399" i="1"/>
  <c r="B399" i="1"/>
  <c r="G398" i="1"/>
  <c r="B398" i="1"/>
  <c r="G397" i="1"/>
  <c r="B397" i="1"/>
  <c r="G396" i="1"/>
  <c r="B396" i="1"/>
  <c r="G395" i="1"/>
  <c r="B395" i="1"/>
  <c r="G394" i="1"/>
  <c r="C394" i="1"/>
  <c r="B394" i="1"/>
  <c r="G393" i="1"/>
  <c r="C393" i="1"/>
  <c r="B393" i="1"/>
  <c r="G392" i="1"/>
  <c r="C392" i="1"/>
  <c r="B392" i="1"/>
  <c r="G391" i="1"/>
  <c r="C391" i="1"/>
  <c r="B391" i="1"/>
  <c r="G390" i="1"/>
  <c r="C390" i="1"/>
  <c r="B390" i="1"/>
  <c r="G389" i="1"/>
  <c r="C389" i="1"/>
  <c r="B389" i="1"/>
  <c r="G388" i="1"/>
  <c r="B388" i="1"/>
  <c r="G387" i="1"/>
  <c r="C387" i="1"/>
  <c r="B387" i="1"/>
  <c r="G386" i="1"/>
  <c r="C386" i="1"/>
  <c r="B386" i="1"/>
  <c r="G385" i="1"/>
  <c r="C385" i="1"/>
  <c r="B385" i="1"/>
  <c r="G384" i="1"/>
  <c r="C384" i="1"/>
  <c r="B384" i="1"/>
  <c r="G383" i="1"/>
  <c r="C383" i="1"/>
  <c r="B383" i="1"/>
  <c r="G382" i="1"/>
  <c r="C382" i="1"/>
  <c r="B382" i="1"/>
  <c r="G381" i="1"/>
  <c r="C381" i="1"/>
  <c r="B381" i="1"/>
  <c r="G380" i="1"/>
  <c r="C380" i="1"/>
  <c r="B380" i="1"/>
  <c r="G379" i="1"/>
  <c r="C379" i="1"/>
  <c r="B379" i="1"/>
  <c r="G378" i="1"/>
  <c r="B378" i="1"/>
  <c r="G377" i="1"/>
  <c r="B377" i="1"/>
  <c r="G376" i="1"/>
  <c r="C376" i="1"/>
  <c r="B376" i="1"/>
  <c r="G375" i="1"/>
  <c r="C375" i="1"/>
  <c r="B375" i="1"/>
  <c r="G374" i="1"/>
  <c r="C374" i="1"/>
  <c r="B374" i="1"/>
  <c r="G373" i="1"/>
  <c r="C373" i="1"/>
  <c r="B373" i="1"/>
  <c r="G372" i="1"/>
  <c r="B372" i="1"/>
  <c r="G371" i="1"/>
  <c r="C371" i="1"/>
  <c r="B371" i="1"/>
  <c r="G370" i="1"/>
  <c r="B370" i="1"/>
  <c r="G369" i="1"/>
  <c r="C369" i="1"/>
  <c r="B369" i="1"/>
  <c r="G368" i="1"/>
  <c r="C368" i="1"/>
  <c r="B368" i="1"/>
  <c r="G367" i="1"/>
  <c r="C367" i="1"/>
  <c r="B367" i="1"/>
  <c r="G366" i="1"/>
  <c r="B366" i="1"/>
  <c r="G365" i="1"/>
  <c r="C365" i="1"/>
  <c r="B365" i="1"/>
  <c r="G364" i="1"/>
  <c r="C364" i="1"/>
  <c r="B364" i="1"/>
  <c r="G363" i="1"/>
  <c r="C363" i="1"/>
  <c r="B363" i="1"/>
  <c r="G362" i="1"/>
  <c r="C362" i="1"/>
  <c r="B362" i="1"/>
  <c r="G361" i="1"/>
  <c r="C361" i="1"/>
  <c r="B361" i="1"/>
  <c r="G360" i="1"/>
  <c r="C360" i="1"/>
  <c r="B360" i="1"/>
  <c r="G359" i="1"/>
  <c r="B359" i="1"/>
  <c r="G358" i="1"/>
  <c r="C358" i="1"/>
  <c r="B358" i="1"/>
  <c r="G357" i="1"/>
  <c r="C357" i="1"/>
  <c r="B357" i="1"/>
  <c r="G356" i="1"/>
  <c r="C356" i="1"/>
  <c r="B356" i="1"/>
  <c r="G355" i="1"/>
  <c r="C355" i="1"/>
  <c r="B355" i="1"/>
  <c r="G354" i="1"/>
  <c r="C354" i="1"/>
  <c r="B354" i="1"/>
  <c r="G353" i="1"/>
  <c r="B353" i="1"/>
  <c r="G352" i="1"/>
  <c r="B352" i="1"/>
  <c r="G351" i="1"/>
  <c r="B351" i="1"/>
  <c r="G350" i="1"/>
  <c r="B350" i="1"/>
  <c r="G349" i="1"/>
  <c r="C349" i="1"/>
  <c r="B349" i="1"/>
  <c r="G348" i="1"/>
  <c r="B348" i="1"/>
  <c r="G347" i="1"/>
  <c r="C347" i="1"/>
  <c r="B347" i="1"/>
  <c r="G346" i="1"/>
  <c r="C346" i="1"/>
  <c r="B346" i="1"/>
  <c r="G345" i="1"/>
  <c r="C345" i="1"/>
  <c r="B345" i="1"/>
  <c r="G344" i="1"/>
  <c r="B344" i="1"/>
  <c r="G343" i="1"/>
  <c r="B343" i="1"/>
  <c r="G342" i="1"/>
  <c r="B342" i="1"/>
  <c r="G341" i="1"/>
  <c r="C341" i="1"/>
  <c r="B341" i="1"/>
  <c r="G340" i="1"/>
  <c r="C340" i="1"/>
  <c r="B340" i="1"/>
  <c r="G339" i="1"/>
  <c r="C339" i="1"/>
  <c r="B339" i="1"/>
  <c r="G338" i="1"/>
  <c r="B338" i="1"/>
  <c r="G337" i="1"/>
  <c r="C337" i="1"/>
  <c r="B337" i="1"/>
  <c r="G336" i="1"/>
  <c r="C336" i="1"/>
  <c r="B336" i="1"/>
  <c r="G335" i="1"/>
  <c r="B335" i="1"/>
  <c r="G334" i="1"/>
  <c r="B334" i="1"/>
  <c r="G333" i="1"/>
  <c r="C333" i="1"/>
  <c r="B333" i="1"/>
  <c r="G332" i="1"/>
  <c r="C332" i="1"/>
  <c r="B332" i="1"/>
  <c r="G331" i="1"/>
  <c r="C331" i="1"/>
  <c r="B331" i="1"/>
  <c r="G330" i="1"/>
  <c r="C330" i="1"/>
  <c r="B330" i="1"/>
  <c r="G329" i="1"/>
  <c r="C329" i="1"/>
  <c r="B329" i="1"/>
  <c r="G328" i="1"/>
  <c r="C328" i="1"/>
  <c r="B328" i="1"/>
  <c r="G327" i="1"/>
  <c r="C327" i="1"/>
  <c r="B327" i="1"/>
  <c r="G326" i="1"/>
  <c r="C326" i="1"/>
  <c r="B326" i="1"/>
  <c r="G325" i="1"/>
  <c r="C325" i="1"/>
  <c r="B325" i="1"/>
  <c r="G324" i="1"/>
  <c r="B324" i="1"/>
  <c r="G323" i="1"/>
  <c r="C323" i="1"/>
  <c r="B323" i="1"/>
  <c r="G322" i="1"/>
  <c r="C322" i="1"/>
  <c r="B322" i="1"/>
  <c r="G321" i="1"/>
  <c r="C321" i="1"/>
  <c r="B321" i="1"/>
  <c r="G320" i="1"/>
  <c r="B320" i="1"/>
  <c r="G319" i="1"/>
  <c r="C319" i="1"/>
  <c r="B319" i="1"/>
  <c r="G318" i="1"/>
  <c r="B318" i="1"/>
  <c r="G317" i="1"/>
  <c r="C317" i="1"/>
  <c r="B317" i="1"/>
  <c r="G316" i="1"/>
  <c r="B316" i="1"/>
  <c r="G315" i="1"/>
  <c r="C315" i="1"/>
  <c r="B315" i="1"/>
  <c r="G314" i="1"/>
  <c r="C314" i="1"/>
  <c r="B314" i="1"/>
  <c r="G313" i="1"/>
  <c r="B313" i="1"/>
  <c r="G312" i="1"/>
  <c r="B312" i="1"/>
  <c r="G311" i="1"/>
  <c r="B311" i="1"/>
  <c r="G310" i="1"/>
  <c r="C310" i="1"/>
  <c r="B310" i="1"/>
  <c r="G309" i="1"/>
  <c r="C309" i="1"/>
  <c r="B309" i="1"/>
  <c r="G308" i="1"/>
  <c r="C308" i="1"/>
  <c r="B308" i="1"/>
  <c r="G307" i="1"/>
  <c r="C307" i="1"/>
  <c r="B307" i="1"/>
  <c r="G306" i="1"/>
  <c r="C306" i="1"/>
  <c r="B306" i="1"/>
  <c r="G305" i="1"/>
  <c r="C305" i="1"/>
  <c r="B305" i="1"/>
  <c r="G304" i="1"/>
  <c r="C304" i="1"/>
  <c r="B304" i="1"/>
  <c r="G303" i="1"/>
  <c r="C303" i="1"/>
  <c r="B303" i="1"/>
  <c r="G302" i="1"/>
  <c r="C302" i="1"/>
  <c r="B302" i="1"/>
  <c r="G301" i="1"/>
  <c r="B301" i="1"/>
  <c r="G300" i="1"/>
  <c r="C300" i="1"/>
  <c r="B300" i="1"/>
  <c r="G299" i="1"/>
  <c r="B299" i="1"/>
  <c r="G298" i="1"/>
  <c r="C298" i="1"/>
  <c r="B298" i="1"/>
  <c r="G297" i="1"/>
  <c r="C297" i="1"/>
  <c r="B297" i="1"/>
  <c r="G296" i="1"/>
  <c r="C296" i="1"/>
  <c r="B296" i="1"/>
  <c r="G295" i="1"/>
  <c r="C295" i="1"/>
  <c r="B295" i="1"/>
  <c r="G294" i="1"/>
  <c r="C294" i="1"/>
  <c r="B294" i="1"/>
  <c r="G293" i="1"/>
  <c r="B293" i="1"/>
  <c r="G292" i="1"/>
  <c r="C292" i="1"/>
  <c r="B292" i="1"/>
  <c r="G291" i="1"/>
  <c r="C291" i="1"/>
  <c r="B291" i="1"/>
  <c r="G290" i="1"/>
  <c r="C290" i="1"/>
  <c r="B290" i="1"/>
  <c r="G289" i="1"/>
  <c r="C289" i="1"/>
  <c r="B289" i="1"/>
  <c r="G288" i="1"/>
  <c r="C288" i="1"/>
  <c r="B288" i="1"/>
  <c r="G287" i="1"/>
  <c r="C287" i="1"/>
  <c r="B287" i="1"/>
  <c r="G286" i="1"/>
  <c r="C286" i="1"/>
  <c r="B286" i="1"/>
  <c r="G285" i="1"/>
  <c r="C285" i="1"/>
  <c r="B285" i="1"/>
  <c r="G284" i="1"/>
  <c r="B284" i="1"/>
  <c r="G283" i="1"/>
  <c r="C283" i="1"/>
  <c r="B283" i="1"/>
  <c r="G282" i="1"/>
  <c r="C282" i="1"/>
  <c r="B282" i="1"/>
  <c r="G281" i="1"/>
  <c r="C281" i="1"/>
  <c r="B281" i="1"/>
  <c r="G280" i="1"/>
  <c r="B280" i="1"/>
  <c r="G279" i="1"/>
  <c r="C279" i="1"/>
  <c r="B279" i="1"/>
  <c r="G278" i="1"/>
  <c r="C278" i="1"/>
  <c r="B278" i="1"/>
  <c r="G277" i="1"/>
  <c r="C277" i="1"/>
  <c r="B277" i="1"/>
  <c r="G276" i="1"/>
  <c r="C276" i="1"/>
  <c r="B276" i="1"/>
  <c r="G275" i="1"/>
  <c r="C275" i="1"/>
  <c r="B275" i="1"/>
  <c r="G274" i="1"/>
  <c r="C274" i="1"/>
  <c r="B274" i="1"/>
  <c r="G273" i="1"/>
  <c r="C273" i="1"/>
  <c r="B273" i="1"/>
  <c r="G272" i="1"/>
  <c r="C272" i="1"/>
  <c r="B272" i="1"/>
  <c r="G271" i="1"/>
  <c r="C271" i="1"/>
  <c r="B271" i="1"/>
  <c r="G270" i="1"/>
  <c r="B270" i="1"/>
  <c r="G269" i="1"/>
  <c r="B269" i="1"/>
  <c r="G268" i="1"/>
  <c r="B268" i="1"/>
  <c r="G267" i="1"/>
  <c r="C267" i="1"/>
  <c r="B267" i="1"/>
  <c r="G266" i="1"/>
  <c r="C266" i="1"/>
  <c r="B266" i="1"/>
  <c r="G265" i="1"/>
  <c r="C265" i="1"/>
  <c r="B265" i="1"/>
  <c r="G264" i="1"/>
  <c r="B264" i="1"/>
  <c r="G263" i="1"/>
  <c r="C263" i="1"/>
  <c r="B263" i="1"/>
  <c r="G262" i="1"/>
  <c r="C262" i="1"/>
  <c r="B262" i="1"/>
  <c r="G261" i="1"/>
  <c r="C261" i="1"/>
  <c r="B261" i="1"/>
  <c r="G260" i="1"/>
  <c r="B260" i="1"/>
  <c r="G259" i="1"/>
  <c r="C259" i="1"/>
  <c r="B259" i="1"/>
  <c r="G258" i="1"/>
  <c r="C258" i="1"/>
  <c r="B258" i="1"/>
  <c r="G257" i="1"/>
  <c r="C257" i="1"/>
  <c r="B257" i="1"/>
  <c r="G256" i="1"/>
  <c r="C256" i="1"/>
  <c r="B256" i="1"/>
  <c r="G255" i="1"/>
  <c r="C255" i="1"/>
  <c r="B255" i="1"/>
  <c r="G254" i="1"/>
  <c r="B254" i="1"/>
  <c r="G253" i="1"/>
  <c r="C253" i="1"/>
  <c r="B253" i="1"/>
  <c r="G252" i="1"/>
  <c r="C252" i="1"/>
  <c r="B252" i="1"/>
  <c r="G251" i="1"/>
  <c r="B251" i="1"/>
  <c r="G250" i="1"/>
  <c r="C250" i="1"/>
  <c r="B250" i="1"/>
  <c r="G249" i="1"/>
  <c r="C249" i="1"/>
  <c r="B249" i="1"/>
  <c r="G248" i="1"/>
  <c r="C248" i="1"/>
  <c r="B248" i="1"/>
  <c r="G247" i="1"/>
  <c r="C247" i="1"/>
  <c r="B247" i="1"/>
  <c r="G246" i="1"/>
  <c r="C246" i="1"/>
  <c r="B246" i="1"/>
  <c r="G245" i="1"/>
  <c r="C245" i="1"/>
  <c r="B245" i="1"/>
  <c r="G244" i="1"/>
  <c r="B244" i="1"/>
  <c r="G243" i="1"/>
  <c r="B243" i="1"/>
  <c r="G242" i="1"/>
  <c r="C242" i="1"/>
  <c r="B242" i="1"/>
  <c r="G241" i="1"/>
  <c r="C241" i="1"/>
  <c r="B241" i="1"/>
  <c r="G240" i="1"/>
  <c r="C240" i="1"/>
  <c r="B240" i="1"/>
  <c r="G239" i="1"/>
  <c r="B239" i="1"/>
  <c r="G238" i="1"/>
  <c r="C238" i="1"/>
  <c r="B238" i="1"/>
  <c r="G237" i="1"/>
  <c r="C237" i="1"/>
  <c r="B237" i="1"/>
  <c r="G236" i="1"/>
  <c r="C236" i="1"/>
  <c r="B236" i="1"/>
  <c r="G235" i="1"/>
  <c r="C235" i="1"/>
  <c r="B235" i="1"/>
  <c r="G234" i="1"/>
  <c r="C234" i="1"/>
  <c r="B234" i="1"/>
  <c r="G233" i="1"/>
  <c r="C233" i="1"/>
  <c r="B233" i="1"/>
  <c r="G232" i="1"/>
  <c r="B232" i="1"/>
  <c r="G231" i="1"/>
  <c r="C231" i="1"/>
  <c r="B231" i="1"/>
  <c r="G230" i="1"/>
  <c r="C230" i="1"/>
  <c r="B230" i="1"/>
  <c r="G229" i="1"/>
  <c r="C229" i="1"/>
  <c r="B229" i="1"/>
  <c r="G228" i="1"/>
  <c r="C228" i="1"/>
  <c r="B228" i="1"/>
  <c r="G227" i="1"/>
  <c r="C227" i="1"/>
  <c r="B227" i="1"/>
  <c r="G226" i="1"/>
  <c r="C226" i="1"/>
  <c r="B226" i="1"/>
  <c r="G225" i="1"/>
  <c r="B225" i="1"/>
  <c r="G224" i="1"/>
  <c r="C224" i="1"/>
  <c r="B224" i="1"/>
  <c r="G223" i="1"/>
  <c r="C223" i="1"/>
  <c r="B223" i="1"/>
  <c r="G222" i="1"/>
  <c r="B222" i="1"/>
  <c r="G221" i="1"/>
  <c r="C221" i="1"/>
  <c r="B221" i="1"/>
  <c r="G220" i="1"/>
  <c r="C220" i="1"/>
  <c r="B220" i="1"/>
  <c r="G219" i="1"/>
  <c r="C219" i="1"/>
  <c r="B219" i="1"/>
  <c r="G218" i="1"/>
  <c r="C218" i="1"/>
  <c r="B218" i="1"/>
  <c r="G217" i="1"/>
  <c r="C217" i="1"/>
  <c r="B217" i="1"/>
  <c r="G216" i="1"/>
  <c r="C216" i="1"/>
  <c r="B216" i="1"/>
  <c r="G215" i="1"/>
  <c r="C215" i="1"/>
  <c r="B215" i="1"/>
  <c r="G214" i="1"/>
  <c r="C214" i="1"/>
  <c r="B214" i="1"/>
  <c r="G213" i="1"/>
  <c r="C213" i="1"/>
  <c r="B213" i="1"/>
  <c r="G212" i="1"/>
  <c r="C212" i="1"/>
  <c r="B212" i="1"/>
  <c r="G211" i="1"/>
  <c r="B211" i="1"/>
  <c r="G210" i="1"/>
  <c r="C210" i="1"/>
  <c r="B210" i="1"/>
  <c r="G209" i="1"/>
  <c r="C209" i="1"/>
  <c r="B209" i="1"/>
  <c r="G208" i="1"/>
  <c r="C208" i="1"/>
  <c r="B208" i="1"/>
  <c r="G207" i="1"/>
  <c r="C207" i="1"/>
  <c r="B207" i="1"/>
  <c r="G206" i="1"/>
  <c r="B206" i="1"/>
  <c r="G205" i="1"/>
  <c r="C205" i="1"/>
  <c r="B205" i="1"/>
  <c r="G204" i="1"/>
  <c r="C204" i="1"/>
  <c r="B204" i="1"/>
  <c r="G203" i="1"/>
  <c r="B203" i="1"/>
  <c r="G202" i="1"/>
  <c r="C202" i="1"/>
  <c r="B202" i="1"/>
  <c r="G201" i="1"/>
  <c r="C201" i="1"/>
  <c r="B201" i="1"/>
  <c r="G200" i="1"/>
  <c r="C200" i="1"/>
  <c r="B200" i="1"/>
  <c r="G199" i="1"/>
  <c r="C199" i="1"/>
  <c r="B199" i="1"/>
  <c r="G198" i="1"/>
  <c r="C198" i="1"/>
  <c r="B198" i="1"/>
  <c r="G197" i="1"/>
  <c r="C197" i="1"/>
  <c r="B197" i="1"/>
  <c r="G196" i="1"/>
  <c r="C196" i="1"/>
  <c r="B196" i="1"/>
  <c r="G195" i="1"/>
  <c r="C195" i="1"/>
  <c r="B195" i="1"/>
  <c r="G194" i="1"/>
  <c r="C194" i="1"/>
  <c r="B194" i="1"/>
  <c r="G193" i="1"/>
  <c r="B193" i="1"/>
  <c r="G192" i="1"/>
  <c r="B192" i="1"/>
  <c r="G191" i="1"/>
  <c r="B191" i="1"/>
  <c r="G190" i="1"/>
  <c r="C190" i="1"/>
  <c r="B190" i="1"/>
  <c r="G189" i="1"/>
  <c r="C189" i="1"/>
  <c r="B189" i="1"/>
  <c r="G188" i="1"/>
  <c r="C188" i="1"/>
  <c r="B188" i="1"/>
  <c r="G187" i="1"/>
  <c r="C187" i="1"/>
  <c r="B187" i="1"/>
  <c r="G186" i="1"/>
  <c r="C186" i="1"/>
  <c r="B186" i="1"/>
  <c r="G185" i="1"/>
  <c r="C185" i="1"/>
  <c r="B185" i="1"/>
  <c r="G184" i="1"/>
  <c r="B184" i="1"/>
  <c r="G183" i="1"/>
  <c r="B183" i="1"/>
  <c r="G182" i="1"/>
  <c r="C182" i="1"/>
  <c r="B182" i="1"/>
  <c r="G181" i="1"/>
  <c r="C181" i="1"/>
  <c r="B181" i="1"/>
  <c r="G180" i="1"/>
  <c r="C180" i="1"/>
  <c r="B180" i="1"/>
  <c r="G179" i="1"/>
  <c r="B179" i="1"/>
  <c r="G178" i="1"/>
  <c r="C178" i="1"/>
  <c r="B178" i="1"/>
  <c r="G177" i="1"/>
  <c r="C177" i="1"/>
  <c r="B177" i="1"/>
  <c r="G176" i="1"/>
  <c r="C176" i="1"/>
  <c r="B176" i="1"/>
  <c r="G175" i="1"/>
  <c r="B175" i="1"/>
  <c r="G174" i="1"/>
  <c r="B174" i="1"/>
  <c r="G173" i="1"/>
  <c r="C173" i="1"/>
  <c r="B173" i="1"/>
  <c r="G172" i="1"/>
  <c r="C172" i="1"/>
  <c r="B172" i="1"/>
  <c r="G171" i="1"/>
  <c r="C171" i="1"/>
  <c r="B171" i="1"/>
  <c r="G170" i="1"/>
  <c r="C170" i="1"/>
  <c r="B170" i="1"/>
  <c r="G169" i="1"/>
  <c r="B169" i="1"/>
  <c r="G168" i="1"/>
  <c r="C168" i="1"/>
  <c r="B168" i="1"/>
  <c r="G167" i="1"/>
  <c r="C167" i="1"/>
  <c r="B167" i="1"/>
  <c r="G166" i="1"/>
  <c r="C166" i="1"/>
  <c r="B166" i="1"/>
  <c r="G165" i="1"/>
  <c r="B165" i="1"/>
  <c r="G164" i="1"/>
  <c r="C164" i="1"/>
  <c r="B164" i="1"/>
  <c r="G163" i="1"/>
  <c r="C163" i="1"/>
  <c r="B163" i="1"/>
  <c r="G162" i="1"/>
  <c r="C162" i="1"/>
  <c r="B162" i="1"/>
  <c r="G161" i="1"/>
  <c r="B161" i="1"/>
  <c r="G160" i="1"/>
  <c r="C160" i="1"/>
  <c r="B160" i="1"/>
  <c r="G159" i="1"/>
  <c r="C159" i="1"/>
  <c r="B159" i="1"/>
  <c r="G158" i="1"/>
  <c r="C158" i="1"/>
  <c r="B158" i="1"/>
  <c r="G157" i="1"/>
  <c r="B157" i="1"/>
  <c r="G156" i="1"/>
  <c r="C156" i="1"/>
  <c r="B156" i="1"/>
  <c r="G155" i="1"/>
  <c r="B155" i="1"/>
  <c r="G154" i="1"/>
  <c r="B154" i="1"/>
  <c r="G153" i="1"/>
  <c r="C153" i="1"/>
  <c r="B153" i="1"/>
  <c r="G152" i="1"/>
  <c r="B152" i="1"/>
  <c r="G151" i="1"/>
  <c r="B151" i="1"/>
  <c r="G150" i="1"/>
  <c r="C150" i="1"/>
  <c r="B150" i="1"/>
  <c r="G149" i="1"/>
  <c r="C149" i="1"/>
  <c r="B149" i="1"/>
  <c r="G148" i="1"/>
  <c r="C148" i="1"/>
  <c r="B148" i="1"/>
  <c r="G147" i="1"/>
  <c r="C147" i="1"/>
  <c r="B147" i="1"/>
  <c r="G146" i="1"/>
  <c r="B146" i="1"/>
  <c r="G145" i="1"/>
  <c r="C145" i="1"/>
  <c r="B145" i="1"/>
  <c r="G144" i="1"/>
  <c r="C144" i="1"/>
  <c r="B144" i="1"/>
  <c r="G143" i="1"/>
  <c r="C143" i="1"/>
  <c r="B143" i="1"/>
  <c r="G142" i="1"/>
  <c r="C142" i="1"/>
  <c r="B142" i="1"/>
  <c r="G141" i="1"/>
  <c r="B141" i="1"/>
  <c r="G140" i="1"/>
  <c r="C140" i="1"/>
  <c r="B140" i="1"/>
  <c r="G139" i="1"/>
  <c r="C139" i="1"/>
  <c r="B139" i="1"/>
  <c r="G138" i="1"/>
  <c r="B138" i="1"/>
  <c r="G137" i="1"/>
  <c r="C137" i="1"/>
  <c r="B137" i="1"/>
  <c r="G136" i="1"/>
  <c r="C136" i="1"/>
  <c r="B136" i="1"/>
  <c r="G135" i="1"/>
  <c r="C135" i="1"/>
  <c r="B135" i="1"/>
  <c r="G134" i="1"/>
  <c r="C134" i="1"/>
  <c r="B134" i="1"/>
  <c r="G133" i="1"/>
  <c r="C133" i="1"/>
  <c r="B133" i="1"/>
  <c r="G132" i="1"/>
  <c r="C132" i="1"/>
  <c r="B132" i="1"/>
  <c r="G131" i="1"/>
  <c r="C131" i="1"/>
  <c r="B131" i="1"/>
  <c r="G130" i="1"/>
  <c r="C130" i="1"/>
  <c r="B130" i="1"/>
  <c r="G129" i="1"/>
  <c r="C129" i="1"/>
  <c r="B129" i="1"/>
  <c r="G128" i="1"/>
  <c r="C128" i="1"/>
  <c r="B128" i="1"/>
  <c r="G127" i="1"/>
  <c r="C127" i="1"/>
  <c r="B127" i="1"/>
  <c r="G126" i="1"/>
  <c r="C126" i="1"/>
  <c r="B126" i="1"/>
  <c r="G125" i="1"/>
  <c r="B125" i="1"/>
  <c r="G124" i="1"/>
  <c r="B124" i="1"/>
  <c r="G123" i="1"/>
  <c r="C123" i="1"/>
  <c r="B123" i="1"/>
  <c r="G122" i="1"/>
  <c r="C122" i="1"/>
  <c r="B122" i="1"/>
  <c r="G121" i="1"/>
  <c r="C121" i="1"/>
  <c r="B121" i="1"/>
  <c r="G120" i="1"/>
  <c r="C120" i="1"/>
  <c r="B120" i="1"/>
  <c r="G119" i="1"/>
  <c r="B119" i="1"/>
  <c r="G118" i="1"/>
  <c r="B118" i="1"/>
  <c r="G117" i="1"/>
  <c r="B117" i="1"/>
  <c r="G116" i="1"/>
  <c r="C116" i="1"/>
  <c r="B116" i="1"/>
  <c r="G115" i="1"/>
  <c r="C115" i="1"/>
  <c r="B115" i="1"/>
  <c r="G114" i="1"/>
  <c r="C114" i="1"/>
  <c r="B114" i="1"/>
  <c r="G113" i="1"/>
  <c r="C113" i="1"/>
  <c r="B113" i="1"/>
  <c r="G112" i="1"/>
  <c r="C112" i="1"/>
  <c r="B112" i="1"/>
  <c r="G111" i="1"/>
  <c r="C111" i="1"/>
  <c r="B111" i="1"/>
  <c r="G110" i="1"/>
  <c r="C110" i="1"/>
  <c r="B110" i="1"/>
  <c r="G109" i="1"/>
  <c r="B109" i="1"/>
  <c r="G108" i="1"/>
  <c r="C108" i="1"/>
  <c r="B108" i="1"/>
  <c r="G107" i="1"/>
  <c r="C107" i="1"/>
  <c r="B107" i="1"/>
  <c r="G106" i="1"/>
  <c r="B106" i="1"/>
  <c r="G105" i="1"/>
  <c r="C105" i="1"/>
  <c r="B105" i="1"/>
  <c r="G104" i="1"/>
  <c r="B104" i="1"/>
  <c r="G103" i="1"/>
  <c r="C103" i="1"/>
  <c r="B103" i="1"/>
  <c r="G102" i="1"/>
  <c r="C102" i="1"/>
  <c r="B102" i="1"/>
  <c r="G101" i="1"/>
  <c r="B101" i="1"/>
  <c r="G100" i="1"/>
  <c r="C100" i="1"/>
  <c r="B100" i="1"/>
  <c r="G99" i="1"/>
  <c r="C99" i="1"/>
  <c r="B99" i="1"/>
  <c r="G98" i="1"/>
  <c r="C98" i="1"/>
  <c r="B98" i="1"/>
  <c r="G97" i="1"/>
  <c r="B97" i="1"/>
  <c r="G96" i="1"/>
  <c r="C96" i="1"/>
  <c r="B96" i="1"/>
  <c r="G95" i="1"/>
  <c r="C95" i="1"/>
  <c r="B95" i="1"/>
  <c r="G94" i="1"/>
  <c r="B94" i="1"/>
  <c r="G93" i="1"/>
  <c r="B93" i="1"/>
  <c r="G92" i="1"/>
  <c r="B92" i="1"/>
  <c r="G91" i="1"/>
  <c r="C91" i="1"/>
  <c r="B91" i="1"/>
  <c r="G90" i="1"/>
  <c r="C90" i="1"/>
  <c r="B90" i="1"/>
  <c r="G89" i="1"/>
  <c r="B89" i="1"/>
  <c r="G88" i="1"/>
  <c r="B88" i="1"/>
  <c r="G87" i="1"/>
  <c r="C87" i="1"/>
  <c r="B87" i="1"/>
  <c r="G86" i="1"/>
  <c r="B86" i="1"/>
  <c r="G85" i="1"/>
  <c r="C85" i="1"/>
  <c r="B85" i="1"/>
  <c r="G84" i="1"/>
  <c r="B84" i="1"/>
  <c r="G83" i="1"/>
  <c r="B83" i="1"/>
  <c r="G82" i="1"/>
  <c r="C82" i="1"/>
  <c r="B82" i="1"/>
  <c r="G81" i="1"/>
  <c r="C81" i="1"/>
  <c r="B81" i="1"/>
  <c r="G80" i="1"/>
  <c r="C80" i="1"/>
  <c r="B80" i="1"/>
  <c r="G79" i="1"/>
  <c r="C79" i="1"/>
  <c r="B79" i="1"/>
  <c r="G78" i="1"/>
  <c r="C78" i="1"/>
  <c r="B78" i="1"/>
  <c r="G77" i="1"/>
  <c r="C77" i="1"/>
  <c r="B77" i="1"/>
  <c r="G76" i="1"/>
  <c r="B76" i="1"/>
  <c r="G75" i="1"/>
  <c r="C75" i="1"/>
  <c r="B75" i="1"/>
  <c r="G74" i="1"/>
  <c r="C74" i="1"/>
  <c r="B74" i="1"/>
  <c r="G73" i="1"/>
  <c r="C73" i="1"/>
  <c r="B73" i="1"/>
  <c r="G72" i="1"/>
  <c r="B72" i="1"/>
  <c r="G71" i="1"/>
  <c r="B71" i="1"/>
  <c r="G70" i="1"/>
  <c r="B70" i="1"/>
  <c r="G69" i="1"/>
  <c r="B69" i="1"/>
  <c r="G68" i="1"/>
  <c r="C68" i="1"/>
  <c r="B68" i="1"/>
  <c r="G67" i="1"/>
  <c r="C67" i="1"/>
  <c r="B67" i="1"/>
  <c r="G66" i="1"/>
  <c r="C66" i="1"/>
  <c r="B66" i="1"/>
  <c r="G65" i="1"/>
  <c r="B65" i="1"/>
  <c r="G64" i="1"/>
  <c r="B64" i="1"/>
  <c r="G63" i="1"/>
  <c r="C63" i="1"/>
  <c r="B63" i="1"/>
  <c r="G62" i="1"/>
  <c r="C62" i="1"/>
  <c r="B62" i="1"/>
  <c r="G61" i="1"/>
  <c r="B61" i="1"/>
  <c r="G60" i="1"/>
  <c r="C60" i="1"/>
  <c r="B60" i="1"/>
  <c r="G59" i="1"/>
  <c r="C59" i="1"/>
  <c r="B59" i="1"/>
  <c r="G58" i="1"/>
  <c r="C58" i="1"/>
  <c r="B58" i="1"/>
  <c r="G57" i="1"/>
  <c r="C57" i="1"/>
  <c r="B57" i="1"/>
  <c r="G56" i="1"/>
  <c r="C56" i="1"/>
  <c r="B56" i="1"/>
  <c r="G55" i="1"/>
  <c r="C55" i="1"/>
  <c r="B55" i="1"/>
  <c r="G54" i="1"/>
  <c r="B54" i="1"/>
  <c r="G53" i="1"/>
  <c r="B53" i="1"/>
  <c r="G52" i="1"/>
  <c r="C52" i="1"/>
  <c r="B52" i="1"/>
  <c r="G51" i="1"/>
  <c r="B51" i="1"/>
  <c r="G50" i="1"/>
  <c r="C50" i="1"/>
  <c r="B50" i="1"/>
  <c r="G49" i="1"/>
  <c r="B49" i="1"/>
  <c r="G48" i="1"/>
  <c r="C48" i="1"/>
  <c r="B48" i="1"/>
  <c r="G47" i="1"/>
  <c r="C47" i="1"/>
  <c r="B47" i="1"/>
  <c r="G46" i="1"/>
  <c r="C46" i="1"/>
  <c r="B46" i="1"/>
  <c r="G45" i="1"/>
  <c r="C45" i="1"/>
  <c r="B45" i="1"/>
  <c r="G44" i="1"/>
  <c r="B44" i="1"/>
  <c r="G43" i="1"/>
  <c r="B43" i="1"/>
  <c r="G42" i="1"/>
  <c r="B42" i="1"/>
  <c r="G41" i="1"/>
  <c r="C41" i="1"/>
  <c r="B41" i="1"/>
  <c r="G40" i="1"/>
  <c r="C40" i="1"/>
  <c r="B40" i="1"/>
  <c r="G39" i="1"/>
  <c r="C39" i="1"/>
  <c r="B39" i="1"/>
  <c r="G38" i="1"/>
  <c r="C38" i="1"/>
  <c r="B38" i="1"/>
  <c r="G37" i="1"/>
  <c r="C37" i="1"/>
  <c r="B37" i="1"/>
  <c r="G36" i="1"/>
  <c r="C36" i="1"/>
  <c r="B36" i="1"/>
  <c r="G35" i="1"/>
  <c r="B35" i="1"/>
  <c r="G34" i="1"/>
  <c r="B34" i="1"/>
  <c r="G33" i="1"/>
  <c r="C33" i="1"/>
  <c r="B33" i="1"/>
  <c r="G32" i="1"/>
  <c r="B32" i="1"/>
  <c r="G31" i="1"/>
  <c r="C31" i="1"/>
  <c r="B31" i="1"/>
  <c r="G30" i="1"/>
  <c r="C30" i="1"/>
  <c r="B30" i="1"/>
  <c r="G29" i="1"/>
  <c r="C29" i="1"/>
  <c r="B29" i="1"/>
  <c r="G28" i="1"/>
  <c r="C28" i="1"/>
  <c r="B28" i="1"/>
  <c r="G27" i="1"/>
  <c r="C27" i="1"/>
  <c r="B27" i="1"/>
  <c r="G26" i="1"/>
  <c r="C26" i="1"/>
  <c r="B26" i="1"/>
  <c r="G25" i="1"/>
  <c r="B25" i="1"/>
  <c r="G24" i="1"/>
  <c r="C24" i="1"/>
  <c r="B24" i="1"/>
  <c r="G23" i="1"/>
  <c r="C23" i="1"/>
  <c r="B23" i="1"/>
  <c r="G22" i="1"/>
  <c r="C22" i="1"/>
  <c r="B22" i="1"/>
  <c r="G21" i="1"/>
  <c r="C21" i="1"/>
  <c r="B21" i="1"/>
  <c r="G20" i="1"/>
  <c r="B20" i="1"/>
  <c r="G19" i="1"/>
  <c r="B19" i="1"/>
  <c r="G18" i="1"/>
  <c r="C18" i="1"/>
  <c r="B18" i="1"/>
  <c r="G17" i="1"/>
  <c r="C17" i="1"/>
  <c r="B17" i="1"/>
  <c r="G16" i="1"/>
  <c r="C16" i="1"/>
  <c r="B16" i="1"/>
  <c r="G15" i="1"/>
  <c r="C15" i="1"/>
  <c r="B15" i="1"/>
  <c r="G14" i="1"/>
  <c r="B14" i="1"/>
  <c r="G13" i="1"/>
  <c r="C13" i="1"/>
  <c r="B13" i="1"/>
  <c r="G12" i="1"/>
  <c r="C12" i="1"/>
  <c r="B12" i="1"/>
  <c r="G11" i="1"/>
  <c r="C11" i="1"/>
  <c r="B11" i="1"/>
  <c r="G10" i="1"/>
  <c r="C10" i="1"/>
  <c r="B10" i="1"/>
  <c r="G9" i="1"/>
  <c r="C9" i="1"/>
  <c r="B9" i="1"/>
  <c r="G8" i="1"/>
  <c r="B8" i="1"/>
  <c r="G7" i="1"/>
  <c r="C7" i="1"/>
  <c r="B7" i="1"/>
  <c r="G6" i="1"/>
  <c r="B6" i="1"/>
  <c r="G5" i="1"/>
  <c r="B5" i="1"/>
  <c r="G4" i="1"/>
  <c r="C4" i="1"/>
  <c r="B4" i="1"/>
  <c r="G3" i="1"/>
  <c r="C3" i="1"/>
  <c r="B3" i="1"/>
  <c r="G2" i="1"/>
  <c r="C2" i="1"/>
  <c r="B2" i="1"/>
  <c r="G1" i="1"/>
  <c r="C1" i="1"/>
  <c r="B1" i="1"/>
</calcChain>
</file>

<file path=xl/sharedStrings.xml><?xml version="1.0" encoding="utf-8"?>
<sst xmlns="http://schemas.openxmlformats.org/spreadsheetml/2006/main" count="2455" uniqueCount="556">
  <si>
    <t>-</t>
  </si>
  <si>
    <t>是</t>
  </si>
  <si>
    <t>张杰</t>
  </si>
  <si>
    <t>王磊</t>
  </si>
  <si>
    <t>李猛</t>
  </si>
  <si>
    <t>刘刚</t>
  </si>
  <si>
    <t>王超</t>
  </si>
  <si>
    <t>刘欢</t>
  </si>
  <si>
    <t>黄浩</t>
  </si>
  <si>
    <t>刘强</t>
  </si>
  <si>
    <t>王刚</t>
  </si>
  <si>
    <t>张旭</t>
  </si>
  <si>
    <t>崔东海</t>
  </si>
  <si>
    <t>包智聪</t>
  </si>
  <si>
    <t>石蓉梅</t>
  </si>
  <si>
    <t>许红</t>
  </si>
  <si>
    <t>魏子涵</t>
  </si>
  <si>
    <t>林建中</t>
  </si>
  <si>
    <t>吴新德</t>
  </si>
  <si>
    <t>宋鹏鹏</t>
  </si>
  <si>
    <t>冯罡</t>
  </si>
  <si>
    <t>张红玉</t>
  </si>
  <si>
    <t>李勇敢</t>
  </si>
  <si>
    <t>沈慧子</t>
  </si>
  <si>
    <t>李嘉铭</t>
  </si>
  <si>
    <t>李飞</t>
  </si>
  <si>
    <t>钟云鹏</t>
  </si>
  <si>
    <t>唐雷</t>
  </si>
  <si>
    <t>黄帅</t>
  </si>
  <si>
    <t>黎时伟</t>
  </si>
  <si>
    <t>王光辉</t>
  </si>
  <si>
    <t>彭家骏</t>
  </si>
  <si>
    <t>罗忠英</t>
  </si>
  <si>
    <t>李畅</t>
  </si>
  <si>
    <t>李彪</t>
  </si>
  <si>
    <t>郭忠利</t>
  </si>
  <si>
    <t>北京市北京市房山区北京市通州区马驹桥镇房辛店76号</t>
  </si>
  <si>
    <t>河北张家口怀来</t>
  </si>
  <si>
    <t>杨长城</t>
  </si>
  <si>
    <t>陈佳富</t>
  </si>
  <si>
    <t>杨森伟</t>
  </si>
  <si>
    <t>邹艳</t>
  </si>
  <si>
    <t>陈荟雨</t>
  </si>
  <si>
    <t>陈跃</t>
  </si>
  <si>
    <t>林双文</t>
  </si>
  <si>
    <t>陈雨佳</t>
  </si>
  <si>
    <t>杨森</t>
  </si>
  <si>
    <t>邹朵莲</t>
  </si>
  <si>
    <t>邓国建</t>
  </si>
  <si>
    <t>黎华生</t>
  </si>
  <si>
    <t>杨博</t>
  </si>
  <si>
    <t>吴佳丽</t>
  </si>
  <si>
    <t>章春来</t>
  </si>
  <si>
    <t>刘海</t>
  </si>
  <si>
    <t>宋玉美</t>
  </si>
  <si>
    <t>于飞</t>
  </si>
  <si>
    <t>吕静静</t>
  </si>
  <si>
    <t>严振达</t>
  </si>
  <si>
    <t>广东省云浮市云城区腰古镇四村大道41号</t>
  </si>
  <si>
    <t>广东省云浮市云城区思劳镇双羌村77号</t>
  </si>
  <si>
    <t>卢怡</t>
  </si>
  <si>
    <t>杨胜刚</t>
  </si>
  <si>
    <t>冯建铭</t>
  </si>
  <si>
    <t>任强</t>
  </si>
  <si>
    <t>张玉芳</t>
  </si>
  <si>
    <t>王勇</t>
  </si>
  <si>
    <t>郑艺凡</t>
  </si>
  <si>
    <t>陈壮</t>
  </si>
  <si>
    <t>肖霞</t>
  </si>
  <si>
    <t>郑佳琪</t>
  </si>
  <si>
    <t>福建省龙岩市新罗区南环西路52号建设大厦一楼</t>
  </si>
  <si>
    <t>福建省龙岩市新罗区凤凰路李园新村c栋402</t>
  </si>
  <si>
    <t>王思立</t>
  </si>
  <si>
    <t>曾卫昕</t>
  </si>
  <si>
    <t>张蓉蓉</t>
  </si>
  <si>
    <t>杜文超</t>
  </si>
  <si>
    <t>胡海辉</t>
  </si>
  <si>
    <t>王立超</t>
  </si>
  <si>
    <t>辽宁省沈阳市铁西区南七中路41号</t>
  </si>
  <si>
    <t>辽宁省阜新市细河区柳荫巷30杠5杠507</t>
  </si>
  <si>
    <t>闫立杰</t>
  </si>
  <si>
    <t>刘蕊蕊</t>
  </si>
  <si>
    <t>高文艳</t>
  </si>
  <si>
    <t>苏云龙</t>
  </si>
  <si>
    <t>张小卫</t>
  </si>
  <si>
    <t>卢忠臣</t>
  </si>
  <si>
    <t>江苏省泰州市海陵区海军西路103号</t>
  </si>
  <si>
    <t>江苏省泰州市海陵区青年公寓8栋1011室</t>
  </si>
  <si>
    <t>郭兵</t>
  </si>
  <si>
    <t>冯达</t>
  </si>
  <si>
    <t>施慧华</t>
  </si>
  <si>
    <t>郑鸿琰</t>
  </si>
  <si>
    <t>福建省莆田市仙游县福建省莆田市仙游度尾镇度峰村居委会北街375</t>
  </si>
  <si>
    <t>福建省莆田市仙游县福建省莆田市仙游县度尾镇洋坂村顶庄14号</t>
  </si>
  <si>
    <t>马江涛</t>
  </si>
  <si>
    <t>丁瑞</t>
  </si>
  <si>
    <t>蒋宇</t>
  </si>
  <si>
    <t>邓绮琪</t>
  </si>
  <si>
    <t>余昌友</t>
  </si>
  <si>
    <t>郑前波</t>
  </si>
  <si>
    <t>云南省昆明市官渡区小板桥镇中街4号</t>
  </si>
  <si>
    <t>云南省昭通市彝良县角奎镇花桥村田坝组42号</t>
  </si>
  <si>
    <t>邵辉辉</t>
  </si>
  <si>
    <t>刘哲峰</t>
  </si>
  <si>
    <t>朱伟龙</t>
  </si>
  <si>
    <t>徐欢</t>
  </si>
  <si>
    <t>浙江省杭州市滨江区南环路3760号保亿创艺大厦1003</t>
  </si>
  <si>
    <t>浙江省杭州市萧山区闻堰镇黄山新村103</t>
  </si>
  <si>
    <t>云翔</t>
  </si>
  <si>
    <t>马飞</t>
  </si>
  <si>
    <t>柴智睿</t>
  </si>
  <si>
    <t>张智朋</t>
  </si>
  <si>
    <t>任杰</t>
  </si>
  <si>
    <t>浙江省杭州市临安市锦城街道城中街1005号</t>
  </si>
  <si>
    <t>浙江省杭州市临安市锦城街道钱锦山庄100号</t>
  </si>
  <si>
    <t>韩宇</t>
  </si>
  <si>
    <t>江苏省常州市武进区横林镇大桥南路58号</t>
  </si>
  <si>
    <t>江苏省常州市武进区横林镇大桥南路31号</t>
  </si>
  <si>
    <t>杨彭波</t>
  </si>
  <si>
    <t>黄中夏</t>
  </si>
  <si>
    <t>钟年贵</t>
  </si>
  <si>
    <t>湖南省常德市武陵区常德大道1672号</t>
  </si>
  <si>
    <t>湖南省常德市武陵区临江路汽修巷18号</t>
  </si>
  <si>
    <t>李嘎爱</t>
  </si>
  <si>
    <t>重庆市重庆市沙坪坝区沙坪坝区</t>
  </si>
  <si>
    <t>重庆市重庆市沙坪坝区沙坪坝区都市花园中路76号</t>
  </si>
  <si>
    <t>林春明</t>
  </si>
  <si>
    <t>江西省赣州市于都县贡江镇文昌路123号-2号</t>
  </si>
  <si>
    <t>江西省赣州市于都县岭背镇长富村林屋组89号</t>
  </si>
  <si>
    <t>曾昭群</t>
  </si>
  <si>
    <t>广东省肇庆市四会市高新技术开发区临江工业园肇庆碧桂园现代筑美家居</t>
  </si>
  <si>
    <t>广东省肇庆市四会市高新技术开发区锦绣名庭东梯三座28号</t>
  </si>
  <si>
    <t>于晓凯</t>
  </si>
  <si>
    <t>黑龙江省哈尔滨市道外区南直路520号校园小区a3栋1单元1601</t>
  </si>
  <si>
    <t>黑龙江省哈尔滨市道外区三颗小区8栋6单元503</t>
  </si>
  <si>
    <t>屈艳洁</t>
  </si>
  <si>
    <t>河北省唐山市路南区世博广场银泰城三层</t>
  </si>
  <si>
    <t>河北省唐山市开平区开平镇中八里村南7排4号</t>
  </si>
  <si>
    <t>陈中杰</t>
  </si>
  <si>
    <t>福建省厦门市思明区鹭江道远洋大厦27楼02</t>
  </si>
  <si>
    <t>福建省厦门市思明区禾山街道安兜社147号2栋313</t>
  </si>
  <si>
    <t>李春雪</t>
  </si>
  <si>
    <t>北京市北京市密云县北京市密云县远光街3号</t>
  </si>
  <si>
    <t>北京市北京市密云县北京市密云县高岭镇四合村</t>
  </si>
  <si>
    <t>杨金美</t>
  </si>
  <si>
    <t>王健明</t>
  </si>
  <si>
    <t>王晓芳</t>
  </si>
  <si>
    <t>宋飞飞</t>
  </si>
  <si>
    <t>张海燕</t>
  </si>
  <si>
    <t>郝彬</t>
  </si>
  <si>
    <t>卿锐</t>
  </si>
  <si>
    <t>四川省成都市武侯区火车南站西路18号川旅大厦1栋1单元9楼</t>
  </si>
  <si>
    <t>四川省成都市成华区新鸿南路77号18栋1单元15号</t>
  </si>
  <si>
    <t>李鹏程</t>
  </si>
  <si>
    <t>强虎</t>
  </si>
  <si>
    <t>甘肃省陇南市文县文县碧口后街</t>
  </si>
  <si>
    <t>甘肃省陇南市文县文县碧口碧峰村杨家坝社</t>
  </si>
  <si>
    <t>王学能</t>
  </si>
  <si>
    <t>朱敬臻</t>
  </si>
  <si>
    <t>赖吕高迪</t>
  </si>
  <si>
    <t>贾智仓</t>
  </si>
  <si>
    <t>孙晋凤</t>
  </si>
  <si>
    <t>江西省赣州市于都县赣州市于都县贡江镇文昌路123-2号</t>
  </si>
  <si>
    <t>江西省赣州市于都县江西省 赣州市于都县</t>
  </si>
  <si>
    <t>郝广臣</t>
  </si>
  <si>
    <t>张虎</t>
  </si>
  <si>
    <t>杨志虎</t>
  </si>
  <si>
    <t>贵州省贵阳市清镇市贵州省贵阳市清镇市</t>
  </si>
  <si>
    <t>贵州省黔南布依族苗族自治州都匀市贵州省贵阳市观山湖区</t>
  </si>
  <si>
    <t>陈玉晶</t>
  </si>
  <si>
    <t>孙元兵</t>
  </si>
  <si>
    <t>山东省淄博市张店区华光路288号</t>
  </si>
  <si>
    <t>山东省淄博市张店区世纪花园</t>
  </si>
  <si>
    <t>谌金虎</t>
  </si>
  <si>
    <t>李光明</t>
  </si>
  <si>
    <t>邢镇盛</t>
  </si>
  <si>
    <t>黄峰光</t>
  </si>
  <si>
    <t>广州市白云唐阁北路28号</t>
  </si>
  <si>
    <t>广东白云区钟落潭良城东路十四号</t>
  </si>
  <si>
    <t>董艳平</t>
  </si>
  <si>
    <t>吴子健</t>
  </si>
  <si>
    <t>张伟</t>
  </si>
  <si>
    <t>胡永电</t>
  </si>
  <si>
    <t>乌有图·高娃</t>
  </si>
  <si>
    <t>姚莉娜</t>
  </si>
  <si>
    <t>张梦霞</t>
  </si>
  <si>
    <t>郑俊辉</t>
  </si>
  <si>
    <t>湖北省武汉市硚口区古田二路蓝焰万源汽配城1栋16号</t>
  </si>
  <si>
    <t>湖北省武汉市硚口区紫润明园37栋2单元202</t>
  </si>
  <si>
    <t>李思晴</t>
  </si>
  <si>
    <t>蒋伟聪</t>
  </si>
  <si>
    <t>张自权</t>
  </si>
  <si>
    <t>蔡俊</t>
  </si>
  <si>
    <t>丁维秋</t>
  </si>
  <si>
    <t>赵亮</t>
  </si>
  <si>
    <t>周国栋</t>
  </si>
  <si>
    <t>梁杰</t>
  </si>
  <si>
    <t>许贵兴</t>
  </si>
  <si>
    <t>钟友</t>
  </si>
  <si>
    <t>许恒禹</t>
  </si>
  <si>
    <t>柏杏青</t>
  </si>
  <si>
    <t>易喜情</t>
  </si>
  <si>
    <t>叶智悠</t>
  </si>
  <si>
    <t>谢秋瑶</t>
  </si>
  <si>
    <t>李艳</t>
  </si>
  <si>
    <t>农社文</t>
  </si>
  <si>
    <t>王建设</t>
  </si>
  <si>
    <t>吴晓晶</t>
  </si>
  <si>
    <t>张裔康</t>
  </si>
  <si>
    <t>卢银涛</t>
  </si>
  <si>
    <t>韩扬扬</t>
  </si>
  <si>
    <t>辽宁省沈阳市沈河区沈河区方家栏方文路65号</t>
  </si>
  <si>
    <t>辽宁省沈阳市沈河区沈河区凌云街56号</t>
  </si>
  <si>
    <t>王明</t>
  </si>
  <si>
    <t>天津市天津市津南区天津市津南区吉兆路环湖医院明喆物业</t>
  </si>
  <si>
    <t>天津市天津市津南区天津市津南区吉兆路林景家园</t>
  </si>
  <si>
    <t>张军雄</t>
  </si>
  <si>
    <t>田俊</t>
  </si>
  <si>
    <t>湖南省湘西土家族苗族自治州凤凰县湖南省湘西州凤凰县老营哨90号</t>
  </si>
  <si>
    <t>湖南省湘西土家族苗族自治州凤凰县沱江镇老营哨74号</t>
  </si>
  <si>
    <t>孙海军</t>
  </si>
  <si>
    <t>何东曙</t>
  </si>
  <si>
    <t>江苏省苏州市吴中区木渎镇汲水路85号</t>
  </si>
  <si>
    <t>江苏省苏州市吴中区木渎镇姑苏村四组48号</t>
  </si>
  <si>
    <t>高富新</t>
  </si>
  <si>
    <t>刘海涛</t>
  </si>
  <si>
    <t>李言</t>
  </si>
  <si>
    <t>卢辉</t>
  </si>
  <si>
    <t>叶常弟</t>
  </si>
  <si>
    <t>陆佳佳</t>
  </si>
  <si>
    <t>唐杰</t>
  </si>
  <si>
    <t>孙强</t>
  </si>
  <si>
    <t>陈上</t>
  </si>
  <si>
    <t>张功来</t>
  </si>
  <si>
    <t>江西省赣州市章贡区香江大道西香江工业园16栋</t>
  </si>
  <si>
    <t>江西省赣州市章贡区江西省赣州市章贡区金东路隐龙山庄18栋1703室</t>
  </si>
  <si>
    <t>李俊刚</t>
  </si>
  <si>
    <t>湖南省张家界市慈利县溪口镇溪阳公路</t>
  </si>
  <si>
    <t>湖南省张家界市慈利县溪口镇火车站</t>
  </si>
  <si>
    <t>孙心庆</t>
  </si>
  <si>
    <t>张卫华</t>
  </si>
  <si>
    <t>陈瑶</t>
  </si>
  <si>
    <t>魏丹丹</t>
  </si>
  <si>
    <t>四川省成都市武侯区领事馆路保利中心北塔23楼</t>
  </si>
  <si>
    <t>四川省成都市成华区建设北路二段5号23栋4单元7号</t>
  </si>
  <si>
    <t>何友</t>
  </si>
  <si>
    <t>张贤良</t>
  </si>
  <si>
    <t>叶洪</t>
  </si>
  <si>
    <t>魏鑫海</t>
  </si>
  <si>
    <t>廖志林</t>
  </si>
  <si>
    <t>张旭伟</t>
  </si>
  <si>
    <t>武茜妮</t>
  </si>
  <si>
    <t>胡文杰</t>
  </si>
  <si>
    <t>云南省红河哈尼族彝族自治州个旧市云南省个旧市</t>
  </si>
  <si>
    <t>云南省红河哈尼族彝族自治州个旧市个旧市云锡一冶炼厂劳服司7幢18号301室</t>
  </si>
  <si>
    <t>冉彪</t>
  </si>
  <si>
    <t>林致合</t>
  </si>
  <si>
    <t>张航</t>
  </si>
  <si>
    <t>王春龙</t>
  </si>
  <si>
    <t>黑龙江省双鸭山市宝清县新华园小区4号楼7号门市</t>
  </si>
  <si>
    <t>黑龙江省双鸭山市宝清县黑龙江省双鸭山市宝清县中央大街国资名都小区2单元1201</t>
  </si>
  <si>
    <t>李开</t>
  </si>
  <si>
    <t>河南省许昌市长葛市长葛市配件城c区56号</t>
  </si>
  <si>
    <t>河南省许昌市长葛市董村镇北李庄村5组</t>
  </si>
  <si>
    <t>杨晓东</t>
  </si>
  <si>
    <t>高莉莉</t>
  </si>
  <si>
    <t>郭晓波</t>
  </si>
  <si>
    <t>张小毛</t>
  </si>
  <si>
    <t>刘泳池</t>
  </si>
  <si>
    <t>董邵华</t>
  </si>
  <si>
    <t>黄燕</t>
  </si>
  <si>
    <t>重庆市重庆市万州区国本路75号</t>
  </si>
  <si>
    <t>重庆市重庆市万州区五桥阳光苑5栋2单元702</t>
  </si>
  <si>
    <t>李幸阳</t>
  </si>
  <si>
    <t>华青海</t>
  </si>
  <si>
    <t>王通宁</t>
  </si>
  <si>
    <t>广东省惠州市惠城区惠州市惠城区云山工业村综合楼</t>
  </si>
  <si>
    <t>广东省惠州市惠城区惠州市惠城区江北佳兆业一期1515号</t>
  </si>
  <si>
    <t>郑宏亮</t>
  </si>
  <si>
    <t>曹锦梅</t>
  </si>
  <si>
    <t>江庆水</t>
  </si>
  <si>
    <t>广东省湛江市廉江市新风中路四横巷18号</t>
  </si>
  <si>
    <t>广东省湛江市廉江市城北街道水湖路19号2幢4单元802房</t>
  </si>
  <si>
    <t>邵书华</t>
  </si>
  <si>
    <t>晋森</t>
  </si>
  <si>
    <t>浙江省舟山市普陀区浙江省舟山市普陀区沈家门渔市大街129</t>
  </si>
  <si>
    <t>浙江省舟山市普陀区浙江省舟山市普陀区沈家门中沙谭路一弄3号</t>
  </si>
  <si>
    <t>蔡天朝</t>
  </si>
  <si>
    <t>孟德</t>
  </si>
  <si>
    <t>李燕君</t>
  </si>
  <si>
    <t>罗成明</t>
  </si>
  <si>
    <t>张鹏</t>
  </si>
  <si>
    <t>陈水木</t>
  </si>
  <si>
    <t>王申同</t>
  </si>
  <si>
    <t>高伟</t>
  </si>
  <si>
    <t>许耿新</t>
  </si>
  <si>
    <t>聂永胜</t>
  </si>
  <si>
    <t>内蒙古巴彦淖尔市磴口县巴彦高勒镇朝霞路清真寺南国际建材城</t>
  </si>
  <si>
    <t>内蒙古巴彦淖尔市磴口县溥德苑五号楼三单元302</t>
  </si>
  <si>
    <t>王宜军</t>
  </si>
  <si>
    <t>王海林</t>
  </si>
  <si>
    <t>王健</t>
  </si>
  <si>
    <t>邓飞</t>
  </si>
  <si>
    <t>王明洲</t>
  </si>
  <si>
    <t>刘先国</t>
  </si>
  <si>
    <t>苏燕春</t>
  </si>
  <si>
    <t>陈阳</t>
  </si>
  <si>
    <t>吴海峰</t>
  </si>
  <si>
    <t>李喜格</t>
  </si>
  <si>
    <t>李仲明</t>
  </si>
  <si>
    <t>曾传星</t>
  </si>
  <si>
    <t>杨洋</t>
  </si>
  <si>
    <t>杨铸铭</t>
  </si>
  <si>
    <t>谢东艺</t>
  </si>
  <si>
    <t>张立强</t>
  </si>
  <si>
    <t>河北省唐山市乐亭县富强街9号</t>
  </si>
  <si>
    <t>河北省唐山市乐亭县富强街9号4楼301室</t>
  </si>
  <si>
    <t>邱家中</t>
  </si>
  <si>
    <t>齐胜利</t>
  </si>
  <si>
    <t>张丽群</t>
  </si>
  <si>
    <t>广东省惠州市惠东县惠东大道423号</t>
  </si>
  <si>
    <t>广东省惠州市惠东县蕉田金山中七号</t>
  </si>
  <si>
    <t>李良</t>
  </si>
  <si>
    <t>苑玉春</t>
  </si>
  <si>
    <t>陈秦</t>
  </si>
  <si>
    <t>江苏省徐州市沛县新城区文化中心韩信路8号409室</t>
  </si>
  <si>
    <t>江苏省徐州市沛县汉城北路66号一单元401室</t>
  </si>
  <si>
    <t>徐厚周</t>
  </si>
  <si>
    <t>山东省滨州市滨城区新220国道与西外环交叉路口西200米</t>
  </si>
  <si>
    <t>山东省滨州市滨城区滨州市滨城区杨柳雪镇中心街42号</t>
  </si>
  <si>
    <t>罗洪春</t>
  </si>
  <si>
    <t>欧一良</t>
  </si>
  <si>
    <t>刘汉玉</t>
  </si>
  <si>
    <t>洪业兴</t>
  </si>
  <si>
    <t>邹骥</t>
  </si>
  <si>
    <t>翟雨斌</t>
  </si>
  <si>
    <t>张文江</t>
  </si>
  <si>
    <t>牟能兵</t>
  </si>
  <si>
    <t>习昆昆</t>
  </si>
  <si>
    <t>丘海</t>
  </si>
  <si>
    <t>窦新财</t>
  </si>
  <si>
    <t>张常鸣</t>
  </si>
  <si>
    <t>黑龙江省鹤岗市兴安区兴安区南桥300米处</t>
  </si>
  <si>
    <t>黑龙江省鹤岗市兴安区商贸小区a栋506室</t>
  </si>
  <si>
    <t>黄永亮</t>
  </si>
  <si>
    <t>郭强成</t>
  </si>
  <si>
    <t>吴雄杰</t>
  </si>
  <si>
    <t>广东省肇庆市德庆县广东省德庆县大桥工业区</t>
  </si>
  <si>
    <t>广东省肇庆市德庆县广东省德庆县朝阳东路104号</t>
  </si>
  <si>
    <t>范道虎</t>
  </si>
  <si>
    <t>朱文彬</t>
  </si>
  <si>
    <t>杨友婕</t>
  </si>
  <si>
    <t>姜辉</t>
  </si>
  <si>
    <t>林小平</t>
  </si>
  <si>
    <t>侯海珠</t>
  </si>
  <si>
    <t>杨蕾</t>
  </si>
  <si>
    <t>贵州省毕节市大方县莲成大道</t>
  </si>
  <si>
    <t>贵州省毕节市大方县珠市路74号</t>
  </si>
  <si>
    <t>王晓旭</t>
  </si>
  <si>
    <t>徐明</t>
  </si>
  <si>
    <t>王树春</t>
  </si>
  <si>
    <t>史红兰</t>
  </si>
  <si>
    <t>罗德兴</t>
  </si>
  <si>
    <t>孙鹏</t>
  </si>
  <si>
    <t>陈良勇</t>
  </si>
  <si>
    <t>童杰</t>
  </si>
  <si>
    <t>何永远</t>
  </si>
  <si>
    <t>柯常发</t>
  </si>
  <si>
    <t>湖北省黄石市大冶市港湖路罗桥工业园</t>
  </si>
  <si>
    <t>湖北省黄石市大冶市大冶市陈贵镇矿山村毛家垴湾</t>
  </si>
  <si>
    <t>洪峰</t>
  </si>
  <si>
    <t>韦云存</t>
  </si>
  <si>
    <t>广西南宁市西乡塘区安吉</t>
  </si>
  <si>
    <t>广西南宁市西乡塘区安吉大道西津村</t>
  </si>
  <si>
    <t>魏政和</t>
  </si>
  <si>
    <t>岑明桐</t>
  </si>
  <si>
    <t>舒英</t>
  </si>
  <si>
    <t>李婷婷</t>
  </si>
  <si>
    <t>秦丽华</t>
  </si>
  <si>
    <t>叶小丽</t>
  </si>
  <si>
    <t>马利军</t>
  </si>
  <si>
    <t>李建武</t>
  </si>
  <si>
    <t>骆开全</t>
  </si>
  <si>
    <t>吕国柱</t>
  </si>
  <si>
    <t>伍旭</t>
  </si>
  <si>
    <t>陈洪军</t>
  </si>
  <si>
    <t>庄伟</t>
  </si>
  <si>
    <t>吴敏</t>
  </si>
  <si>
    <t>赵佳保</t>
  </si>
  <si>
    <t>观笑</t>
  </si>
  <si>
    <t>袁子龙</t>
  </si>
  <si>
    <t>湖南省郴州市汝城县卢阳镇卢阳大道君莲大酒店旁</t>
  </si>
  <si>
    <t>湖南省郴州市汝城县井坡乡云先村外屋二组</t>
  </si>
  <si>
    <t>刘磊</t>
  </si>
  <si>
    <t>赵文良</t>
  </si>
  <si>
    <t>金杰</t>
  </si>
  <si>
    <t>徐玮</t>
  </si>
  <si>
    <t>江苏省南通市如东县洋口镇化工聚集区</t>
  </si>
  <si>
    <t>江苏省南通市如东县洋口镇古坳村三组71号</t>
  </si>
  <si>
    <t>王广祎</t>
  </si>
  <si>
    <t>白立明</t>
  </si>
  <si>
    <t>于海港</t>
  </si>
  <si>
    <t>山东省济宁市曲阜市曲阜市经济开发区</t>
  </si>
  <si>
    <t>山东省济宁市曲阜市泗水县三发帝景</t>
  </si>
  <si>
    <t>郭铅</t>
  </si>
  <si>
    <t>河北省石家庄市裕华区翟营大街83汽配城4排20号</t>
  </si>
  <si>
    <t>河北省石家庄市裕华区泊水湾小区1c 1006室</t>
  </si>
  <si>
    <t>朱小兴</t>
  </si>
  <si>
    <t>吴绍强</t>
  </si>
  <si>
    <t>王铖</t>
  </si>
  <si>
    <t>刘鹏</t>
  </si>
  <si>
    <t>凌庆</t>
  </si>
  <si>
    <t>武栋</t>
  </si>
  <si>
    <t>杨尚</t>
  </si>
  <si>
    <t>梁文威</t>
  </si>
  <si>
    <t>焦笃佳</t>
  </si>
  <si>
    <t>李若雪</t>
  </si>
  <si>
    <t>重庆市重庆市巴南区李家沱曦园柳镇3期一楼</t>
  </si>
  <si>
    <t>重庆市重庆市铜梁县巴川街道金沙支路袁家花园1-14-2</t>
  </si>
  <si>
    <t>叶昌辉</t>
  </si>
  <si>
    <t>岑迫辉</t>
  </si>
  <si>
    <t>吴学东</t>
  </si>
  <si>
    <t>骆顺萍</t>
  </si>
  <si>
    <t>孙竹芹</t>
  </si>
  <si>
    <t>王志发</t>
  </si>
  <si>
    <t>张丽炜</t>
  </si>
  <si>
    <t>王清瑞</t>
  </si>
  <si>
    <t>杨长玲</t>
  </si>
  <si>
    <t>四川省成都市双流县西航港成白路食品城1幢2单元302室</t>
  </si>
  <si>
    <t>四川省成都市双流县白家镇临江丽苑2期35栋1单元303号</t>
  </si>
  <si>
    <t>白丹</t>
  </si>
  <si>
    <t>孙艳红</t>
  </si>
  <si>
    <t>唐冬威</t>
  </si>
  <si>
    <t>四川省内江市威远县中心街207号附1号</t>
  </si>
  <si>
    <t>四川省内江市威远县天府路66号</t>
  </si>
  <si>
    <t>孙英林</t>
  </si>
  <si>
    <t>陈佳健</t>
  </si>
  <si>
    <t>北京市北京市东城区东花市北里中区28号楼底商</t>
  </si>
  <si>
    <t>北京市北京市东城区东花市北里中区28号楼一单元201</t>
  </si>
  <si>
    <t>何惠洪</t>
  </si>
  <si>
    <t>刘栋</t>
  </si>
  <si>
    <t>郑凯</t>
  </si>
  <si>
    <t>丁海亮</t>
  </si>
  <si>
    <t>程龙</t>
  </si>
  <si>
    <t>张猛</t>
  </si>
  <si>
    <t>左静</t>
  </si>
  <si>
    <t>蒙源芳</t>
  </si>
  <si>
    <t>方卉</t>
  </si>
  <si>
    <t>詹紫文</t>
  </si>
  <si>
    <t>喻文平</t>
  </si>
  <si>
    <t>林洁青</t>
  </si>
  <si>
    <t>广东省惠州市惠阳区惠阳区秋长镇岭湖村</t>
  </si>
  <si>
    <t>王振静</t>
  </si>
  <si>
    <t>洪尧达</t>
  </si>
  <si>
    <t>韩昊</t>
  </si>
  <si>
    <t>杨梁</t>
  </si>
  <si>
    <t>重庆市重庆市涪陵区清溪镇安民路5号</t>
  </si>
  <si>
    <t>重庆市重庆市涪陵区黎明南路人民银行宿舍3号楼2单元7-2</t>
  </si>
  <si>
    <t>熊英利</t>
  </si>
  <si>
    <t>湖北省随州市广水市湖北省随州广水市解放路129号</t>
  </si>
  <si>
    <t>湖北省随州市广水市湖北省随州广水市办事处工新街南巷25号-66</t>
  </si>
  <si>
    <t>肖桂花</t>
  </si>
  <si>
    <t>胡燕军</t>
  </si>
  <si>
    <t>刘浪</t>
  </si>
  <si>
    <t>贵州省遵义市汇川区河溪坝川洞</t>
  </si>
  <si>
    <t>贵州省遵义市汇川区团泽镇群兴村前锋组38号</t>
  </si>
  <si>
    <t>田力</t>
  </si>
  <si>
    <t>张聪辉</t>
  </si>
  <si>
    <t>梁纵豪</t>
  </si>
  <si>
    <t>叶幸运</t>
  </si>
  <si>
    <t>孙婷婷</t>
  </si>
  <si>
    <t>贵州省六盘水市盘县贵州盘县柏果镇沙子沟</t>
  </si>
  <si>
    <t>贵州省六盘水市盘县贵州盘县红果镇阳光小区二单元5-2</t>
  </si>
  <si>
    <t>蒋小龙</t>
  </si>
  <si>
    <t>江苏省镇江市扬中市中央商场5楼</t>
  </si>
  <si>
    <t>江苏省镇江市扬中市拥军小区52号</t>
  </si>
  <si>
    <t>谢宇</t>
  </si>
  <si>
    <t>王艺佳</t>
  </si>
  <si>
    <t>邵万星</t>
  </si>
  <si>
    <t>徐进德</t>
  </si>
  <si>
    <t>卢春生</t>
  </si>
  <si>
    <t>杨君平</t>
  </si>
  <si>
    <t>刘红亮</t>
  </si>
  <si>
    <t>冀鸿宇</t>
  </si>
  <si>
    <t>山西省大同市城区大北街龙宝楼4号</t>
  </si>
  <si>
    <t>山西省大同市城区育才园三号楼二单元二号</t>
  </si>
  <si>
    <t>王星</t>
  </si>
  <si>
    <t>江苏省徐州市鼓楼区螺山路15号</t>
  </si>
  <si>
    <t>江苏省徐州市贾汪区潘安湖街道荒里村2组187号</t>
  </si>
  <si>
    <t>丘剑和</t>
  </si>
  <si>
    <t>邓祥春</t>
  </si>
  <si>
    <t>张家儒</t>
  </si>
  <si>
    <t>刘亚超</t>
  </si>
  <si>
    <t>邓马俊</t>
  </si>
  <si>
    <t>黄国速</t>
  </si>
  <si>
    <t>刘辉</t>
  </si>
  <si>
    <t>四川省成都市锦江区牛市口路30号</t>
  </si>
  <si>
    <t>四川省成都市成华区桃蹊路108号6栋4单元3楼5号</t>
  </si>
  <si>
    <t>葛景熠</t>
  </si>
  <si>
    <t>苏坚挺</t>
  </si>
  <si>
    <t>张媛</t>
  </si>
  <si>
    <t>新疆伊犁哈萨克自治州伊宁市斯大林街92号</t>
  </si>
  <si>
    <t>新疆伊犁哈萨克自治州伊宁市西环北路1888号凯旋城</t>
  </si>
  <si>
    <t>袁欣龙</t>
  </si>
  <si>
    <t>李建军</t>
  </si>
  <si>
    <t>程瑞章</t>
  </si>
  <si>
    <t>梁金才</t>
  </si>
  <si>
    <t>杨廷敏</t>
  </si>
  <si>
    <t>金建炜</t>
  </si>
  <si>
    <t>范江河</t>
  </si>
  <si>
    <t>李欣钰</t>
  </si>
  <si>
    <t>居来提·依马木</t>
  </si>
  <si>
    <t>焦青柑</t>
  </si>
  <si>
    <t>李俊颐</t>
  </si>
  <si>
    <t>刘涛</t>
  </si>
  <si>
    <t>赵栋</t>
  </si>
  <si>
    <t>甘肃省张掖市山丹县山丹县东泉嘉园南区</t>
  </si>
  <si>
    <t>甘肃省张掖市山丹县甘肃省山丹县清泉镇西街村二社</t>
  </si>
  <si>
    <t>许培辉</t>
  </si>
  <si>
    <t>陈光成</t>
  </si>
  <si>
    <t>程波</t>
  </si>
  <si>
    <t>欧阳鑫</t>
  </si>
  <si>
    <t>文嗣沛</t>
  </si>
  <si>
    <t>广西玉林市玉州区广场东路13号金碧苑H栋商铺</t>
  </si>
  <si>
    <t>广西玉林市玉州区州佩社区6联59号</t>
  </si>
  <si>
    <t>廖端</t>
  </si>
  <si>
    <t>黄鹏展</t>
  </si>
  <si>
    <t>陈辉</t>
  </si>
  <si>
    <t>肖永胜</t>
  </si>
  <si>
    <t>四川省成都市金堂县淮口镇书院街109号</t>
  </si>
  <si>
    <t>四川省成都市金堂县淮口镇兴淮西苑21栋一单元四楼7号</t>
  </si>
  <si>
    <t>马瑞</t>
  </si>
  <si>
    <t>姚喜经</t>
  </si>
  <si>
    <t>山东省烟台市龙口市龙港街道桑园路5号</t>
  </si>
  <si>
    <t>山东省烟台市龙口市新嘉街道姚家新村70号</t>
  </si>
  <si>
    <t>林宏辉</t>
  </si>
  <si>
    <t>苗迪</t>
  </si>
  <si>
    <t>王永生</t>
  </si>
  <si>
    <t>浙江省宁波市象山县丹西街道新丰路</t>
  </si>
  <si>
    <t>浙江省宁波市象山县丹西街道洋心村</t>
  </si>
  <si>
    <t>何红香</t>
  </si>
  <si>
    <t>陈仁</t>
  </si>
  <si>
    <t>程静</t>
  </si>
  <si>
    <t>安徽省合肥市庐阳区安徽省合肥市庐阳区金都社区商业示范点062号</t>
  </si>
  <si>
    <t>安徽省合肥市庐阳区安徽省合肥市庐阳区北二环路与荣事达大道交叉口丽都名邸3栋202</t>
  </si>
  <si>
    <t>雷宗力</t>
  </si>
  <si>
    <t>彭威威</t>
  </si>
  <si>
    <t>柯明潮</t>
  </si>
  <si>
    <t>郑红</t>
  </si>
  <si>
    <t>湖北省恩施土家族苗族自治州鹤峰县湖北省鹤峰县容美镇中坝街</t>
  </si>
  <si>
    <t>湖北省恩施土家族苗族自治州鹤峰县湖北省鹤峰县容美镇中坝街银坤花园A</t>
  </si>
  <si>
    <t>屈凯航</t>
  </si>
  <si>
    <t>付楠</t>
  </si>
  <si>
    <t>黄慧军</t>
  </si>
  <si>
    <t>陈艳光</t>
  </si>
  <si>
    <t>肖红</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</si>
</sst>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等线"/>
      <family val="2"/>
      <charset val="134"/>
      <scheme val="minor"/>
    </font>
    <font>
      <sz val="9"/>
      <name val="等线"/>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
    <xf numFmtId="0" fontId="0" fillId="0" borderId="0" xfId="0">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FC755-0B24-4EA3-A941-DBFE5274321A}">
  <dimension ref="A1:G573"/>
  <sheetViews>
    <sheetView tabSelected="1" workbookViewId="0">
      <selection sqref="A1:XFD409"/>
    </sheetView>
  </sheetViews>
  <sheetFormatPr defaultRowHeight="14.25" x14ac:dyDescent="0.2"/>
  <sheetData>
    <row r="1" spans="1:7" x14ac:dyDescent="0.2">
      <c r="A1" t="s">
        <v>12</v>
      </c>
      <c r="B1" t="str">
        <f>"13371172327"</f>
        <v>13371172327</v>
      </c>
      <c r="C1" t="str">
        <f>"370481198912021913"</f>
        <v>370481198912021913</v>
      </c>
      <c r="D1" t="s">
        <v>0</v>
      </c>
      <c r="E1" t="s">
        <v>0</v>
      </c>
      <c r="F1" t="s">
        <v>1</v>
      </c>
      <c r="G1" t="str">
        <f>"2018-11-20 11:23:57"</f>
        <v>2018-11-20 11:23:57</v>
      </c>
    </row>
    <row r="2" spans="1:7" x14ac:dyDescent="0.2">
      <c r="A2" t="s">
        <v>13</v>
      </c>
      <c r="B2" t="str">
        <f>"18928875977"</f>
        <v>18928875977</v>
      </c>
      <c r="C2" t="str">
        <f>"440106199601024419"</f>
        <v>440106199601024419</v>
      </c>
      <c r="D2" t="s">
        <v>0</v>
      </c>
      <c r="E2" t="s">
        <v>0</v>
      </c>
      <c r="F2" t="s">
        <v>1</v>
      </c>
      <c r="G2" t="str">
        <f>"2018-11-20 11:23:13"</f>
        <v>2018-11-20 11:23:13</v>
      </c>
    </row>
    <row r="3" spans="1:7" x14ac:dyDescent="0.2">
      <c r="A3" t="s">
        <v>14</v>
      </c>
      <c r="B3" t="str">
        <f>"15285100491"</f>
        <v>15285100491</v>
      </c>
      <c r="C3" t="str">
        <f>"522401198104230045"</f>
        <v>522401198104230045</v>
      </c>
      <c r="D3" t="s">
        <v>0</v>
      </c>
      <c r="E3" t="s">
        <v>0</v>
      </c>
      <c r="F3" t="s">
        <v>1</v>
      </c>
      <c r="G3" t="str">
        <f>"2018-11-20 11:23:05"</f>
        <v>2018-11-20 11:23:05</v>
      </c>
    </row>
    <row r="4" spans="1:7" x14ac:dyDescent="0.2">
      <c r="A4" t="s">
        <v>15</v>
      </c>
      <c r="B4" t="str">
        <f>"15169892120"</f>
        <v>15169892120</v>
      </c>
      <c r="C4" t="str">
        <f>"142601198912133729"</f>
        <v>142601198912133729</v>
      </c>
      <c r="D4" t="s">
        <v>0</v>
      </c>
      <c r="E4" t="s">
        <v>0</v>
      </c>
      <c r="F4" t="s">
        <v>1</v>
      </c>
      <c r="G4" t="str">
        <f>"2018-11-20 11:23:00"</f>
        <v>2018-11-20 11:23:00</v>
      </c>
    </row>
    <row r="5" spans="1:7" x14ac:dyDescent="0.2">
      <c r="A5" t="s">
        <v>0</v>
      </c>
      <c r="B5" t="str">
        <f>"18708940825"</f>
        <v>18708940825</v>
      </c>
      <c r="C5" t="s">
        <v>0</v>
      </c>
      <c r="D5" t="s">
        <v>0</v>
      </c>
      <c r="E5" t="s">
        <v>0</v>
      </c>
      <c r="F5" t="s">
        <v>1</v>
      </c>
      <c r="G5" t="str">
        <f>"2018-11-20 11:22:10"</f>
        <v>2018-11-20 11:22:10</v>
      </c>
    </row>
    <row r="6" spans="1:7" x14ac:dyDescent="0.2">
      <c r="A6" t="s">
        <v>0</v>
      </c>
      <c r="B6" t="str">
        <f>"17614763266"</f>
        <v>17614763266</v>
      </c>
      <c r="C6" t="s">
        <v>0</v>
      </c>
      <c r="D6" t="s">
        <v>0</v>
      </c>
      <c r="E6" t="s">
        <v>0</v>
      </c>
      <c r="F6" t="s">
        <v>1</v>
      </c>
      <c r="G6" t="str">
        <f>"2018-11-20 11:22:01"</f>
        <v>2018-11-20 11:22:01</v>
      </c>
    </row>
    <row r="7" spans="1:7" x14ac:dyDescent="0.2">
      <c r="A7" t="s">
        <v>16</v>
      </c>
      <c r="B7" t="str">
        <f>"17681015706"</f>
        <v>17681015706</v>
      </c>
      <c r="C7" t="str">
        <f>"34220119991216543X"</f>
        <v>34220119991216543X</v>
      </c>
      <c r="D7" t="s">
        <v>0</v>
      </c>
      <c r="E7" t="s">
        <v>0</v>
      </c>
      <c r="F7" t="s">
        <v>1</v>
      </c>
      <c r="G7" t="str">
        <f>"2018-11-20 11:21:51"</f>
        <v>2018-11-20 11:21:51</v>
      </c>
    </row>
    <row r="8" spans="1:7" x14ac:dyDescent="0.2">
      <c r="A8" t="s">
        <v>0</v>
      </c>
      <c r="B8" t="str">
        <f>"18593866077"</f>
        <v>18593866077</v>
      </c>
      <c r="C8" t="s">
        <v>0</v>
      </c>
      <c r="D8" t="s">
        <v>0</v>
      </c>
      <c r="E8" t="s">
        <v>0</v>
      </c>
      <c r="F8" t="s">
        <v>1</v>
      </c>
      <c r="G8" t="str">
        <f>"2018-11-20 11:21:41"</f>
        <v>2018-11-20 11:21:41</v>
      </c>
    </row>
    <row r="9" spans="1:7" x14ac:dyDescent="0.2">
      <c r="A9" t="s">
        <v>17</v>
      </c>
      <c r="B9" t="str">
        <f>"15260077824"</f>
        <v>15260077824</v>
      </c>
      <c r="C9" t="str">
        <f>"350625199305111512"</f>
        <v>350625199305111512</v>
      </c>
      <c r="D9" t="s">
        <v>0</v>
      </c>
      <c r="E9" t="s">
        <v>0</v>
      </c>
      <c r="F9" t="s">
        <v>1</v>
      </c>
      <c r="G9" t="str">
        <f>"2018-11-20 11:21:32"</f>
        <v>2018-11-20 11:21:32</v>
      </c>
    </row>
    <row r="10" spans="1:7" x14ac:dyDescent="0.2">
      <c r="A10" t="s">
        <v>18</v>
      </c>
      <c r="B10" t="str">
        <f>"15836657268"</f>
        <v>15836657268</v>
      </c>
      <c r="C10" t="str">
        <f>"412821197301192911"</f>
        <v>412821197301192911</v>
      </c>
      <c r="D10" t="s">
        <v>0</v>
      </c>
      <c r="E10" t="s">
        <v>0</v>
      </c>
      <c r="F10" t="s">
        <v>1</v>
      </c>
      <c r="G10" t="str">
        <f>"2018-11-20 11:21:05"</f>
        <v>2018-11-20 11:21:05</v>
      </c>
    </row>
    <row r="11" spans="1:7" x14ac:dyDescent="0.2">
      <c r="A11" t="s">
        <v>19</v>
      </c>
      <c r="B11" t="str">
        <f>"15276257111"</f>
        <v>15276257111</v>
      </c>
      <c r="C11" t="str">
        <f>"652827198704163215"</f>
        <v>652827198704163215</v>
      </c>
      <c r="D11" t="s">
        <v>0</v>
      </c>
      <c r="E11" t="s">
        <v>0</v>
      </c>
      <c r="F11" t="s">
        <v>1</v>
      </c>
      <c r="G11" t="str">
        <f>"2018-11-20 11:20:40"</f>
        <v>2018-11-20 11:20:40</v>
      </c>
    </row>
    <row r="12" spans="1:7" x14ac:dyDescent="0.2">
      <c r="A12" t="s">
        <v>20</v>
      </c>
      <c r="B12" t="str">
        <f>"15902232537"</f>
        <v>15902232537</v>
      </c>
      <c r="C12" t="str">
        <f>"230229199302100013"</f>
        <v>230229199302100013</v>
      </c>
      <c r="D12" t="s">
        <v>0</v>
      </c>
      <c r="E12" t="s">
        <v>0</v>
      </c>
      <c r="F12" t="s">
        <v>1</v>
      </c>
      <c r="G12" t="str">
        <f>"2018-11-20 11:20:15"</f>
        <v>2018-11-20 11:20:15</v>
      </c>
    </row>
    <row r="13" spans="1:7" x14ac:dyDescent="0.2">
      <c r="A13" t="s">
        <v>21</v>
      </c>
      <c r="B13" t="str">
        <f>"17692129338"</f>
        <v>17692129338</v>
      </c>
      <c r="C13" t="str">
        <f>"130121199707261819"</f>
        <v>130121199707261819</v>
      </c>
      <c r="D13" t="s">
        <v>0</v>
      </c>
      <c r="E13" t="s">
        <v>0</v>
      </c>
      <c r="F13" t="s">
        <v>1</v>
      </c>
      <c r="G13" t="str">
        <f>"2018-11-20 11:19:33"</f>
        <v>2018-11-20 11:19:33</v>
      </c>
    </row>
    <row r="14" spans="1:7" x14ac:dyDescent="0.2">
      <c r="A14" t="s">
        <v>0</v>
      </c>
      <c r="B14" t="str">
        <f>"15757187454"</f>
        <v>15757187454</v>
      </c>
      <c r="C14" t="s">
        <v>0</v>
      </c>
      <c r="D14" t="s">
        <v>0</v>
      </c>
      <c r="E14" t="s">
        <v>0</v>
      </c>
      <c r="F14" t="s">
        <v>1</v>
      </c>
      <c r="G14" t="str">
        <f>"2018-11-20 11:19:31"</f>
        <v>2018-11-20 11:19:31</v>
      </c>
    </row>
    <row r="15" spans="1:7" x14ac:dyDescent="0.2">
      <c r="A15" t="s">
        <v>22</v>
      </c>
      <c r="B15" t="str">
        <f>"17681213872"</f>
        <v>17681213872</v>
      </c>
      <c r="C15" t="str">
        <f>"340621199711117859"</f>
        <v>340621199711117859</v>
      </c>
      <c r="D15" t="s">
        <v>0</v>
      </c>
      <c r="E15" t="s">
        <v>0</v>
      </c>
      <c r="F15" t="s">
        <v>1</v>
      </c>
      <c r="G15" t="str">
        <f>"2018-11-20 11:19:29"</f>
        <v>2018-11-20 11:19:29</v>
      </c>
    </row>
    <row r="16" spans="1:7" x14ac:dyDescent="0.2">
      <c r="A16" t="s">
        <v>23</v>
      </c>
      <c r="B16" t="str">
        <f>"18833846858"</f>
        <v>18833846858</v>
      </c>
      <c r="C16" t="str">
        <f>"232302198504060702"</f>
        <v>232302198504060702</v>
      </c>
      <c r="D16" t="s">
        <v>0</v>
      </c>
      <c r="E16" t="s">
        <v>0</v>
      </c>
      <c r="F16" t="s">
        <v>1</v>
      </c>
      <c r="G16" t="str">
        <f>"2018-11-20 11:19:20"</f>
        <v>2018-11-20 11:19:20</v>
      </c>
    </row>
    <row r="17" spans="1:7" x14ac:dyDescent="0.2">
      <c r="A17" t="s">
        <v>24</v>
      </c>
      <c r="B17" t="str">
        <f>"18388294453"</f>
        <v>18388294453</v>
      </c>
      <c r="C17" t="str">
        <f>"530125199701180014"</f>
        <v>530125199701180014</v>
      </c>
      <c r="D17" t="s">
        <v>0</v>
      </c>
      <c r="E17" t="s">
        <v>0</v>
      </c>
      <c r="F17" t="s">
        <v>1</v>
      </c>
      <c r="G17" t="str">
        <f>"2018-11-20 11:18:56"</f>
        <v>2018-11-20 11:18:56</v>
      </c>
    </row>
    <row r="18" spans="1:7" x14ac:dyDescent="0.2">
      <c r="A18" t="s">
        <v>25</v>
      </c>
      <c r="B18" t="str">
        <f>"18392941337"</f>
        <v>18392941337</v>
      </c>
      <c r="C18" t="str">
        <f>"610526198709177913"</f>
        <v>610526198709177913</v>
      </c>
      <c r="D18" t="s">
        <v>0</v>
      </c>
      <c r="E18" t="s">
        <v>0</v>
      </c>
      <c r="F18" t="s">
        <v>1</v>
      </c>
      <c r="G18" t="str">
        <f>"2018-11-20 11:18:38"</f>
        <v>2018-11-20 11:18:38</v>
      </c>
    </row>
    <row r="19" spans="1:7" x14ac:dyDescent="0.2">
      <c r="A19" t="s">
        <v>0</v>
      </c>
      <c r="B19" t="str">
        <f>"18073478388"</f>
        <v>18073478388</v>
      </c>
      <c r="C19" t="s">
        <v>0</v>
      </c>
      <c r="D19" t="s">
        <v>0</v>
      </c>
      <c r="E19" t="s">
        <v>0</v>
      </c>
      <c r="F19" t="s">
        <v>1</v>
      </c>
      <c r="G19" t="str">
        <f>"2018-11-20 11:18:20"</f>
        <v>2018-11-20 11:18:20</v>
      </c>
    </row>
    <row r="20" spans="1:7" x14ac:dyDescent="0.2">
      <c r="A20" t="s">
        <v>0</v>
      </c>
      <c r="B20" t="str">
        <f>"18377075850"</f>
        <v>18377075850</v>
      </c>
      <c r="C20" t="s">
        <v>0</v>
      </c>
      <c r="D20" t="s">
        <v>0</v>
      </c>
      <c r="E20" t="s">
        <v>0</v>
      </c>
      <c r="F20" t="s">
        <v>1</v>
      </c>
      <c r="G20" t="str">
        <f>"2018-11-20 11:18:03"</f>
        <v>2018-11-20 11:18:03</v>
      </c>
    </row>
    <row r="21" spans="1:7" x14ac:dyDescent="0.2">
      <c r="A21" t="s">
        <v>26</v>
      </c>
      <c r="B21" t="str">
        <f>"13734975758"</f>
        <v>13734975758</v>
      </c>
      <c r="C21" t="str">
        <f>"513124199203151774"</f>
        <v>513124199203151774</v>
      </c>
      <c r="D21" t="s">
        <v>0</v>
      </c>
      <c r="E21" t="s">
        <v>0</v>
      </c>
      <c r="F21" t="s">
        <v>1</v>
      </c>
      <c r="G21" t="str">
        <f>"2018-11-20 11:17:58"</f>
        <v>2018-11-20 11:17:58</v>
      </c>
    </row>
    <row r="22" spans="1:7" x14ac:dyDescent="0.2">
      <c r="A22" t="s">
        <v>27</v>
      </c>
      <c r="B22" t="str">
        <f>"15074453708"</f>
        <v>15074453708</v>
      </c>
      <c r="C22" t="str">
        <f>"43082119960809687X"</f>
        <v>43082119960809687X</v>
      </c>
      <c r="D22" t="s">
        <v>0</v>
      </c>
      <c r="E22" t="s">
        <v>0</v>
      </c>
      <c r="F22" t="s">
        <v>1</v>
      </c>
      <c r="G22" t="str">
        <f>"2018-11-20 11:17:43"</f>
        <v>2018-11-20 11:17:43</v>
      </c>
    </row>
    <row r="23" spans="1:7" x14ac:dyDescent="0.2">
      <c r="A23" t="s">
        <v>28</v>
      </c>
      <c r="B23" t="str">
        <f>"15912875486"</f>
        <v>15912875486</v>
      </c>
      <c r="C23" t="str">
        <f>"532526199509250238"</f>
        <v>532526199509250238</v>
      </c>
      <c r="D23" t="s">
        <v>0</v>
      </c>
      <c r="E23" t="s">
        <v>0</v>
      </c>
      <c r="F23" t="s">
        <v>1</v>
      </c>
      <c r="G23" t="str">
        <f>"2018-11-20 11:17:31"</f>
        <v>2018-11-20 11:17:31</v>
      </c>
    </row>
    <row r="24" spans="1:7" x14ac:dyDescent="0.2">
      <c r="A24" t="s">
        <v>29</v>
      </c>
      <c r="B24" t="str">
        <f>"15823749242"</f>
        <v>15823749242</v>
      </c>
      <c r="C24" t="str">
        <f>"500237199310073137"</f>
        <v>500237199310073137</v>
      </c>
      <c r="D24" t="s">
        <v>0</v>
      </c>
      <c r="E24" t="s">
        <v>0</v>
      </c>
      <c r="F24" t="s">
        <v>1</v>
      </c>
      <c r="G24" t="str">
        <f>"2018-11-20 11:17:05"</f>
        <v>2018-11-20 11:17:05</v>
      </c>
    </row>
    <row r="25" spans="1:7" x14ac:dyDescent="0.2">
      <c r="A25" t="s">
        <v>0</v>
      </c>
      <c r="B25" t="str">
        <f>"14755690671"</f>
        <v>14755690671</v>
      </c>
      <c r="C25" t="s">
        <v>0</v>
      </c>
      <c r="D25" t="s">
        <v>0</v>
      </c>
      <c r="E25" t="s">
        <v>0</v>
      </c>
      <c r="F25" t="s">
        <v>1</v>
      </c>
      <c r="G25" t="str">
        <f>"2018-11-20 11:16:44"</f>
        <v>2018-11-20 11:16:44</v>
      </c>
    </row>
    <row r="26" spans="1:7" x14ac:dyDescent="0.2">
      <c r="A26" t="s">
        <v>30</v>
      </c>
      <c r="B26" t="str">
        <f>"15608650053"</f>
        <v>15608650053</v>
      </c>
      <c r="C26" t="str">
        <f>"42052519850820141X"</f>
        <v>42052519850820141X</v>
      </c>
      <c r="D26" t="s">
        <v>0</v>
      </c>
      <c r="E26" t="s">
        <v>0</v>
      </c>
      <c r="F26" t="s">
        <v>1</v>
      </c>
      <c r="G26" t="str">
        <f>"2018-11-20 11:16:34"</f>
        <v>2018-11-20 11:16:34</v>
      </c>
    </row>
    <row r="27" spans="1:7" x14ac:dyDescent="0.2">
      <c r="A27" t="s">
        <v>31</v>
      </c>
      <c r="B27" t="str">
        <f>"18684940371"</f>
        <v>18684940371</v>
      </c>
      <c r="C27" t="str">
        <f>"432503199401136515"</f>
        <v>432503199401136515</v>
      </c>
      <c r="D27" t="s">
        <v>0</v>
      </c>
      <c r="E27" t="s">
        <v>0</v>
      </c>
      <c r="F27" t="s">
        <v>1</v>
      </c>
      <c r="G27" t="str">
        <f>"2018-11-20 11:16:08"</f>
        <v>2018-11-20 11:16:08</v>
      </c>
    </row>
    <row r="28" spans="1:7" x14ac:dyDescent="0.2">
      <c r="A28" t="s">
        <v>32</v>
      </c>
      <c r="B28" t="str">
        <f>"13885958459"</f>
        <v>13885958459</v>
      </c>
      <c r="C28" t="str">
        <f>"522321199303304945"</f>
        <v>522321199303304945</v>
      </c>
      <c r="D28" t="s">
        <v>0</v>
      </c>
      <c r="E28" t="s">
        <v>0</v>
      </c>
      <c r="F28" t="s">
        <v>1</v>
      </c>
      <c r="G28" t="str">
        <f>"2018-11-20 11:15:35"</f>
        <v>2018-11-20 11:15:35</v>
      </c>
    </row>
    <row r="29" spans="1:7" x14ac:dyDescent="0.2">
      <c r="A29" t="s">
        <v>33</v>
      </c>
      <c r="B29" t="str">
        <f>"18627626282"</f>
        <v>18627626282</v>
      </c>
      <c r="C29" t="str">
        <f>"432503198904077735"</f>
        <v>432503198904077735</v>
      </c>
      <c r="D29" t="s">
        <v>0</v>
      </c>
      <c r="E29" t="s">
        <v>0</v>
      </c>
      <c r="F29" t="s">
        <v>1</v>
      </c>
      <c r="G29" t="str">
        <f>"2018-11-20 11:15:25"</f>
        <v>2018-11-20 11:15:25</v>
      </c>
    </row>
    <row r="30" spans="1:7" x14ac:dyDescent="0.2">
      <c r="A30" t="s">
        <v>34</v>
      </c>
      <c r="B30" t="str">
        <f>"17705402737"</f>
        <v>17705402737</v>
      </c>
      <c r="C30" t="str">
        <f>"372901199202018033"</f>
        <v>372901199202018033</v>
      </c>
      <c r="D30" t="s">
        <v>0</v>
      </c>
      <c r="E30" t="s">
        <v>0</v>
      </c>
      <c r="F30" t="s">
        <v>1</v>
      </c>
      <c r="G30" t="str">
        <f>"2018-11-20 11:14:59"</f>
        <v>2018-11-20 11:14:59</v>
      </c>
    </row>
    <row r="31" spans="1:7" x14ac:dyDescent="0.2">
      <c r="A31" t="s">
        <v>35</v>
      </c>
      <c r="B31" t="str">
        <f>"13552459155"</f>
        <v>13552459155</v>
      </c>
      <c r="C31" t="str">
        <f>"130730198802054214"</f>
        <v>130730198802054214</v>
      </c>
      <c r="D31" t="s">
        <v>36</v>
      </c>
      <c r="E31" t="s">
        <v>37</v>
      </c>
      <c r="F31" t="s">
        <v>1</v>
      </c>
      <c r="G31" t="str">
        <f>"2018-11-20 11:13:45"</f>
        <v>2018-11-20 11:13:45</v>
      </c>
    </row>
    <row r="32" spans="1:7" x14ac:dyDescent="0.2">
      <c r="A32" t="s">
        <v>0</v>
      </c>
      <c r="B32" t="str">
        <f>"15961853079"</f>
        <v>15961853079</v>
      </c>
      <c r="C32" t="s">
        <v>0</v>
      </c>
      <c r="D32" t="s">
        <v>0</v>
      </c>
      <c r="E32" t="s">
        <v>0</v>
      </c>
      <c r="F32" t="s">
        <v>1</v>
      </c>
      <c r="G32" t="str">
        <f>"2018-11-20 11:13:37"</f>
        <v>2018-11-20 11:13:37</v>
      </c>
    </row>
    <row r="33" spans="1:7" x14ac:dyDescent="0.2">
      <c r="A33" t="s">
        <v>38</v>
      </c>
      <c r="B33" t="str">
        <f>"15310591924"</f>
        <v>15310591924</v>
      </c>
      <c r="C33" t="str">
        <f>"500242199501207856"</f>
        <v>500242199501207856</v>
      </c>
      <c r="D33" t="s">
        <v>0</v>
      </c>
      <c r="E33" t="s">
        <v>0</v>
      </c>
      <c r="F33" t="s">
        <v>1</v>
      </c>
      <c r="G33" t="str">
        <f>"2018-11-20 11:13:10"</f>
        <v>2018-11-20 11:13:10</v>
      </c>
    </row>
    <row r="34" spans="1:7" x14ac:dyDescent="0.2">
      <c r="A34" t="s">
        <v>0</v>
      </c>
      <c r="B34" t="str">
        <f>"13976345020"</f>
        <v>13976345020</v>
      </c>
      <c r="C34" t="s">
        <v>0</v>
      </c>
      <c r="D34" t="s">
        <v>0</v>
      </c>
      <c r="E34" t="s">
        <v>0</v>
      </c>
      <c r="F34" t="s">
        <v>1</v>
      </c>
      <c r="G34" t="str">
        <f>"2018-11-20 11:13:02"</f>
        <v>2018-11-20 11:13:02</v>
      </c>
    </row>
    <row r="35" spans="1:7" x14ac:dyDescent="0.2">
      <c r="A35" t="s">
        <v>0</v>
      </c>
      <c r="B35" t="str">
        <f>"15676643496"</f>
        <v>15676643496</v>
      </c>
      <c r="C35" t="s">
        <v>0</v>
      </c>
      <c r="D35" t="s">
        <v>0</v>
      </c>
      <c r="E35" t="s">
        <v>0</v>
      </c>
      <c r="F35" t="s">
        <v>1</v>
      </c>
      <c r="G35" t="str">
        <f>"2018-11-20 11:12:47"</f>
        <v>2018-11-20 11:12:47</v>
      </c>
    </row>
    <row r="36" spans="1:7" x14ac:dyDescent="0.2">
      <c r="A36" t="s">
        <v>39</v>
      </c>
      <c r="B36" t="str">
        <f>"18351274079"</f>
        <v>18351274079</v>
      </c>
      <c r="C36" t="str">
        <f>"320924198203022914"</f>
        <v>320924198203022914</v>
      </c>
      <c r="D36" t="s">
        <v>0</v>
      </c>
      <c r="E36" t="s">
        <v>0</v>
      </c>
      <c r="F36" t="s">
        <v>1</v>
      </c>
      <c r="G36" t="str">
        <f>"2018-11-20 11:12:36"</f>
        <v>2018-11-20 11:12:36</v>
      </c>
    </row>
    <row r="37" spans="1:7" x14ac:dyDescent="0.2">
      <c r="A37" t="s">
        <v>40</v>
      </c>
      <c r="B37" t="str">
        <f>"18535606229"</f>
        <v>18535606229</v>
      </c>
      <c r="C37" t="str">
        <f>"14058119931109003X"</f>
        <v>14058119931109003X</v>
      </c>
      <c r="D37" t="s">
        <v>0</v>
      </c>
      <c r="E37" t="s">
        <v>0</v>
      </c>
      <c r="F37" t="s">
        <v>1</v>
      </c>
      <c r="G37" t="str">
        <f>"2018-11-20 11:12:21"</f>
        <v>2018-11-20 11:12:21</v>
      </c>
    </row>
    <row r="38" spans="1:7" x14ac:dyDescent="0.2">
      <c r="A38" t="s">
        <v>41</v>
      </c>
      <c r="B38" t="str">
        <f>"13623790625"</f>
        <v>13623790625</v>
      </c>
      <c r="C38" t="str">
        <f>"410303198603150525"</f>
        <v>410303198603150525</v>
      </c>
      <c r="D38" t="s">
        <v>0</v>
      </c>
      <c r="E38" t="s">
        <v>0</v>
      </c>
      <c r="F38" t="s">
        <v>1</v>
      </c>
      <c r="G38" t="str">
        <f>"2018-11-20 11:11:06"</f>
        <v>2018-11-20 11:11:06</v>
      </c>
    </row>
    <row r="39" spans="1:7" x14ac:dyDescent="0.2">
      <c r="A39" t="s">
        <v>42</v>
      </c>
      <c r="B39" t="str">
        <f>"13604548477"</f>
        <v>13604548477</v>
      </c>
      <c r="C39" t="str">
        <f>"230703199205200147"</f>
        <v>230703199205200147</v>
      </c>
      <c r="D39" t="s">
        <v>0</v>
      </c>
      <c r="E39" t="s">
        <v>0</v>
      </c>
      <c r="F39" t="s">
        <v>1</v>
      </c>
      <c r="G39" t="str">
        <f>"2018-11-20 11:10:56"</f>
        <v>2018-11-20 11:10:56</v>
      </c>
    </row>
    <row r="40" spans="1:7" x14ac:dyDescent="0.2">
      <c r="A40" t="s">
        <v>43</v>
      </c>
      <c r="B40" t="str">
        <f>"15855606830"</f>
        <v>15855606830</v>
      </c>
      <c r="C40" t="str">
        <f>"340881199509260632"</f>
        <v>340881199509260632</v>
      </c>
      <c r="D40" t="s">
        <v>0</v>
      </c>
      <c r="E40" t="s">
        <v>0</v>
      </c>
      <c r="F40" t="s">
        <v>1</v>
      </c>
      <c r="G40" t="str">
        <f>"2018-11-20 11:10:55"</f>
        <v>2018-11-20 11:10:55</v>
      </c>
    </row>
    <row r="41" spans="1:7" x14ac:dyDescent="0.2">
      <c r="A41" t="s">
        <v>44</v>
      </c>
      <c r="B41" t="str">
        <f>"15071289182"</f>
        <v>15071289182</v>
      </c>
      <c r="C41" t="str">
        <f>"420117199203297134"</f>
        <v>420117199203297134</v>
      </c>
      <c r="D41" t="s">
        <v>0</v>
      </c>
      <c r="E41" t="s">
        <v>0</v>
      </c>
      <c r="F41" t="s">
        <v>1</v>
      </c>
      <c r="G41" t="str">
        <f>"2018-11-20 11:10:24"</f>
        <v>2018-11-20 11:10:24</v>
      </c>
    </row>
    <row r="42" spans="1:7" x14ac:dyDescent="0.2">
      <c r="A42" t="s">
        <v>0</v>
      </c>
      <c r="B42" t="str">
        <f>"13904547931"</f>
        <v>13904547931</v>
      </c>
      <c r="C42" t="s">
        <v>0</v>
      </c>
      <c r="D42" t="s">
        <v>0</v>
      </c>
      <c r="E42" t="s">
        <v>0</v>
      </c>
      <c r="F42" t="s">
        <v>1</v>
      </c>
      <c r="G42" t="str">
        <f>"2018-11-20 11:10:17"</f>
        <v>2018-11-20 11:10:17</v>
      </c>
    </row>
    <row r="43" spans="1:7" x14ac:dyDescent="0.2">
      <c r="A43" t="s">
        <v>0</v>
      </c>
      <c r="B43" t="str">
        <f>"13535518889"</f>
        <v>13535518889</v>
      </c>
      <c r="C43" t="s">
        <v>0</v>
      </c>
      <c r="D43" t="s">
        <v>0</v>
      </c>
      <c r="E43" t="s">
        <v>0</v>
      </c>
      <c r="F43" t="s">
        <v>1</v>
      </c>
      <c r="G43" t="str">
        <f>"2018-11-20 11:10:15"</f>
        <v>2018-11-20 11:10:15</v>
      </c>
    </row>
    <row r="44" spans="1:7" x14ac:dyDescent="0.2">
      <c r="A44" t="s">
        <v>0</v>
      </c>
      <c r="B44" t="str">
        <f>"13922859978"</f>
        <v>13922859978</v>
      </c>
      <c r="C44" t="s">
        <v>0</v>
      </c>
      <c r="D44" t="s">
        <v>0</v>
      </c>
      <c r="E44" t="s">
        <v>0</v>
      </c>
      <c r="F44" t="s">
        <v>1</v>
      </c>
      <c r="G44" t="str">
        <f>"2018-11-20 11:10:00"</f>
        <v>2018-11-20 11:10:00</v>
      </c>
    </row>
    <row r="45" spans="1:7" x14ac:dyDescent="0.2">
      <c r="A45" t="s">
        <v>45</v>
      </c>
      <c r="B45" t="str">
        <f>"15504269300"</f>
        <v>15504269300</v>
      </c>
      <c r="C45" t="str">
        <f>"231003199006213220"</f>
        <v>231003199006213220</v>
      </c>
      <c r="D45" t="s">
        <v>0</v>
      </c>
      <c r="E45" t="s">
        <v>0</v>
      </c>
      <c r="F45" t="s">
        <v>1</v>
      </c>
      <c r="G45" t="str">
        <f>"2018-11-20 11:09:45"</f>
        <v>2018-11-20 11:09:45</v>
      </c>
    </row>
    <row r="46" spans="1:7" x14ac:dyDescent="0.2">
      <c r="A46" t="s">
        <v>46</v>
      </c>
      <c r="B46" t="str">
        <f>"18108562508"</f>
        <v>18108562508</v>
      </c>
      <c r="C46" t="str">
        <f>"522223198311282056"</f>
        <v>522223198311282056</v>
      </c>
      <c r="D46" t="s">
        <v>0</v>
      </c>
      <c r="E46" t="s">
        <v>0</v>
      </c>
      <c r="F46" t="s">
        <v>1</v>
      </c>
      <c r="G46" t="str">
        <f>"2018-11-20 11:09:29"</f>
        <v>2018-11-20 11:09:29</v>
      </c>
    </row>
    <row r="47" spans="1:7" x14ac:dyDescent="0.2">
      <c r="A47" t="s">
        <v>47</v>
      </c>
      <c r="B47" t="str">
        <f>"15093690227"</f>
        <v>15093690227</v>
      </c>
      <c r="C47" t="str">
        <f>"520202199206237748"</f>
        <v>520202199206237748</v>
      </c>
      <c r="D47" t="s">
        <v>0</v>
      </c>
      <c r="E47" t="s">
        <v>0</v>
      </c>
      <c r="F47" t="s">
        <v>1</v>
      </c>
      <c r="G47" t="str">
        <f>"2018-11-20 11:08:48"</f>
        <v>2018-11-20 11:08:48</v>
      </c>
    </row>
    <row r="48" spans="1:7" x14ac:dyDescent="0.2">
      <c r="A48" t="s">
        <v>48</v>
      </c>
      <c r="B48" t="str">
        <f>"13985959260"</f>
        <v>13985959260</v>
      </c>
      <c r="C48" t="str">
        <f>"522328199211091211"</f>
        <v>522328199211091211</v>
      </c>
      <c r="D48" t="s">
        <v>0</v>
      </c>
      <c r="E48" t="s">
        <v>0</v>
      </c>
      <c r="F48" t="s">
        <v>1</v>
      </c>
      <c r="G48" t="str">
        <f>"2018-11-20 11:08:48"</f>
        <v>2018-11-20 11:08:48</v>
      </c>
    </row>
    <row r="49" spans="1:7" x14ac:dyDescent="0.2">
      <c r="A49" t="s">
        <v>0</v>
      </c>
      <c r="B49" t="str">
        <f>"13407704610"</f>
        <v>13407704610</v>
      </c>
      <c r="C49" t="s">
        <v>0</v>
      </c>
      <c r="D49" t="s">
        <v>0</v>
      </c>
      <c r="E49" t="s">
        <v>0</v>
      </c>
      <c r="F49" t="s">
        <v>1</v>
      </c>
      <c r="G49" t="str">
        <f>"2018-11-20 11:08:10"</f>
        <v>2018-11-20 11:08:10</v>
      </c>
    </row>
    <row r="50" spans="1:7" x14ac:dyDescent="0.2">
      <c r="A50" t="s">
        <v>49</v>
      </c>
      <c r="B50" t="str">
        <f>"18759730031"</f>
        <v>18759730031</v>
      </c>
      <c r="C50" t="str">
        <f>"350424198808121817"</f>
        <v>350424198808121817</v>
      </c>
      <c r="D50" t="s">
        <v>0</v>
      </c>
      <c r="E50" t="s">
        <v>0</v>
      </c>
      <c r="F50" t="s">
        <v>1</v>
      </c>
      <c r="G50" t="str">
        <f>"2018-11-20 11:07:46"</f>
        <v>2018-11-20 11:07:46</v>
      </c>
    </row>
    <row r="51" spans="1:7" x14ac:dyDescent="0.2">
      <c r="A51" t="s">
        <v>0</v>
      </c>
      <c r="B51" t="str">
        <f>"15977562738"</f>
        <v>15977562738</v>
      </c>
      <c r="C51" t="s">
        <v>0</v>
      </c>
      <c r="D51" t="s">
        <v>0</v>
      </c>
      <c r="E51" t="s">
        <v>0</v>
      </c>
      <c r="F51" t="s">
        <v>1</v>
      </c>
      <c r="G51" t="str">
        <f>"2018-11-20 11:07:36"</f>
        <v>2018-11-20 11:07:36</v>
      </c>
    </row>
    <row r="52" spans="1:7" x14ac:dyDescent="0.2">
      <c r="A52" t="s">
        <v>50</v>
      </c>
      <c r="B52" t="str">
        <f>"13543782291"</f>
        <v>13543782291</v>
      </c>
      <c r="C52" t="str">
        <f>"610124198407023914"</f>
        <v>610124198407023914</v>
      </c>
      <c r="D52" t="s">
        <v>0</v>
      </c>
      <c r="E52" t="s">
        <v>0</v>
      </c>
      <c r="F52" t="s">
        <v>1</v>
      </c>
      <c r="G52" t="str">
        <f>"2018-11-20 11:07:23"</f>
        <v>2018-11-20 11:07:23</v>
      </c>
    </row>
    <row r="53" spans="1:7" x14ac:dyDescent="0.2">
      <c r="A53" t="s">
        <v>0</v>
      </c>
      <c r="B53" t="str">
        <f>"13972059759"</f>
        <v>13972059759</v>
      </c>
      <c r="C53" t="s">
        <v>0</v>
      </c>
      <c r="D53" t="s">
        <v>0</v>
      </c>
      <c r="E53" t="s">
        <v>0</v>
      </c>
      <c r="F53" t="s">
        <v>1</v>
      </c>
      <c r="G53" t="str">
        <f>"2018-11-20 11:07:21"</f>
        <v>2018-11-20 11:07:21</v>
      </c>
    </row>
    <row r="54" spans="1:7" x14ac:dyDescent="0.2">
      <c r="A54" t="s">
        <v>0</v>
      </c>
      <c r="B54" t="str">
        <f>"15067366788"</f>
        <v>15067366788</v>
      </c>
      <c r="C54" t="s">
        <v>0</v>
      </c>
      <c r="D54" t="s">
        <v>0</v>
      </c>
      <c r="E54" t="s">
        <v>0</v>
      </c>
      <c r="F54" t="s">
        <v>1</v>
      </c>
      <c r="G54" t="str">
        <f>"2018-11-20 11:06:31"</f>
        <v>2018-11-20 11:06:31</v>
      </c>
    </row>
    <row r="55" spans="1:7" x14ac:dyDescent="0.2">
      <c r="A55" t="s">
        <v>51</v>
      </c>
      <c r="B55" t="str">
        <f>"17611150387"</f>
        <v>17611150387</v>
      </c>
      <c r="C55" t="str">
        <f>"360681199809011366"</f>
        <v>360681199809011366</v>
      </c>
      <c r="D55" t="s">
        <v>0</v>
      </c>
      <c r="E55" t="s">
        <v>0</v>
      </c>
      <c r="F55" t="s">
        <v>1</v>
      </c>
      <c r="G55" t="str">
        <f>"2018-11-20 11:05:58"</f>
        <v>2018-11-20 11:05:58</v>
      </c>
    </row>
    <row r="56" spans="1:7" x14ac:dyDescent="0.2">
      <c r="A56" t="s">
        <v>52</v>
      </c>
      <c r="B56" t="str">
        <f>"15832310494"</f>
        <v>15832310494</v>
      </c>
      <c r="C56" t="str">
        <f>"130706197711040031"</f>
        <v>130706197711040031</v>
      </c>
      <c r="D56" t="s">
        <v>0</v>
      </c>
      <c r="E56" t="s">
        <v>0</v>
      </c>
      <c r="F56" t="s">
        <v>1</v>
      </c>
      <c r="G56" t="str">
        <f>"2018-11-20 11:05:52"</f>
        <v>2018-11-20 11:05:52</v>
      </c>
    </row>
    <row r="57" spans="1:7" x14ac:dyDescent="0.2">
      <c r="A57" t="s">
        <v>53</v>
      </c>
      <c r="B57" t="str">
        <f>"13956315917"</f>
        <v>13956315917</v>
      </c>
      <c r="C57" t="str">
        <f>"342626199806135615"</f>
        <v>342626199806135615</v>
      </c>
      <c r="D57" t="s">
        <v>0</v>
      </c>
      <c r="E57" t="s">
        <v>0</v>
      </c>
      <c r="F57" t="s">
        <v>1</v>
      </c>
      <c r="G57" t="str">
        <f>"2018-11-20 11:05:39"</f>
        <v>2018-11-20 11:05:39</v>
      </c>
    </row>
    <row r="58" spans="1:7" x14ac:dyDescent="0.2">
      <c r="A58" t="s">
        <v>54</v>
      </c>
      <c r="B58" t="str">
        <f>"13964182667"</f>
        <v>13964182667</v>
      </c>
      <c r="C58" t="str">
        <f>"370112198204075620"</f>
        <v>370112198204075620</v>
      </c>
      <c r="D58" t="s">
        <v>0</v>
      </c>
      <c r="E58" t="s">
        <v>0</v>
      </c>
      <c r="F58" t="s">
        <v>1</v>
      </c>
      <c r="G58" t="str">
        <f>"2018-11-20 11:05:33"</f>
        <v>2018-11-20 11:05:33</v>
      </c>
    </row>
    <row r="59" spans="1:7" x14ac:dyDescent="0.2">
      <c r="A59" t="s">
        <v>55</v>
      </c>
      <c r="B59" t="str">
        <f>"15020631678"</f>
        <v>15020631678</v>
      </c>
      <c r="C59" t="str">
        <f>"371581198812140022"</f>
        <v>371581198812140022</v>
      </c>
      <c r="D59" t="s">
        <v>0</v>
      </c>
      <c r="E59" t="s">
        <v>0</v>
      </c>
      <c r="F59" t="s">
        <v>1</v>
      </c>
      <c r="G59" t="str">
        <f>"2018-11-20 11:05:33"</f>
        <v>2018-11-20 11:05:33</v>
      </c>
    </row>
    <row r="60" spans="1:7" x14ac:dyDescent="0.2">
      <c r="A60" t="s">
        <v>56</v>
      </c>
      <c r="B60" t="str">
        <f>"18957959213"</f>
        <v>18957959213</v>
      </c>
      <c r="C60" t="str">
        <f>"332526198811062527"</f>
        <v>332526198811062527</v>
      </c>
      <c r="D60" t="s">
        <v>0</v>
      </c>
      <c r="E60" t="s">
        <v>0</v>
      </c>
      <c r="F60" t="s">
        <v>1</v>
      </c>
      <c r="G60" t="str">
        <f>"2018-11-20 11:05:22"</f>
        <v>2018-11-20 11:05:22</v>
      </c>
    </row>
    <row r="61" spans="1:7" x14ac:dyDescent="0.2">
      <c r="A61" t="s">
        <v>0</v>
      </c>
      <c r="B61" t="str">
        <f>"13524152259"</f>
        <v>13524152259</v>
      </c>
      <c r="C61" t="s">
        <v>0</v>
      </c>
      <c r="D61" t="s">
        <v>0</v>
      </c>
      <c r="E61" t="s">
        <v>0</v>
      </c>
      <c r="F61" t="s">
        <v>1</v>
      </c>
      <c r="G61" t="str">
        <f>"2018-11-20 11:04:55"</f>
        <v>2018-11-20 11:04:55</v>
      </c>
    </row>
    <row r="62" spans="1:7" x14ac:dyDescent="0.2">
      <c r="A62" t="s">
        <v>57</v>
      </c>
      <c r="B62" t="str">
        <f>"13727300027"</f>
        <v>13727300027</v>
      </c>
      <c r="C62" t="str">
        <f>"445302199111042112"</f>
        <v>445302199111042112</v>
      </c>
      <c r="D62" t="s">
        <v>58</v>
      </c>
      <c r="E62" t="s">
        <v>59</v>
      </c>
      <c r="F62" t="s">
        <v>1</v>
      </c>
      <c r="G62" t="str">
        <f>"2018-11-20 11:04:42"</f>
        <v>2018-11-20 11:04:42</v>
      </c>
    </row>
    <row r="63" spans="1:7" x14ac:dyDescent="0.2">
      <c r="A63" t="s">
        <v>60</v>
      </c>
      <c r="B63" t="str">
        <f>"17323602361"</f>
        <v>17323602361</v>
      </c>
      <c r="C63" t="str">
        <f>"510212198209165424"</f>
        <v>510212198209165424</v>
      </c>
      <c r="D63" t="s">
        <v>0</v>
      </c>
      <c r="E63" t="s">
        <v>0</v>
      </c>
      <c r="F63" t="s">
        <v>1</v>
      </c>
      <c r="G63" t="str">
        <f>"2018-11-20 11:04:37"</f>
        <v>2018-11-20 11:04:37</v>
      </c>
    </row>
    <row r="64" spans="1:7" x14ac:dyDescent="0.2">
      <c r="A64" t="s">
        <v>0</v>
      </c>
      <c r="B64" t="str">
        <f>"15975938444"</f>
        <v>15975938444</v>
      </c>
      <c r="C64" t="s">
        <v>0</v>
      </c>
      <c r="D64" t="s">
        <v>0</v>
      </c>
      <c r="E64" t="s">
        <v>0</v>
      </c>
      <c r="F64" t="s">
        <v>1</v>
      </c>
      <c r="G64" t="str">
        <f>"2018-11-20 11:04:13"</f>
        <v>2018-11-20 11:04:13</v>
      </c>
    </row>
    <row r="65" spans="1:7" x14ac:dyDescent="0.2">
      <c r="A65" t="s">
        <v>0</v>
      </c>
      <c r="B65" t="str">
        <f>"13911402586"</f>
        <v>13911402586</v>
      </c>
      <c r="C65" t="s">
        <v>0</v>
      </c>
      <c r="D65" t="s">
        <v>0</v>
      </c>
      <c r="E65" t="s">
        <v>0</v>
      </c>
      <c r="F65" t="s">
        <v>1</v>
      </c>
      <c r="G65" t="str">
        <f>"2018-11-20 11:03:53"</f>
        <v>2018-11-20 11:03:53</v>
      </c>
    </row>
    <row r="66" spans="1:7" x14ac:dyDescent="0.2">
      <c r="A66" t="s">
        <v>61</v>
      </c>
      <c r="B66" t="str">
        <f>"18294259167"</f>
        <v>18294259167</v>
      </c>
      <c r="C66" t="str">
        <f>"620524198511090416"</f>
        <v>620524198511090416</v>
      </c>
      <c r="D66" t="s">
        <v>0</v>
      </c>
      <c r="E66" t="s">
        <v>0</v>
      </c>
      <c r="F66" t="s">
        <v>1</v>
      </c>
      <c r="G66" t="str">
        <f>"2018-11-20 11:03:06"</f>
        <v>2018-11-20 11:03:06</v>
      </c>
    </row>
    <row r="67" spans="1:7" x14ac:dyDescent="0.2">
      <c r="A67" t="s">
        <v>62</v>
      </c>
      <c r="B67" t="str">
        <f>"15307589016"</f>
        <v>15307589016</v>
      </c>
      <c r="C67" t="str">
        <f>"441226199611060933"</f>
        <v>441226199611060933</v>
      </c>
      <c r="D67" t="s">
        <v>0</v>
      </c>
      <c r="E67" t="s">
        <v>0</v>
      </c>
      <c r="F67" t="s">
        <v>1</v>
      </c>
      <c r="G67" t="str">
        <f>"2018-11-20 11:02:53"</f>
        <v>2018-11-20 11:02:53</v>
      </c>
    </row>
    <row r="68" spans="1:7" x14ac:dyDescent="0.2">
      <c r="A68" t="s">
        <v>63</v>
      </c>
      <c r="B68" t="str">
        <f>"15656805948"</f>
        <v>15656805948</v>
      </c>
      <c r="C68" t="str">
        <f>"341281199004040819"</f>
        <v>341281199004040819</v>
      </c>
      <c r="D68" t="s">
        <v>0</v>
      </c>
      <c r="E68" t="s">
        <v>0</v>
      </c>
      <c r="F68" t="s">
        <v>1</v>
      </c>
      <c r="G68" t="str">
        <f>"2018-11-20 11:02:38"</f>
        <v>2018-11-20 11:02:38</v>
      </c>
    </row>
    <row r="69" spans="1:7" x14ac:dyDescent="0.2">
      <c r="A69" t="s">
        <v>0</v>
      </c>
      <c r="B69" t="str">
        <f>"18168518099"</f>
        <v>18168518099</v>
      </c>
      <c r="C69" t="s">
        <v>0</v>
      </c>
      <c r="D69" t="s">
        <v>0</v>
      </c>
      <c r="E69" t="s">
        <v>0</v>
      </c>
      <c r="F69" t="s">
        <v>1</v>
      </c>
      <c r="G69" t="str">
        <f>"2018-11-20 11:02:07"</f>
        <v>2018-11-20 11:02:07</v>
      </c>
    </row>
    <row r="70" spans="1:7" x14ac:dyDescent="0.2">
      <c r="A70" t="s">
        <v>0</v>
      </c>
      <c r="B70" t="str">
        <f>"13036661332"</f>
        <v>13036661332</v>
      </c>
      <c r="C70" t="s">
        <v>0</v>
      </c>
      <c r="D70" t="s">
        <v>0</v>
      </c>
      <c r="E70" t="s">
        <v>0</v>
      </c>
      <c r="F70" t="s">
        <v>1</v>
      </c>
      <c r="G70" t="str">
        <f>"2018-11-20 11:02:06"</f>
        <v>2018-11-20 11:02:06</v>
      </c>
    </row>
    <row r="71" spans="1:7" x14ac:dyDescent="0.2">
      <c r="A71" t="s">
        <v>0</v>
      </c>
      <c r="B71" t="str">
        <f>"15832611700"</f>
        <v>15832611700</v>
      </c>
      <c r="C71" t="s">
        <v>0</v>
      </c>
      <c r="D71" t="s">
        <v>0</v>
      </c>
      <c r="E71" t="s">
        <v>0</v>
      </c>
      <c r="F71" t="s">
        <v>1</v>
      </c>
      <c r="G71" t="str">
        <f>"2018-11-20 11:01:58"</f>
        <v>2018-11-20 11:01:58</v>
      </c>
    </row>
    <row r="72" spans="1:7" x14ac:dyDescent="0.2">
      <c r="A72" t="s">
        <v>0</v>
      </c>
      <c r="B72" t="str">
        <f>"13615285511"</f>
        <v>13615285511</v>
      </c>
      <c r="C72" t="s">
        <v>0</v>
      </c>
      <c r="D72" t="s">
        <v>0</v>
      </c>
      <c r="E72" t="s">
        <v>0</v>
      </c>
      <c r="F72" t="s">
        <v>1</v>
      </c>
      <c r="G72" t="str">
        <f>"2018-11-20 11:01:46"</f>
        <v>2018-11-20 11:01:46</v>
      </c>
    </row>
    <row r="73" spans="1:7" x14ac:dyDescent="0.2">
      <c r="A73" t="s">
        <v>64</v>
      </c>
      <c r="B73" t="str">
        <f>"15838000877"</f>
        <v>15838000877</v>
      </c>
      <c r="C73" t="str">
        <f>"410727199006207316"</f>
        <v>410727199006207316</v>
      </c>
      <c r="D73" t="s">
        <v>0</v>
      </c>
      <c r="E73" t="s">
        <v>0</v>
      </c>
      <c r="F73" t="s">
        <v>1</v>
      </c>
      <c r="G73" t="str">
        <f>"2018-11-20 11:01:27"</f>
        <v>2018-11-20 11:01:27</v>
      </c>
    </row>
    <row r="74" spans="1:7" x14ac:dyDescent="0.2">
      <c r="A74" t="s">
        <v>65</v>
      </c>
      <c r="B74" t="str">
        <f>"15883568447"</f>
        <v>15883568447</v>
      </c>
      <c r="C74" t="str">
        <f>"510823199612057737"</f>
        <v>510823199612057737</v>
      </c>
      <c r="D74" t="s">
        <v>0</v>
      </c>
      <c r="E74" t="s">
        <v>0</v>
      </c>
      <c r="F74" t="s">
        <v>1</v>
      </c>
      <c r="G74" t="str">
        <f>"2018-11-20 11:01:25"</f>
        <v>2018-11-20 11:01:25</v>
      </c>
    </row>
    <row r="75" spans="1:7" x14ac:dyDescent="0.2">
      <c r="A75" t="s">
        <v>66</v>
      </c>
      <c r="B75" t="str">
        <f>"13851796220"</f>
        <v>13851796220</v>
      </c>
      <c r="C75" t="str">
        <f>"320104199108221611"</f>
        <v>320104199108221611</v>
      </c>
      <c r="D75" t="s">
        <v>0</v>
      </c>
      <c r="E75" t="s">
        <v>0</v>
      </c>
      <c r="F75" t="s">
        <v>1</v>
      </c>
      <c r="G75" t="str">
        <f>"2018-11-20 11:01:15"</f>
        <v>2018-11-20 11:01:15</v>
      </c>
    </row>
    <row r="76" spans="1:7" x14ac:dyDescent="0.2">
      <c r="A76" t="s">
        <v>0</v>
      </c>
      <c r="B76" t="str">
        <f>"18734008531"</f>
        <v>18734008531</v>
      </c>
      <c r="C76" t="s">
        <v>0</v>
      </c>
      <c r="D76" t="s">
        <v>0</v>
      </c>
      <c r="E76" t="s">
        <v>0</v>
      </c>
      <c r="F76" t="s">
        <v>1</v>
      </c>
      <c r="G76" t="str">
        <f>"2018-11-20 11:00:55"</f>
        <v>2018-11-20 11:00:55</v>
      </c>
    </row>
    <row r="77" spans="1:7" x14ac:dyDescent="0.2">
      <c r="A77" t="s">
        <v>67</v>
      </c>
      <c r="B77" t="str">
        <f>"13844005270"</f>
        <v>13844005270</v>
      </c>
      <c r="C77" t="str">
        <f>"220323199402162815"</f>
        <v>220323199402162815</v>
      </c>
      <c r="D77" t="s">
        <v>0</v>
      </c>
      <c r="E77" t="s">
        <v>0</v>
      </c>
      <c r="F77" t="s">
        <v>1</v>
      </c>
      <c r="G77" t="str">
        <f>"2018-11-20 11:00:53"</f>
        <v>2018-11-20 11:00:53</v>
      </c>
    </row>
    <row r="78" spans="1:7" x14ac:dyDescent="0.2">
      <c r="A78" t="s">
        <v>68</v>
      </c>
      <c r="B78" t="str">
        <f>"15773903645"</f>
        <v>15773903645</v>
      </c>
      <c r="C78" t="str">
        <f>"430581199807285526"</f>
        <v>430581199807285526</v>
      </c>
      <c r="D78" t="s">
        <v>0</v>
      </c>
      <c r="E78" t="s">
        <v>0</v>
      </c>
      <c r="F78" t="s">
        <v>1</v>
      </c>
      <c r="G78" t="str">
        <f>"2018-11-20 11:00:34"</f>
        <v>2018-11-20 11:00:34</v>
      </c>
    </row>
    <row r="79" spans="1:7" x14ac:dyDescent="0.2">
      <c r="A79" t="s">
        <v>69</v>
      </c>
      <c r="B79" t="str">
        <f>"13110621777"</f>
        <v>13110621777</v>
      </c>
      <c r="C79" t="str">
        <f>"350881199204060025"</f>
        <v>350881199204060025</v>
      </c>
      <c r="D79" t="s">
        <v>70</v>
      </c>
      <c r="E79" t="s">
        <v>71</v>
      </c>
      <c r="F79" t="s">
        <v>1</v>
      </c>
      <c r="G79" t="str">
        <f>"2018-11-20 11:00:21"</f>
        <v>2018-11-20 11:00:21</v>
      </c>
    </row>
    <row r="80" spans="1:7" x14ac:dyDescent="0.2">
      <c r="A80" t="s">
        <v>72</v>
      </c>
      <c r="B80" t="str">
        <f>"13510445342"</f>
        <v>13510445342</v>
      </c>
      <c r="C80" t="str">
        <f>"441522198702090712"</f>
        <v>441522198702090712</v>
      </c>
      <c r="D80" t="s">
        <v>0</v>
      </c>
      <c r="E80" t="s">
        <v>0</v>
      </c>
      <c r="F80" t="s">
        <v>1</v>
      </c>
      <c r="G80" t="str">
        <f>"2018-11-20 11:00:05"</f>
        <v>2018-11-20 11:00:05</v>
      </c>
    </row>
    <row r="81" spans="1:7" x14ac:dyDescent="0.2">
      <c r="A81" t="s">
        <v>73</v>
      </c>
      <c r="B81" t="str">
        <f>"18780306930"</f>
        <v>18780306930</v>
      </c>
      <c r="C81" t="str">
        <f>"51072419961214003X"</f>
        <v>51072419961214003X</v>
      </c>
      <c r="D81" t="s">
        <v>0</v>
      </c>
      <c r="E81" t="s">
        <v>0</v>
      </c>
      <c r="F81" t="s">
        <v>1</v>
      </c>
      <c r="G81" t="str">
        <f>"2018-11-20 10:59:34"</f>
        <v>2018-11-20 10:59:34</v>
      </c>
    </row>
    <row r="82" spans="1:7" x14ac:dyDescent="0.2">
      <c r="A82" t="s">
        <v>74</v>
      </c>
      <c r="B82" t="str">
        <f>"18798200227"</f>
        <v>18798200227</v>
      </c>
      <c r="C82" t="str">
        <f>"522729198704270027"</f>
        <v>522729198704270027</v>
      </c>
      <c r="D82" t="s">
        <v>0</v>
      </c>
      <c r="E82" t="s">
        <v>0</v>
      </c>
      <c r="F82" t="s">
        <v>1</v>
      </c>
      <c r="G82" t="str">
        <f>"2018-11-20 10:59:33"</f>
        <v>2018-11-20 10:59:33</v>
      </c>
    </row>
    <row r="83" spans="1:7" x14ac:dyDescent="0.2">
      <c r="A83" t="s">
        <v>0</v>
      </c>
      <c r="B83" t="str">
        <f>"15255250003"</f>
        <v>15255250003</v>
      </c>
      <c r="C83" t="s">
        <v>0</v>
      </c>
      <c r="D83" t="s">
        <v>0</v>
      </c>
      <c r="E83" t="s">
        <v>0</v>
      </c>
      <c r="F83" t="s">
        <v>1</v>
      </c>
      <c r="G83" t="str">
        <f>"2018-11-20 10:59:30"</f>
        <v>2018-11-20 10:59:30</v>
      </c>
    </row>
    <row r="84" spans="1:7" x14ac:dyDescent="0.2">
      <c r="A84" t="s">
        <v>0</v>
      </c>
      <c r="B84" t="str">
        <f>"18793726870"</f>
        <v>18793726870</v>
      </c>
      <c r="C84" t="s">
        <v>0</v>
      </c>
      <c r="D84" t="s">
        <v>0</v>
      </c>
      <c r="E84" t="s">
        <v>0</v>
      </c>
      <c r="F84" t="s">
        <v>1</v>
      </c>
      <c r="G84" t="str">
        <f>"2018-11-20 10:59:11"</f>
        <v>2018-11-20 10:59:11</v>
      </c>
    </row>
    <row r="85" spans="1:7" x14ac:dyDescent="0.2">
      <c r="A85" t="s">
        <v>75</v>
      </c>
      <c r="B85" t="str">
        <f>"15137441557"</f>
        <v>15137441557</v>
      </c>
      <c r="C85" t="str">
        <f>"41042620000522001X"</f>
        <v>41042620000522001X</v>
      </c>
      <c r="D85" t="s">
        <v>0</v>
      </c>
      <c r="E85" t="s">
        <v>0</v>
      </c>
      <c r="F85" t="s">
        <v>1</v>
      </c>
      <c r="G85" t="str">
        <f>"2018-11-20 10:58:12"</f>
        <v>2018-11-20 10:58:12</v>
      </c>
    </row>
    <row r="86" spans="1:7" x14ac:dyDescent="0.2">
      <c r="A86" t="s">
        <v>0</v>
      </c>
      <c r="B86" t="str">
        <f>"15026668746"</f>
        <v>15026668746</v>
      </c>
      <c r="C86" t="s">
        <v>0</v>
      </c>
      <c r="D86" t="s">
        <v>0</v>
      </c>
      <c r="E86" t="s">
        <v>0</v>
      </c>
      <c r="F86" t="s">
        <v>1</v>
      </c>
      <c r="G86" t="str">
        <f>"2018-11-20 10:58:09"</f>
        <v>2018-11-20 10:58:09</v>
      </c>
    </row>
    <row r="87" spans="1:7" x14ac:dyDescent="0.2">
      <c r="A87" t="s">
        <v>76</v>
      </c>
      <c r="B87" t="str">
        <f>"18620167324"</f>
        <v>18620167324</v>
      </c>
      <c r="C87" t="str">
        <f>"431121199804126012"</f>
        <v>431121199804126012</v>
      </c>
      <c r="D87" t="s">
        <v>0</v>
      </c>
      <c r="E87" t="s">
        <v>0</v>
      </c>
      <c r="F87" t="s">
        <v>1</v>
      </c>
      <c r="G87" t="str">
        <f>"2018-11-20 10:57:46"</f>
        <v>2018-11-20 10:57:46</v>
      </c>
    </row>
    <row r="88" spans="1:7" x14ac:dyDescent="0.2">
      <c r="A88" t="s">
        <v>0</v>
      </c>
      <c r="B88" t="str">
        <f>"17339113520"</f>
        <v>17339113520</v>
      </c>
      <c r="C88" t="s">
        <v>0</v>
      </c>
      <c r="D88" t="s">
        <v>0</v>
      </c>
      <c r="E88" t="s">
        <v>0</v>
      </c>
      <c r="F88" t="s">
        <v>1</v>
      </c>
      <c r="G88" t="str">
        <f>"2018-11-20 10:57:33"</f>
        <v>2018-11-20 10:57:33</v>
      </c>
    </row>
    <row r="89" spans="1:7" x14ac:dyDescent="0.2">
      <c r="A89" t="s">
        <v>0</v>
      </c>
      <c r="B89" t="str">
        <f>"17772045945"</f>
        <v>17772045945</v>
      </c>
      <c r="C89" t="s">
        <v>0</v>
      </c>
      <c r="D89" t="s">
        <v>0</v>
      </c>
      <c r="E89" t="s">
        <v>0</v>
      </c>
      <c r="F89" t="s">
        <v>1</v>
      </c>
      <c r="G89" t="str">
        <f>"2018-11-20 10:56:43"</f>
        <v>2018-11-20 10:56:43</v>
      </c>
    </row>
    <row r="90" spans="1:7" x14ac:dyDescent="0.2">
      <c r="A90" t="s">
        <v>77</v>
      </c>
      <c r="B90" t="str">
        <f>"13470353335"</f>
        <v>13470353335</v>
      </c>
      <c r="C90" t="str">
        <f>"210905198002100539"</f>
        <v>210905198002100539</v>
      </c>
      <c r="D90" t="s">
        <v>78</v>
      </c>
      <c r="E90" t="s">
        <v>79</v>
      </c>
      <c r="F90" t="s">
        <v>1</v>
      </c>
      <c r="G90" t="str">
        <f>"2018-11-20 10:56:14"</f>
        <v>2018-11-20 10:56:14</v>
      </c>
    </row>
    <row r="91" spans="1:7" x14ac:dyDescent="0.2">
      <c r="A91" t="s">
        <v>80</v>
      </c>
      <c r="B91" t="str">
        <f>"18947320277"</f>
        <v>18947320277</v>
      </c>
      <c r="C91" t="str">
        <f>"150425197911015152"</f>
        <v>150425197911015152</v>
      </c>
      <c r="D91" t="s">
        <v>0</v>
      </c>
      <c r="E91" t="s">
        <v>0</v>
      </c>
      <c r="F91" t="s">
        <v>1</v>
      </c>
      <c r="G91" t="str">
        <f>"2018-11-20 10:55:53"</f>
        <v>2018-11-20 10:55:53</v>
      </c>
    </row>
    <row r="92" spans="1:7" x14ac:dyDescent="0.2">
      <c r="A92" t="s">
        <v>0</v>
      </c>
      <c r="B92" t="str">
        <f>"17772557444"</f>
        <v>17772557444</v>
      </c>
      <c r="C92" t="s">
        <v>0</v>
      </c>
      <c r="D92" t="s">
        <v>0</v>
      </c>
      <c r="E92" t="s">
        <v>0</v>
      </c>
      <c r="F92" t="s">
        <v>1</v>
      </c>
      <c r="G92" t="str">
        <f>"2018-11-20 10:55:01"</f>
        <v>2018-11-20 10:55:01</v>
      </c>
    </row>
    <row r="93" spans="1:7" x14ac:dyDescent="0.2">
      <c r="A93" t="s">
        <v>0</v>
      </c>
      <c r="B93" t="str">
        <f>"13505618133"</f>
        <v>13505618133</v>
      </c>
      <c r="C93" t="s">
        <v>0</v>
      </c>
      <c r="D93" t="s">
        <v>0</v>
      </c>
      <c r="E93" t="s">
        <v>0</v>
      </c>
      <c r="F93" t="s">
        <v>1</v>
      </c>
      <c r="G93" t="str">
        <f>"2018-11-20 10:54:52"</f>
        <v>2018-11-20 10:54:52</v>
      </c>
    </row>
    <row r="94" spans="1:7" x14ac:dyDescent="0.2">
      <c r="A94" t="s">
        <v>0</v>
      </c>
      <c r="B94" t="str">
        <f>"18298094431"</f>
        <v>18298094431</v>
      </c>
      <c r="C94" t="s">
        <v>0</v>
      </c>
      <c r="D94" t="s">
        <v>0</v>
      </c>
      <c r="E94" t="s">
        <v>0</v>
      </c>
      <c r="F94" t="s">
        <v>1</v>
      </c>
      <c r="G94" t="str">
        <f>"2018-11-20 10:54:11"</f>
        <v>2018-11-20 10:54:11</v>
      </c>
    </row>
    <row r="95" spans="1:7" x14ac:dyDescent="0.2">
      <c r="A95" t="s">
        <v>81</v>
      </c>
      <c r="B95" t="str">
        <f>"18622189077"</f>
        <v>18622189077</v>
      </c>
      <c r="C95" t="str">
        <f>"120107198412055125"</f>
        <v>120107198412055125</v>
      </c>
      <c r="D95" t="s">
        <v>0</v>
      </c>
      <c r="E95" t="s">
        <v>0</v>
      </c>
      <c r="F95" t="s">
        <v>1</v>
      </c>
      <c r="G95" t="str">
        <f>"2018-11-20 10:53:58"</f>
        <v>2018-11-20 10:53:58</v>
      </c>
    </row>
    <row r="96" spans="1:7" x14ac:dyDescent="0.2">
      <c r="A96" t="s">
        <v>82</v>
      </c>
      <c r="B96" t="str">
        <f>"15193956160"</f>
        <v>15193956160</v>
      </c>
      <c r="C96" t="str">
        <f>"622626198609186328"</f>
        <v>622626198609186328</v>
      </c>
      <c r="D96" t="s">
        <v>0</v>
      </c>
      <c r="E96" t="s">
        <v>0</v>
      </c>
      <c r="F96" t="s">
        <v>1</v>
      </c>
      <c r="G96" t="str">
        <f>"2018-11-20 10:53:40"</f>
        <v>2018-11-20 10:53:40</v>
      </c>
    </row>
    <row r="97" spans="1:7" x14ac:dyDescent="0.2">
      <c r="A97" t="s">
        <v>0</v>
      </c>
      <c r="B97" t="str">
        <f>"13077863237"</f>
        <v>13077863237</v>
      </c>
      <c r="C97" t="s">
        <v>0</v>
      </c>
      <c r="D97" t="s">
        <v>0</v>
      </c>
      <c r="E97" t="s">
        <v>0</v>
      </c>
      <c r="F97" t="s">
        <v>1</v>
      </c>
      <c r="G97" t="str">
        <f>"2018-11-20 10:53:39"</f>
        <v>2018-11-20 10:53:39</v>
      </c>
    </row>
    <row r="98" spans="1:7" x14ac:dyDescent="0.2">
      <c r="A98" t="s">
        <v>83</v>
      </c>
      <c r="B98" t="str">
        <f>"15006632118"</f>
        <v>15006632118</v>
      </c>
      <c r="C98" t="str">
        <f>"370724198604105196"</f>
        <v>370724198604105196</v>
      </c>
      <c r="D98" t="s">
        <v>0</v>
      </c>
      <c r="E98" t="s">
        <v>0</v>
      </c>
      <c r="F98" t="s">
        <v>1</v>
      </c>
      <c r="G98" t="str">
        <f>"2018-11-20 10:53:19"</f>
        <v>2018-11-20 10:53:19</v>
      </c>
    </row>
    <row r="99" spans="1:7" x14ac:dyDescent="0.2">
      <c r="A99" t="s">
        <v>84</v>
      </c>
      <c r="B99" t="str">
        <f>"13609171466"</f>
        <v>13609171466</v>
      </c>
      <c r="C99" t="str">
        <f>"610303198801153011"</f>
        <v>610303198801153011</v>
      </c>
      <c r="D99" t="s">
        <v>0</v>
      </c>
      <c r="E99" t="s">
        <v>0</v>
      </c>
      <c r="F99" t="s">
        <v>1</v>
      </c>
      <c r="G99" t="str">
        <f>"2018-11-20 10:53:16"</f>
        <v>2018-11-20 10:53:16</v>
      </c>
    </row>
    <row r="100" spans="1:7" x14ac:dyDescent="0.2">
      <c r="A100" t="s">
        <v>85</v>
      </c>
      <c r="B100" t="str">
        <f>"18088751089"</f>
        <v>18088751089</v>
      </c>
      <c r="C100" t="str">
        <f>"220882198702264218"</f>
        <v>220882198702264218</v>
      </c>
      <c r="D100" t="s">
        <v>86</v>
      </c>
      <c r="E100" t="s">
        <v>87</v>
      </c>
      <c r="F100" t="s">
        <v>1</v>
      </c>
      <c r="G100" t="str">
        <f>"2018-11-20 10:52:53"</f>
        <v>2018-11-20 10:52:53</v>
      </c>
    </row>
    <row r="101" spans="1:7" x14ac:dyDescent="0.2">
      <c r="A101" t="s">
        <v>0</v>
      </c>
      <c r="B101" t="str">
        <f>"15161467082"</f>
        <v>15161467082</v>
      </c>
      <c r="C101" t="s">
        <v>0</v>
      </c>
      <c r="D101" t="s">
        <v>0</v>
      </c>
      <c r="E101" t="s">
        <v>0</v>
      </c>
      <c r="F101" t="s">
        <v>1</v>
      </c>
      <c r="G101" t="str">
        <f>"2018-11-20 10:52:52"</f>
        <v>2018-11-20 10:52:52</v>
      </c>
    </row>
    <row r="102" spans="1:7" x14ac:dyDescent="0.2">
      <c r="A102" t="s">
        <v>88</v>
      </c>
      <c r="B102" t="str">
        <f>"13657236695"</f>
        <v>13657236695</v>
      </c>
      <c r="C102" t="str">
        <f>"420107197011151219"</f>
        <v>420107197011151219</v>
      </c>
      <c r="D102" t="s">
        <v>0</v>
      </c>
      <c r="E102" t="s">
        <v>0</v>
      </c>
      <c r="F102" t="s">
        <v>1</v>
      </c>
      <c r="G102" t="str">
        <f>"2018-11-20 10:52:48"</f>
        <v>2018-11-20 10:52:48</v>
      </c>
    </row>
    <row r="103" spans="1:7" x14ac:dyDescent="0.2">
      <c r="A103" t="s">
        <v>89</v>
      </c>
      <c r="B103" t="str">
        <f>"18586433193"</f>
        <v>18586433193</v>
      </c>
      <c r="C103" t="str">
        <f>"522501199802062034"</f>
        <v>522501199802062034</v>
      </c>
      <c r="D103" t="s">
        <v>0</v>
      </c>
      <c r="E103" t="s">
        <v>0</v>
      </c>
      <c r="F103" t="s">
        <v>1</v>
      </c>
      <c r="G103" t="str">
        <f>"2018-11-20 10:52:44"</f>
        <v>2018-11-20 10:52:44</v>
      </c>
    </row>
    <row r="104" spans="1:7" x14ac:dyDescent="0.2">
      <c r="A104" t="s">
        <v>0</v>
      </c>
      <c r="B104" t="str">
        <f>"15361255122"</f>
        <v>15361255122</v>
      </c>
      <c r="C104" t="s">
        <v>0</v>
      </c>
      <c r="D104" t="s">
        <v>0</v>
      </c>
      <c r="E104" t="s">
        <v>0</v>
      </c>
      <c r="F104" t="s">
        <v>1</v>
      </c>
      <c r="G104" t="str">
        <f>"2018-11-20 10:52:33"</f>
        <v>2018-11-20 10:52:33</v>
      </c>
    </row>
    <row r="105" spans="1:7" x14ac:dyDescent="0.2">
      <c r="A105" t="s">
        <v>90</v>
      </c>
      <c r="B105" t="str">
        <f>"13806680945"</f>
        <v>13806680945</v>
      </c>
      <c r="C105" t="str">
        <f>"330302197501140421"</f>
        <v>330302197501140421</v>
      </c>
      <c r="D105" t="s">
        <v>0</v>
      </c>
      <c r="E105" t="s">
        <v>0</v>
      </c>
      <c r="F105" t="s">
        <v>1</v>
      </c>
      <c r="G105" t="str">
        <f>"2018-11-20 10:51:45"</f>
        <v>2018-11-20 10:51:45</v>
      </c>
    </row>
    <row r="106" spans="1:7" x14ac:dyDescent="0.2">
      <c r="A106" t="s">
        <v>0</v>
      </c>
      <c r="B106" t="str">
        <f>"18364196758"</f>
        <v>18364196758</v>
      </c>
      <c r="C106" t="s">
        <v>0</v>
      </c>
      <c r="D106" t="s">
        <v>0</v>
      </c>
      <c r="E106" t="s">
        <v>0</v>
      </c>
      <c r="F106" t="s">
        <v>1</v>
      </c>
      <c r="G106" t="str">
        <f>"2018-11-20 10:50:51"</f>
        <v>2018-11-20 10:50:51</v>
      </c>
    </row>
    <row r="107" spans="1:7" x14ac:dyDescent="0.2">
      <c r="A107" t="s">
        <v>91</v>
      </c>
      <c r="B107" t="str">
        <f>"13799681178"</f>
        <v>13799681178</v>
      </c>
      <c r="C107" t="str">
        <f>"350322198212102553"</f>
        <v>350322198212102553</v>
      </c>
      <c r="D107" t="s">
        <v>92</v>
      </c>
      <c r="E107" t="s">
        <v>93</v>
      </c>
      <c r="F107" t="s">
        <v>1</v>
      </c>
      <c r="G107" t="str">
        <f>"2018-11-20 10:50:48"</f>
        <v>2018-11-20 10:50:48</v>
      </c>
    </row>
    <row r="108" spans="1:7" x14ac:dyDescent="0.2">
      <c r="A108" t="s">
        <v>94</v>
      </c>
      <c r="B108" t="str">
        <f>"18388196790"</f>
        <v>18388196790</v>
      </c>
      <c r="C108" t="str">
        <f>"411325198710219435"</f>
        <v>411325198710219435</v>
      </c>
      <c r="D108" t="s">
        <v>0</v>
      </c>
      <c r="E108" t="s">
        <v>0</v>
      </c>
      <c r="F108" t="s">
        <v>1</v>
      </c>
      <c r="G108" t="str">
        <f>"2018-11-20 10:50:34"</f>
        <v>2018-11-20 10:50:34</v>
      </c>
    </row>
    <row r="109" spans="1:7" x14ac:dyDescent="0.2">
      <c r="A109" t="s">
        <v>0</v>
      </c>
      <c r="B109" t="str">
        <f>"13078512212"</f>
        <v>13078512212</v>
      </c>
      <c r="C109" t="s">
        <v>0</v>
      </c>
      <c r="D109" t="s">
        <v>0</v>
      </c>
      <c r="E109" t="s">
        <v>0</v>
      </c>
      <c r="F109" t="s">
        <v>1</v>
      </c>
      <c r="G109" t="str">
        <f>"2018-11-20 10:50:03"</f>
        <v>2018-11-20 10:50:03</v>
      </c>
    </row>
    <row r="110" spans="1:7" x14ac:dyDescent="0.2">
      <c r="A110" t="s">
        <v>95</v>
      </c>
      <c r="B110" t="str">
        <f>"18518778756"</f>
        <v>18518778756</v>
      </c>
      <c r="C110" t="str">
        <f>"220122199610260914"</f>
        <v>220122199610260914</v>
      </c>
      <c r="D110" t="s">
        <v>0</v>
      </c>
      <c r="E110" t="s">
        <v>0</v>
      </c>
      <c r="F110" t="s">
        <v>1</v>
      </c>
      <c r="G110" t="str">
        <f>"2018-11-20 10:49:45"</f>
        <v>2018-11-20 10:49:45</v>
      </c>
    </row>
    <row r="111" spans="1:7" x14ac:dyDescent="0.2">
      <c r="A111" t="s">
        <v>96</v>
      </c>
      <c r="B111" t="str">
        <f>"15904393357"</f>
        <v>15904393357</v>
      </c>
      <c r="C111" t="str">
        <f>"22062519890608152X"</f>
        <v>22062519890608152X</v>
      </c>
      <c r="D111" t="s">
        <v>0</v>
      </c>
      <c r="E111" t="s">
        <v>0</v>
      </c>
      <c r="F111" t="s">
        <v>1</v>
      </c>
      <c r="G111" t="str">
        <f>"2018-11-20 10:49:38"</f>
        <v>2018-11-20 10:49:38</v>
      </c>
    </row>
    <row r="112" spans="1:7" x14ac:dyDescent="0.2">
      <c r="A112" t="s">
        <v>97</v>
      </c>
      <c r="B112" t="str">
        <f>"15015600170"</f>
        <v>15015600170</v>
      </c>
      <c r="C112" t="str">
        <f>"440684199610220426"</f>
        <v>440684199610220426</v>
      </c>
      <c r="D112" t="s">
        <v>0</v>
      </c>
      <c r="E112" t="s">
        <v>0</v>
      </c>
      <c r="F112" t="s">
        <v>1</v>
      </c>
      <c r="G112" t="str">
        <f>"2018-11-20 10:49:34"</f>
        <v>2018-11-20 10:49:34</v>
      </c>
    </row>
    <row r="113" spans="1:7" x14ac:dyDescent="0.2">
      <c r="A113" t="s">
        <v>98</v>
      </c>
      <c r="B113" t="str">
        <f>"15982384810"</f>
        <v>15982384810</v>
      </c>
      <c r="C113" t="str">
        <f>"510122197403076815"</f>
        <v>510122197403076815</v>
      </c>
      <c r="D113" t="s">
        <v>0</v>
      </c>
      <c r="E113" t="s">
        <v>0</v>
      </c>
      <c r="F113" t="s">
        <v>1</v>
      </c>
      <c r="G113" t="str">
        <f>"2018-11-20 10:49:16"</f>
        <v>2018-11-20 10:49:16</v>
      </c>
    </row>
    <row r="114" spans="1:7" x14ac:dyDescent="0.2">
      <c r="A114" t="s">
        <v>99</v>
      </c>
      <c r="B114" t="str">
        <f>"13326353550"</f>
        <v>13326353550</v>
      </c>
      <c r="C114" t="str">
        <f>"532129199412230035"</f>
        <v>532129199412230035</v>
      </c>
      <c r="D114" t="s">
        <v>100</v>
      </c>
      <c r="E114" t="s">
        <v>101</v>
      </c>
      <c r="F114" t="s">
        <v>1</v>
      </c>
      <c r="G114" t="str">
        <f>"2018-11-20 10:48:57"</f>
        <v>2018-11-20 10:48:57</v>
      </c>
    </row>
    <row r="115" spans="1:7" x14ac:dyDescent="0.2">
      <c r="A115" t="s">
        <v>102</v>
      </c>
      <c r="B115" t="str">
        <f>"17312008604"</f>
        <v>17312008604</v>
      </c>
      <c r="C115" t="str">
        <f>"320321199410101415"</f>
        <v>320321199410101415</v>
      </c>
      <c r="D115" t="s">
        <v>0</v>
      </c>
      <c r="E115" t="s">
        <v>0</v>
      </c>
      <c r="F115" t="s">
        <v>1</v>
      </c>
      <c r="G115" t="str">
        <f>"2018-11-20 10:48:53"</f>
        <v>2018-11-20 10:48:53</v>
      </c>
    </row>
    <row r="116" spans="1:7" x14ac:dyDescent="0.2">
      <c r="A116" t="s">
        <v>103</v>
      </c>
      <c r="B116" t="str">
        <f>"18258563845"</f>
        <v>18258563845</v>
      </c>
      <c r="C116" t="str">
        <f>"330682199811187812"</f>
        <v>330682199811187812</v>
      </c>
      <c r="D116" t="s">
        <v>0</v>
      </c>
      <c r="E116" t="s">
        <v>0</v>
      </c>
      <c r="F116" t="s">
        <v>1</v>
      </c>
      <c r="G116" t="str">
        <f>"2018-11-20 10:48:34"</f>
        <v>2018-11-20 10:48:34</v>
      </c>
    </row>
    <row r="117" spans="1:7" x14ac:dyDescent="0.2">
      <c r="A117" t="s">
        <v>0</v>
      </c>
      <c r="B117" t="str">
        <f>"18247888507"</f>
        <v>18247888507</v>
      </c>
      <c r="C117" t="s">
        <v>0</v>
      </c>
      <c r="D117" t="s">
        <v>0</v>
      </c>
      <c r="E117" t="s">
        <v>0</v>
      </c>
      <c r="F117" t="s">
        <v>1</v>
      </c>
      <c r="G117" t="str">
        <f>"2018-11-20 10:48:26"</f>
        <v>2018-11-20 10:48:26</v>
      </c>
    </row>
    <row r="118" spans="1:7" x14ac:dyDescent="0.2">
      <c r="A118" t="s">
        <v>0</v>
      </c>
      <c r="B118" t="str">
        <f>"13703543139"</f>
        <v>13703543139</v>
      </c>
      <c r="C118" t="s">
        <v>0</v>
      </c>
      <c r="D118" t="s">
        <v>0</v>
      </c>
      <c r="E118" t="s">
        <v>0</v>
      </c>
      <c r="F118" t="s">
        <v>1</v>
      </c>
      <c r="G118" t="str">
        <f>"2018-11-20 10:47:32"</f>
        <v>2018-11-20 10:47:32</v>
      </c>
    </row>
    <row r="119" spans="1:7" x14ac:dyDescent="0.2">
      <c r="A119" t="s">
        <v>0</v>
      </c>
      <c r="B119" t="str">
        <f>"15198076560"</f>
        <v>15198076560</v>
      </c>
      <c r="C119" t="s">
        <v>0</v>
      </c>
      <c r="D119" t="s">
        <v>0</v>
      </c>
      <c r="E119" t="s">
        <v>0</v>
      </c>
      <c r="F119" t="s">
        <v>1</v>
      </c>
      <c r="G119" t="str">
        <f>"2018-11-20 10:47:25"</f>
        <v>2018-11-20 10:47:25</v>
      </c>
    </row>
    <row r="120" spans="1:7" x14ac:dyDescent="0.2">
      <c r="A120" t="s">
        <v>104</v>
      </c>
      <c r="B120" t="str">
        <f>"13827169110"</f>
        <v>13827169110</v>
      </c>
      <c r="C120" t="str">
        <f>"440882198306086596"</f>
        <v>440882198306086596</v>
      </c>
      <c r="D120" t="s">
        <v>0</v>
      </c>
      <c r="E120" t="s">
        <v>0</v>
      </c>
      <c r="F120" t="s">
        <v>1</v>
      </c>
      <c r="G120" t="str">
        <f>"2018-11-20 10:47:16"</f>
        <v>2018-11-20 10:47:16</v>
      </c>
    </row>
    <row r="121" spans="1:7" x14ac:dyDescent="0.2">
      <c r="A121" t="s">
        <v>105</v>
      </c>
      <c r="B121" t="str">
        <f>"15268598822"</f>
        <v>15268598822</v>
      </c>
      <c r="C121" t="str">
        <f>"342201198808094999"</f>
        <v>342201198808094999</v>
      </c>
      <c r="D121" t="s">
        <v>106</v>
      </c>
      <c r="E121" t="s">
        <v>107</v>
      </c>
      <c r="F121" t="s">
        <v>1</v>
      </c>
      <c r="G121" t="str">
        <f>"2018-11-20 10:47:09"</f>
        <v>2018-11-20 10:47:09</v>
      </c>
    </row>
    <row r="122" spans="1:7" x14ac:dyDescent="0.2">
      <c r="A122" t="s">
        <v>108</v>
      </c>
      <c r="B122" t="str">
        <f>"18293391671"</f>
        <v>18293391671</v>
      </c>
      <c r="C122" t="str">
        <f>"622701199504254278"</f>
        <v>622701199504254278</v>
      </c>
      <c r="D122" t="s">
        <v>0</v>
      </c>
      <c r="E122" t="s">
        <v>0</v>
      </c>
      <c r="F122" t="s">
        <v>1</v>
      </c>
      <c r="G122" t="str">
        <f>"2018-11-20 10:47:08"</f>
        <v>2018-11-20 10:47:08</v>
      </c>
    </row>
    <row r="123" spans="1:7" x14ac:dyDescent="0.2">
      <c r="A123" t="s">
        <v>109</v>
      </c>
      <c r="B123" t="str">
        <f>"15909567298"</f>
        <v>15909567298</v>
      </c>
      <c r="C123" t="str">
        <f>"642222200011130617"</f>
        <v>642222200011130617</v>
      </c>
      <c r="D123" t="s">
        <v>0</v>
      </c>
      <c r="E123" t="s">
        <v>0</v>
      </c>
      <c r="F123" t="s">
        <v>1</v>
      </c>
      <c r="G123" t="str">
        <f>"2018-11-20 10:46:38"</f>
        <v>2018-11-20 10:46:38</v>
      </c>
    </row>
    <row r="124" spans="1:7" x14ac:dyDescent="0.2">
      <c r="A124" t="s">
        <v>0</v>
      </c>
      <c r="B124" t="str">
        <f>"18827611313"</f>
        <v>18827611313</v>
      </c>
      <c r="C124" t="s">
        <v>0</v>
      </c>
      <c r="D124" t="s">
        <v>0</v>
      </c>
      <c r="E124" t="s">
        <v>0</v>
      </c>
      <c r="F124" t="s">
        <v>1</v>
      </c>
      <c r="G124" t="str">
        <f>"2018-11-20 10:45:45"</f>
        <v>2018-11-20 10:45:45</v>
      </c>
    </row>
    <row r="125" spans="1:7" x14ac:dyDescent="0.2">
      <c r="A125" t="s">
        <v>0</v>
      </c>
      <c r="B125" t="str">
        <f>"15818025538"</f>
        <v>15818025538</v>
      </c>
      <c r="C125" t="s">
        <v>0</v>
      </c>
      <c r="D125" t="s">
        <v>0</v>
      </c>
      <c r="E125" t="s">
        <v>0</v>
      </c>
      <c r="F125" t="s">
        <v>1</v>
      </c>
      <c r="G125" t="str">
        <f>"2018-11-20 10:45:35"</f>
        <v>2018-11-20 10:45:35</v>
      </c>
    </row>
    <row r="126" spans="1:7" x14ac:dyDescent="0.2">
      <c r="A126" t="s">
        <v>110</v>
      </c>
      <c r="B126" t="str">
        <f>"18292375424"</f>
        <v>18292375424</v>
      </c>
      <c r="C126" t="str">
        <f>"610528199610103612"</f>
        <v>610528199610103612</v>
      </c>
      <c r="D126" t="s">
        <v>0</v>
      </c>
      <c r="E126" t="s">
        <v>0</v>
      </c>
      <c r="F126" t="s">
        <v>1</v>
      </c>
      <c r="G126" t="str">
        <f>"2018-11-20 10:45:32"</f>
        <v>2018-11-20 10:45:32</v>
      </c>
    </row>
    <row r="127" spans="1:7" x14ac:dyDescent="0.2">
      <c r="A127" t="s">
        <v>111</v>
      </c>
      <c r="B127" t="str">
        <f>"13354517770"</f>
        <v>13354517770</v>
      </c>
      <c r="C127" t="str">
        <f>"230102197301151359"</f>
        <v>230102197301151359</v>
      </c>
      <c r="D127" t="s">
        <v>0</v>
      </c>
      <c r="E127" t="s">
        <v>0</v>
      </c>
      <c r="F127" t="s">
        <v>1</v>
      </c>
      <c r="G127" t="str">
        <f>"2018-11-20 10:45:17"</f>
        <v>2018-11-20 10:45:17</v>
      </c>
    </row>
    <row r="128" spans="1:7" x14ac:dyDescent="0.2">
      <c r="A128" t="s">
        <v>112</v>
      </c>
      <c r="B128" t="str">
        <f>"13735428752"</f>
        <v>13735428752</v>
      </c>
      <c r="C128" t="str">
        <f>"330124198211221110"</f>
        <v>330124198211221110</v>
      </c>
      <c r="D128" t="s">
        <v>113</v>
      </c>
      <c r="E128" t="s">
        <v>114</v>
      </c>
      <c r="F128" t="s">
        <v>1</v>
      </c>
      <c r="G128" t="str">
        <f>"2018-11-20 10:45:07"</f>
        <v>2018-11-20 10:45:07</v>
      </c>
    </row>
    <row r="129" spans="1:7" x14ac:dyDescent="0.2">
      <c r="A129" t="s">
        <v>115</v>
      </c>
      <c r="B129" t="str">
        <f>"17816398323"</f>
        <v>17816398323</v>
      </c>
      <c r="C129" t="str">
        <f>"341227200002018738"</f>
        <v>341227200002018738</v>
      </c>
      <c r="D129" t="s">
        <v>116</v>
      </c>
      <c r="E129" t="s">
        <v>117</v>
      </c>
      <c r="F129" t="s">
        <v>1</v>
      </c>
      <c r="G129" t="str">
        <f>"2018-11-20 10:44:36"</f>
        <v>2018-11-20 10:44:36</v>
      </c>
    </row>
    <row r="130" spans="1:7" x14ac:dyDescent="0.2">
      <c r="A130" t="s">
        <v>118</v>
      </c>
      <c r="B130" t="str">
        <f>"15339212538"</f>
        <v>15339212538</v>
      </c>
      <c r="C130" t="str">
        <f>"610324198606193116"</f>
        <v>610324198606193116</v>
      </c>
      <c r="D130" t="s">
        <v>0</v>
      </c>
      <c r="E130" t="s">
        <v>0</v>
      </c>
      <c r="F130" t="s">
        <v>1</v>
      </c>
      <c r="G130" t="str">
        <f>"2018-11-20 10:44:24"</f>
        <v>2018-11-20 10:44:24</v>
      </c>
    </row>
    <row r="131" spans="1:7" x14ac:dyDescent="0.2">
      <c r="A131" t="s">
        <v>119</v>
      </c>
      <c r="B131" t="str">
        <f>"15911104617"</f>
        <v>15911104617</v>
      </c>
      <c r="C131" t="str">
        <f>"371524199211262419"</f>
        <v>371524199211262419</v>
      </c>
      <c r="D131" t="s">
        <v>0</v>
      </c>
      <c r="E131" t="s">
        <v>0</v>
      </c>
      <c r="F131" t="s">
        <v>1</v>
      </c>
      <c r="G131" t="str">
        <f>"2018-11-20 10:44:14"</f>
        <v>2018-11-20 10:44:14</v>
      </c>
    </row>
    <row r="132" spans="1:7" x14ac:dyDescent="0.2">
      <c r="A132" t="s">
        <v>120</v>
      </c>
      <c r="B132" t="str">
        <f>"18573646966"</f>
        <v>18573646966</v>
      </c>
      <c r="C132" t="str">
        <f>"430703199501142751"</f>
        <v>430703199501142751</v>
      </c>
      <c r="D132" t="s">
        <v>121</v>
      </c>
      <c r="E132" t="s">
        <v>122</v>
      </c>
      <c r="F132" t="s">
        <v>1</v>
      </c>
      <c r="G132" t="str">
        <f>"2018-11-20 10:43:21"</f>
        <v>2018-11-20 10:43:21</v>
      </c>
    </row>
    <row r="133" spans="1:7" x14ac:dyDescent="0.2">
      <c r="A133" t="s">
        <v>123</v>
      </c>
      <c r="B133" t="str">
        <f>"15766362784"</f>
        <v>15766362784</v>
      </c>
      <c r="C133" t="str">
        <f>"530428199201271329"</f>
        <v>530428199201271329</v>
      </c>
      <c r="D133" t="s">
        <v>124</v>
      </c>
      <c r="E133" t="s">
        <v>125</v>
      </c>
      <c r="F133" t="s">
        <v>1</v>
      </c>
      <c r="G133" t="str">
        <f>"2018-11-20 10:43:04"</f>
        <v>2018-11-20 10:43:04</v>
      </c>
    </row>
    <row r="134" spans="1:7" x14ac:dyDescent="0.2">
      <c r="A134" t="s">
        <v>126</v>
      </c>
      <c r="B134" t="str">
        <f>"15297808488"</f>
        <v>15297808488</v>
      </c>
      <c r="C134" t="str">
        <f>"362132197904224317"</f>
        <v>362132197904224317</v>
      </c>
      <c r="D134" t="s">
        <v>127</v>
      </c>
      <c r="E134" t="s">
        <v>128</v>
      </c>
      <c r="F134" t="s">
        <v>1</v>
      </c>
      <c r="G134" t="str">
        <f>"2018-11-20 10:42:52"</f>
        <v>2018-11-20 10:42:52</v>
      </c>
    </row>
    <row r="135" spans="1:7" x14ac:dyDescent="0.2">
      <c r="A135" t="s">
        <v>129</v>
      </c>
      <c r="B135" t="str">
        <f>"18565376893"</f>
        <v>18565376893</v>
      </c>
      <c r="C135" t="str">
        <f>"441224199509096099"</f>
        <v>441224199509096099</v>
      </c>
      <c r="D135" t="s">
        <v>130</v>
      </c>
      <c r="E135" t="s">
        <v>131</v>
      </c>
      <c r="F135" t="s">
        <v>1</v>
      </c>
      <c r="G135" t="str">
        <f>"2018-11-20 10:42:26"</f>
        <v>2018-11-20 10:42:26</v>
      </c>
    </row>
    <row r="136" spans="1:7" x14ac:dyDescent="0.2">
      <c r="A136" t="s">
        <v>132</v>
      </c>
      <c r="B136" t="str">
        <f>"15046004299"</f>
        <v>15046004299</v>
      </c>
      <c r="C136" t="str">
        <f>"230121199405273412"</f>
        <v>230121199405273412</v>
      </c>
      <c r="D136" t="s">
        <v>133</v>
      </c>
      <c r="E136" t="s">
        <v>134</v>
      </c>
      <c r="F136" t="s">
        <v>1</v>
      </c>
      <c r="G136" t="str">
        <f>"2018-11-20 10:41:54"</f>
        <v>2018-11-20 10:41:54</v>
      </c>
    </row>
    <row r="137" spans="1:7" x14ac:dyDescent="0.2">
      <c r="A137" t="s">
        <v>135</v>
      </c>
      <c r="B137" t="str">
        <f>"15612571633"</f>
        <v>15612571633</v>
      </c>
      <c r="C137" t="str">
        <f>"130205199412300943"</f>
        <v>130205199412300943</v>
      </c>
      <c r="D137" t="s">
        <v>136</v>
      </c>
      <c r="E137" t="s">
        <v>137</v>
      </c>
      <c r="F137" t="s">
        <v>1</v>
      </c>
      <c r="G137" t="str">
        <f>"2018-11-20 10:41:49"</f>
        <v>2018-11-20 10:41:49</v>
      </c>
    </row>
    <row r="138" spans="1:7" x14ac:dyDescent="0.2">
      <c r="A138" t="s">
        <v>0</v>
      </c>
      <c r="B138" t="str">
        <f>"18985899322"</f>
        <v>18985899322</v>
      </c>
      <c r="C138" t="s">
        <v>0</v>
      </c>
      <c r="D138" t="s">
        <v>0</v>
      </c>
      <c r="E138" t="s">
        <v>0</v>
      </c>
      <c r="F138" t="s">
        <v>1</v>
      </c>
      <c r="G138" t="str">
        <f>"2018-11-20 10:41:47"</f>
        <v>2018-11-20 10:41:47</v>
      </c>
    </row>
    <row r="139" spans="1:7" x14ac:dyDescent="0.2">
      <c r="A139" t="s">
        <v>138</v>
      </c>
      <c r="B139" t="str">
        <f>"15980987713"</f>
        <v>15980987713</v>
      </c>
      <c r="C139" t="str">
        <f>"350205199408012536"</f>
        <v>350205199408012536</v>
      </c>
      <c r="D139" t="s">
        <v>139</v>
      </c>
      <c r="E139" t="s">
        <v>140</v>
      </c>
      <c r="F139" t="s">
        <v>1</v>
      </c>
      <c r="G139" t="str">
        <f>"2018-11-20 10:41:27"</f>
        <v>2018-11-20 10:41:27</v>
      </c>
    </row>
    <row r="140" spans="1:7" x14ac:dyDescent="0.2">
      <c r="A140" t="s">
        <v>141</v>
      </c>
      <c r="B140" t="str">
        <f>"13121485502"</f>
        <v>13121485502</v>
      </c>
      <c r="C140" t="str">
        <f>"110228199201034922"</f>
        <v>110228199201034922</v>
      </c>
      <c r="D140" t="s">
        <v>142</v>
      </c>
      <c r="E140" t="s">
        <v>143</v>
      </c>
      <c r="F140" t="s">
        <v>1</v>
      </c>
      <c r="G140" t="str">
        <f>"2018-11-20 10:41:14"</f>
        <v>2018-11-20 10:41:14</v>
      </c>
    </row>
    <row r="141" spans="1:7" x14ac:dyDescent="0.2">
      <c r="A141" t="s">
        <v>0</v>
      </c>
      <c r="B141" t="str">
        <f>"15307569102"</f>
        <v>15307569102</v>
      </c>
      <c r="C141" t="s">
        <v>0</v>
      </c>
      <c r="D141" t="s">
        <v>0</v>
      </c>
      <c r="E141" t="s">
        <v>0</v>
      </c>
      <c r="F141" t="s">
        <v>1</v>
      </c>
      <c r="G141" t="str">
        <f>"2018-11-20 10:40:43"</f>
        <v>2018-11-20 10:40:43</v>
      </c>
    </row>
    <row r="142" spans="1:7" x14ac:dyDescent="0.2">
      <c r="A142" t="s">
        <v>144</v>
      </c>
      <c r="B142" t="str">
        <f>"15087570220"</f>
        <v>15087570220</v>
      </c>
      <c r="C142" t="str">
        <f>"533024199409143022"</f>
        <v>533024199409143022</v>
      </c>
      <c r="D142" t="s">
        <v>0</v>
      </c>
      <c r="E142" t="s">
        <v>0</v>
      </c>
      <c r="F142" t="s">
        <v>1</v>
      </c>
      <c r="G142" t="str">
        <f>"2018-11-20 10:39:54"</f>
        <v>2018-11-20 10:39:54</v>
      </c>
    </row>
    <row r="143" spans="1:7" x14ac:dyDescent="0.2">
      <c r="A143" t="s">
        <v>145</v>
      </c>
      <c r="B143" t="str">
        <f>"15814985953"</f>
        <v>15814985953</v>
      </c>
      <c r="C143" t="str">
        <f>"440229199101072238"</f>
        <v>440229199101072238</v>
      </c>
      <c r="D143" t="s">
        <v>0</v>
      </c>
      <c r="E143" t="s">
        <v>0</v>
      </c>
      <c r="F143" t="s">
        <v>1</v>
      </c>
      <c r="G143" t="str">
        <f>"2018-11-20 10:38:57"</f>
        <v>2018-11-20 10:38:57</v>
      </c>
    </row>
    <row r="144" spans="1:7" x14ac:dyDescent="0.2">
      <c r="A144" t="s">
        <v>146</v>
      </c>
      <c r="B144" t="str">
        <f>"18032415621"</f>
        <v>18032415621</v>
      </c>
      <c r="C144" t="str">
        <f>"130531198207020429"</f>
        <v>130531198207020429</v>
      </c>
      <c r="D144" t="s">
        <v>0</v>
      </c>
      <c r="E144" t="s">
        <v>0</v>
      </c>
      <c r="F144" t="s">
        <v>1</v>
      </c>
      <c r="G144" t="str">
        <f>"2018-11-20 10:38:30"</f>
        <v>2018-11-20 10:38:30</v>
      </c>
    </row>
    <row r="145" spans="1:7" x14ac:dyDescent="0.2">
      <c r="A145" t="s">
        <v>147</v>
      </c>
      <c r="B145" t="str">
        <f>"17706090007"</f>
        <v>17706090007</v>
      </c>
      <c r="C145" t="str">
        <f>"350725198910051037"</f>
        <v>350725198910051037</v>
      </c>
      <c r="D145" t="s">
        <v>0</v>
      </c>
      <c r="E145" t="s">
        <v>0</v>
      </c>
      <c r="F145" t="s">
        <v>1</v>
      </c>
      <c r="G145" t="str">
        <f>"2018-11-20 10:38:04"</f>
        <v>2018-11-20 10:38:04</v>
      </c>
    </row>
    <row r="146" spans="1:7" x14ac:dyDescent="0.2">
      <c r="A146" t="s">
        <v>0</v>
      </c>
      <c r="B146" t="str">
        <f>"13732764846"</f>
        <v>13732764846</v>
      </c>
      <c r="C146" t="s">
        <v>0</v>
      </c>
      <c r="D146" t="s">
        <v>0</v>
      </c>
      <c r="E146" t="s">
        <v>0</v>
      </c>
      <c r="F146" t="s">
        <v>1</v>
      </c>
      <c r="G146" t="str">
        <f>"2018-11-20 10:38:02"</f>
        <v>2018-11-20 10:38:02</v>
      </c>
    </row>
    <row r="147" spans="1:7" x14ac:dyDescent="0.2">
      <c r="A147" t="s">
        <v>148</v>
      </c>
      <c r="B147" t="str">
        <f>"17838657600"</f>
        <v>17838657600</v>
      </c>
      <c r="C147" t="str">
        <f>"412822198608067681"</f>
        <v>412822198608067681</v>
      </c>
      <c r="D147" t="s">
        <v>0</v>
      </c>
      <c r="E147" t="s">
        <v>0</v>
      </c>
      <c r="F147" t="s">
        <v>1</v>
      </c>
      <c r="G147" t="str">
        <f>"2018-11-20 10:37:43"</f>
        <v>2018-11-20 10:37:43</v>
      </c>
    </row>
    <row r="148" spans="1:7" x14ac:dyDescent="0.2">
      <c r="A148" t="s">
        <v>149</v>
      </c>
      <c r="B148" t="str">
        <f>"17809521350"</f>
        <v>17809521350</v>
      </c>
      <c r="C148" t="str">
        <f>"152823197510130513"</f>
        <v>152823197510130513</v>
      </c>
      <c r="D148" t="s">
        <v>0</v>
      </c>
      <c r="E148" t="s">
        <v>0</v>
      </c>
      <c r="F148" t="s">
        <v>1</v>
      </c>
      <c r="G148" t="str">
        <f>"2018-11-20 10:37:20"</f>
        <v>2018-11-20 10:37:20</v>
      </c>
    </row>
    <row r="149" spans="1:7" x14ac:dyDescent="0.2">
      <c r="A149" t="s">
        <v>150</v>
      </c>
      <c r="B149" t="str">
        <f>"13388180535"</f>
        <v>13388180535</v>
      </c>
      <c r="C149" t="str">
        <f>"510103197307052216"</f>
        <v>510103197307052216</v>
      </c>
      <c r="D149" t="s">
        <v>151</v>
      </c>
      <c r="E149" t="s">
        <v>152</v>
      </c>
      <c r="F149" t="s">
        <v>1</v>
      </c>
      <c r="G149" t="str">
        <f>"2018-11-20 10:37:15"</f>
        <v>2018-11-20 10:37:15</v>
      </c>
    </row>
    <row r="150" spans="1:7" x14ac:dyDescent="0.2">
      <c r="A150" t="s">
        <v>153</v>
      </c>
      <c r="B150" t="str">
        <f>"15811055771"</f>
        <v>15811055771</v>
      </c>
      <c r="C150" t="str">
        <f>"513723198407119698"</f>
        <v>513723198407119698</v>
      </c>
      <c r="D150" t="s">
        <v>0</v>
      </c>
      <c r="E150" t="s">
        <v>0</v>
      </c>
      <c r="F150" t="s">
        <v>1</v>
      </c>
      <c r="G150" t="str">
        <f>"2018-11-20 10:36:49"</f>
        <v>2018-11-20 10:36:49</v>
      </c>
    </row>
    <row r="151" spans="1:7" x14ac:dyDescent="0.2">
      <c r="A151" t="s">
        <v>0</v>
      </c>
      <c r="B151" t="str">
        <f>"13248680450"</f>
        <v>13248680450</v>
      </c>
      <c r="C151" t="s">
        <v>0</v>
      </c>
      <c r="D151" t="s">
        <v>0</v>
      </c>
      <c r="E151" t="s">
        <v>0</v>
      </c>
      <c r="F151" t="s">
        <v>1</v>
      </c>
      <c r="G151" t="str">
        <f>"2018-11-20 10:36:47"</f>
        <v>2018-11-20 10:36:47</v>
      </c>
    </row>
    <row r="152" spans="1:7" x14ac:dyDescent="0.2">
      <c r="A152" t="s">
        <v>0</v>
      </c>
      <c r="B152" t="str">
        <f>"13695188388"</f>
        <v>13695188388</v>
      </c>
      <c r="C152" t="s">
        <v>0</v>
      </c>
      <c r="D152" t="s">
        <v>0</v>
      </c>
      <c r="E152" t="s">
        <v>0</v>
      </c>
      <c r="F152" t="s">
        <v>1</v>
      </c>
      <c r="G152" t="str">
        <f>"2018-11-20 10:36:13"</f>
        <v>2018-11-20 10:36:13</v>
      </c>
    </row>
    <row r="153" spans="1:7" x14ac:dyDescent="0.2">
      <c r="A153" t="s">
        <v>154</v>
      </c>
      <c r="B153" t="str">
        <f>"18294565465"</f>
        <v>18294565465</v>
      </c>
      <c r="C153" t="str">
        <f>"622626197403153016"</f>
        <v>622626197403153016</v>
      </c>
      <c r="D153" t="s">
        <v>155</v>
      </c>
      <c r="E153" t="s">
        <v>156</v>
      </c>
      <c r="F153" t="s">
        <v>1</v>
      </c>
      <c r="G153" t="str">
        <f>"2018-11-20 10:36:05"</f>
        <v>2018-11-20 10:36:05</v>
      </c>
    </row>
    <row r="154" spans="1:7" x14ac:dyDescent="0.2">
      <c r="A154" t="s">
        <v>0</v>
      </c>
      <c r="B154" t="str">
        <f>"13620476107"</f>
        <v>13620476107</v>
      </c>
      <c r="C154" t="s">
        <v>0</v>
      </c>
      <c r="D154" t="s">
        <v>0</v>
      </c>
      <c r="E154" t="s">
        <v>0</v>
      </c>
      <c r="F154" t="s">
        <v>1</v>
      </c>
      <c r="G154" t="str">
        <f>"2018-11-20 10:35:43"</f>
        <v>2018-11-20 10:35:43</v>
      </c>
    </row>
    <row r="155" spans="1:7" x14ac:dyDescent="0.2">
      <c r="A155" t="s">
        <v>0</v>
      </c>
      <c r="B155" t="str">
        <f>"13276253518"</f>
        <v>13276253518</v>
      </c>
      <c r="C155" t="s">
        <v>0</v>
      </c>
      <c r="D155" t="s">
        <v>0</v>
      </c>
      <c r="E155" t="s">
        <v>0</v>
      </c>
      <c r="F155" t="s">
        <v>1</v>
      </c>
      <c r="G155" t="str">
        <f>"2018-11-20 10:35:40"</f>
        <v>2018-11-20 10:35:40</v>
      </c>
    </row>
    <row r="156" spans="1:7" x14ac:dyDescent="0.2">
      <c r="A156" t="s">
        <v>157</v>
      </c>
      <c r="B156" t="str">
        <f>"13876300367"</f>
        <v>13876300367</v>
      </c>
      <c r="C156" t="str">
        <f>"460004198507093611"</f>
        <v>460004198507093611</v>
      </c>
      <c r="D156" t="s">
        <v>0</v>
      </c>
      <c r="E156" t="s">
        <v>0</v>
      </c>
      <c r="F156" t="s">
        <v>1</v>
      </c>
      <c r="G156" t="str">
        <f>"2018-11-20 10:35:34"</f>
        <v>2018-11-20 10:35:34</v>
      </c>
    </row>
    <row r="157" spans="1:7" x14ac:dyDescent="0.2">
      <c r="A157" t="s">
        <v>0</v>
      </c>
      <c r="B157" t="str">
        <f>"15150543658"</f>
        <v>15150543658</v>
      </c>
      <c r="C157" t="s">
        <v>0</v>
      </c>
      <c r="D157" t="s">
        <v>0</v>
      </c>
      <c r="E157" t="s">
        <v>0</v>
      </c>
      <c r="F157" t="s">
        <v>1</v>
      </c>
      <c r="G157" t="str">
        <f>"2018-11-20 10:35:05"</f>
        <v>2018-11-20 10:35:05</v>
      </c>
    </row>
    <row r="158" spans="1:7" x14ac:dyDescent="0.2">
      <c r="A158" t="s">
        <v>158</v>
      </c>
      <c r="B158" t="str">
        <f>"15056428593"</f>
        <v>15056428593</v>
      </c>
      <c r="C158" t="str">
        <f>"342425198703100012"</f>
        <v>342425198703100012</v>
      </c>
      <c r="D158" t="s">
        <v>0</v>
      </c>
      <c r="E158" t="s">
        <v>0</v>
      </c>
      <c r="F158" t="s">
        <v>1</v>
      </c>
      <c r="G158" t="str">
        <f>"2018-11-20 10:34:58"</f>
        <v>2018-11-20 10:34:58</v>
      </c>
    </row>
    <row r="159" spans="1:7" x14ac:dyDescent="0.2">
      <c r="A159" t="s">
        <v>159</v>
      </c>
      <c r="B159" t="str">
        <f>"15766098544"</f>
        <v>15766098544</v>
      </c>
      <c r="C159" t="str">
        <f>"440902199302250051"</f>
        <v>440902199302250051</v>
      </c>
      <c r="D159" t="s">
        <v>0</v>
      </c>
      <c r="E159" t="s">
        <v>0</v>
      </c>
      <c r="F159" t="s">
        <v>1</v>
      </c>
      <c r="G159" t="str">
        <f>"2018-11-20 10:34:17"</f>
        <v>2018-11-20 10:34:17</v>
      </c>
    </row>
    <row r="160" spans="1:7" x14ac:dyDescent="0.2">
      <c r="A160" t="s">
        <v>160</v>
      </c>
      <c r="B160" t="str">
        <f>"13639338333"</f>
        <v>13639338333</v>
      </c>
      <c r="C160" t="str">
        <f>"620103199303161030"</f>
        <v>620103199303161030</v>
      </c>
      <c r="D160" t="s">
        <v>0</v>
      </c>
      <c r="E160" t="s">
        <v>0</v>
      </c>
      <c r="F160" t="s">
        <v>1</v>
      </c>
      <c r="G160" t="str">
        <f>"2018-11-20 10:34:12"</f>
        <v>2018-11-20 10:34:12</v>
      </c>
    </row>
    <row r="161" spans="1:7" x14ac:dyDescent="0.2">
      <c r="A161" t="s">
        <v>0</v>
      </c>
      <c r="B161" t="str">
        <f>"15160885916"</f>
        <v>15160885916</v>
      </c>
      <c r="C161" t="s">
        <v>0</v>
      </c>
      <c r="D161" t="s">
        <v>0</v>
      </c>
      <c r="E161" t="s">
        <v>0</v>
      </c>
      <c r="F161" t="s">
        <v>1</v>
      </c>
      <c r="G161" t="str">
        <f>"2018-11-20 10:32:57"</f>
        <v>2018-11-20 10:32:57</v>
      </c>
    </row>
    <row r="162" spans="1:7" x14ac:dyDescent="0.2">
      <c r="A162" t="s">
        <v>161</v>
      </c>
      <c r="B162" t="str">
        <f>"15970963231"</f>
        <v>15970963231</v>
      </c>
      <c r="C162" t="str">
        <f>"362132197611190328"</f>
        <v>362132197611190328</v>
      </c>
      <c r="D162" t="s">
        <v>162</v>
      </c>
      <c r="E162" t="s">
        <v>163</v>
      </c>
      <c r="F162" t="s">
        <v>1</v>
      </c>
      <c r="G162" t="str">
        <f>"2018-11-20 10:32:52"</f>
        <v>2018-11-20 10:32:52</v>
      </c>
    </row>
    <row r="163" spans="1:7" x14ac:dyDescent="0.2">
      <c r="A163" t="s">
        <v>164</v>
      </c>
      <c r="B163" t="str">
        <f>"15162597558"</f>
        <v>15162597558</v>
      </c>
      <c r="C163" t="str">
        <f>"210402198510121751"</f>
        <v>210402198510121751</v>
      </c>
      <c r="D163" t="s">
        <v>0</v>
      </c>
      <c r="E163" t="s">
        <v>0</v>
      </c>
      <c r="F163" t="s">
        <v>1</v>
      </c>
      <c r="G163" t="str">
        <f>"2018-11-20 10:32:21"</f>
        <v>2018-11-20 10:32:21</v>
      </c>
    </row>
    <row r="164" spans="1:7" x14ac:dyDescent="0.2">
      <c r="A164" t="s">
        <v>165</v>
      </c>
      <c r="B164" t="str">
        <f>"18255688631"</f>
        <v>18255688631</v>
      </c>
      <c r="C164" t="str">
        <f>"340811199505154219"</f>
        <v>340811199505154219</v>
      </c>
      <c r="D164" t="s">
        <v>0</v>
      </c>
      <c r="E164" t="s">
        <v>0</v>
      </c>
      <c r="F164" t="s">
        <v>1</v>
      </c>
      <c r="G164" t="str">
        <f>"2018-11-20 10:32:13"</f>
        <v>2018-11-20 10:32:13</v>
      </c>
    </row>
    <row r="165" spans="1:7" x14ac:dyDescent="0.2">
      <c r="A165" t="s">
        <v>0</v>
      </c>
      <c r="B165" t="str">
        <f>"18943483765"</f>
        <v>18943483765</v>
      </c>
      <c r="C165" t="s">
        <v>0</v>
      </c>
      <c r="D165" t="s">
        <v>0</v>
      </c>
      <c r="E165" t="s">
        <v>0</v>
      </c>
      <c r="F165" t="s">
        <v>1</v>
      </c>
      <c r="G165" t="str">
        <f>"2018-11-20 10:32:10"</f>
        <v>2018-11-20 10:32:10</v>
      </c>
    </row>
    <row r="166" spans="1:7" x14ac:dyDescent="0.2">
      <c r="A166" t="s">
        <v>6</v>
      </c>
      <c r="B166" t="str">
        <f>"18255371300"</f>
        <v>18255371300</v>
      </c>
      <c r="C166" t="str">
        <f>"340221199007061255"</f>
        <v>340221199007061255</v>
      </c>
      <c r="D166" t="s">
        <v>0</v>
      </c>
      <c r="E166" t="s">
        <v>0</v>
      </c>
      <c r="F166" t="s">
        <v>1</v>
      </c>
      <c r="G166" t="str">
        <f>"2018-11-20 10:31:51"</f>
        <v>2018-11-20 10:31:51</v>
      </c>
    </row>
    <row r="167" spans="1:7" x14ac:dyDescent="0.2">
      <c r="A167" t="s">
        <v>166</v>
      </c>
      <c r="B167" t="str">
        <f>"18308514871"</f>
        <v>18308514871</v>
      </c>
      <c r="C167" t="str">
        <f>"522731198511092895"</f>
        <v>522731198511092895</v>
      </c>
      <c r="D167" t="s">
        <v>167</v>
      </c>
      <c r="E167" t="s">
        <v>168</v>
      </c>
      <c r="F167" t="s">
        <v>1</v>
      </c>
      <c r="G167" t="str">
        <f>"2018-11-20 10:31:48"</f>
        <v>2018-11-20 10:31:48</v>
      </c>
    </row>
    <row r="168" spans="1:7" x14ac:dyDescent="0.2">
      <c r="A168" t="s">
        <v>169</v>
      </c>
      <c r="B168" t="str">
        <f>"18297139835"</f>
        <v>18297139835</v>
      </c>
      <c r="C168" t="str">
        <f>"63212419981001361X"</f>
        <v>63212419981001361X</v>
      </c>
      <c r="D168" t="s">
        <v>0</v>
      </c>
      <c r="E168" t="s">
        <v>0</v>
      </c>
      <c r="F168" t="s">
        <v>1</v>
      </c>
      <c r="G168" t="str">
        <f>"2018-11-20 10:30:49"</f>
        <v>2018-11-20 10:30:49</v>
      </c>
    </row>
    <row r="169" spans="1:7" x14ac:dyDescent="0.2">
      <c r="A169" t="s">
        <v>0</v>
      </c>
      <c r="B169" t="str">
        <f>"18690468660"</f>
        <v>18690468660</v>
      </c>
      <c r="C169" t="s">
        <v>0</v>
      </c>
      <c r="D169" t="s">
        <v>0</v>
      </c>
      <c r="E169" t="s">
        <v>0</v>
      </c>
      <c r="F169" t="s">
        <v>1</v>
      </c>
      <c r="G169" t="str">
        <f>"2018-11-20 10:30:46"</f>
        <v>2018-11-20 10:30:46</v>
      </c>
    </row>
    <row r="170" spans="1:7" x14ac:dyDescent="0.2">
      <c r="A170" t="s">
        <v>170</v>
      </c>
      <c r="B170" t="str">
        <f>"18505330370"</f>
        <v>18505330370</v>
      </c>
      <c r="C170" t="str">
        <f>"370321198308120913"</f>
        <v>370321198308120913</v>
      </c>
      <c r="D170" t="s">
        <v>171</v>
      </c>
      <c r="E170" t="s">
        <v>172</v>
      </c>
      <c r="F170" t="s">
        <v>1</v>
      </c>
      <c r="G170" t="str">
        <f>"2018-11-20 10:30:40"</f>
        <v>2018-11-20 10:30:40</v>
      </c>
    </row>
    <row r="171" spans="1:7" x14ac:dyDescent="0.2">
      <c r="A171" t="s">
        <v>173</v>
      </c>
      <c r="B171" t="str">
        <f>"15272657882"</f>
        <v>15272657882</v>
      </c>
      <c r="C171" t="str">
        <f>"422302198403050017"</f>
        <v>422302198403050017</v>
      </c>
      <c r="D171" t="s">
        <v>0</v>
      </c>
      <c r="E171" t="s">
        <v>0</v>
      </c>
      <c r="F171" t="s">
        <v>1</v>
      </c>
      <c r="G171" t="str">
        <f>"2018-11-20 10:30:04"</f>
        <v>2018-11-20 10:30:04</v>
      </c>
    </row>
    <row r="172" spans="1:7" x14ac:dyDescent="0.2">
      <c r="A172" t="s">
        <v>174</v>
      </c>
      <c r="B172" t="str">
        <f>"15335444958"</f>
        <v>15335444958</v>
      </c>
      <c r="C172" t="str">
        <f>"371427198610150712"</f>
        <v>371427198610150712</v>
      </c>
      <c r="D172" t="s">
        <v>0</v>
      </c>
      <c r="E172" t="s">
        <v>0</v>
      </c>
      <c r="F172" t="s">
        <v>1</v>
      </c>
      <c r="G172" t="str">
        <f>"2018-11-20 10:30:00"</f>
        <v>2018-11-20 10:30:00</v>
      </c>
    </row>
    <row r="173" spans="1:7" x14ac:dyDescent="0.2">
      <c r="A173" t="s">
        <v>175</v>
      </c>
      <c r="B173" t="str">
        <f>"13923513768"</f>
        <v>13923513768</v>
      </c>
      <c r="C173" t="str">
        <f>"445121198805013635"</f>
        <v>445121198805013635</v>
      </c>
      <c r="D173" t="s">
        <v>0</v>
      </c>
      <c r="E173" t="s">
        <v>0</v>
      </c>
      <c r="F173" t="s">
        <v>1</v>
      </c>
      <c r="G173" t="str">
        <f>"2018-11-20 10:29:57"</f>
        <v>2018-11-20 10:29:57</v>
      </c>
    </row>
    <row r="174" spans="1:7" x14ac:dyDescent="0.2">
      <c r="A174" t="s">
        <v>0</v>
      </c>
      <c r="B174" t="str">
        <f>"13004266536"</f>
        <v>13004266536</v>
      </c>
      <c r="C174" t="s">
        <v>0</v>
      </c>
      <c r="D174" t="s">
        <v>0</v>
      </c>
      <c r="E174" t="s">
        <v>0</v>
      </c>
      <c r="F174" t="s">
        <v>1</v>
      </c>
      <c r="G174" t="str">
        <f>"2018-11-20 10:29:52"</f>
        <v>2018-11-20 10:29:52</v>
      </c>
    </row>
    <row r="175" spans="1:7" x14ac:dyDescent="0.2">
      <c r="A175" t="s">
        <v>0</v>
      </c>
      <c r="B175" t="str">
        <f>"15676633647"</f>
        <v>15676633647</v>
      </c>
      <c r="C175" t="s">
        <v>0</v>
      </c>
      <c r="D175" t="s">
        <v>0</v>
      </c>
      <c r="E175" t="s">
        <v>0</v>
      </c>
      <c r="F175" t="s">
        <v>1</v>
      </c>
      <c r="G175" t="str">
        <f>"2018-11-20 10:28:28"</f>
        <v>2018-11-20 10:28:28</v>
      </c>
    </row>
    <row r="176" spans="1:7" x14ac:dyDescent="0.2">
      <c r="A176" t="s">
        <v>176</v>
      </c>
      <c r="B176" t="str">
        <f>"13640899192"</f>
        <v>13640899192</v>
      </c>
      <c r="C176" t="str">
        <f>"452625198105170893"</f>
        <v>452625198105170893</v>
      </c>
      <c r="D176" t="s">
        <v>177</v>
      </c>
      <c r="E176" t="s">
        <v>178</v>
      </c>
      <c r="F176" t="s">
        <v>1</v>
      </c>
      <c r="G176" t="str">
        <f>"2018-11-20 10:28:13"</f>
        <v>2018-11-20 10:28:13</v>
      </c>
    </row>
    <row r="177" spans="1:7" x14ac:dyDescent="0.2">
      <c r="A177" t="s">
        <v>179</v>
      </c>
      <c r="B177" t="str">
        <f>"18423306987"</f>
        <v>18423306987</v>
      </c>
      <c r="C177" t="str">
        <f>"500101199706303021"</f>
        <v>500101199706303021</v>
      </c>
      <c r="D177" t="s">
        <v>0</v>
      </c>
      <c r="E177" t="s">
        <v>0</v>
      </c>
      <c r="F177" t="s">
        <v>1</v>
      </c>
      <c r="G177" t="str">
        <f>"2018-11-20 10:27:54"</f>
        <v>2018-11-20 10:27:54</v>
      </c>
    </row>
    <row r="178" spans="1:7" x14ac:dyDescent="0.2">
      <c r="A178" t="s">
        <v>180</v>
      </c>
      <c r="B178" t="str">
        <f>"18482287876"</f>
        <v>18482287876</v>
      </c>
      <c r="C178" t="str">
        <f>"510108199506223330"</f>
        <v>510108199506223330</v>
      </c>
      <c r="D178" t="s">
        <v>0</v>
      </c>
      <c r="E178" t="s">
        <v>0</v>
      </c>
      <c r="F178" t="s">
        <v>1</v>
      </c>
      <c r="G178" t="str">
        <f>"2018-11-20 10:27:54"</f>
        <v>2018-11-20 10:27:54</v>
      </c>
    </row>
    <row r="179" spans="1:7" x14ac:dyDescent="0.2">
      <c r="A179" t="s">
        <v>0</v>
      </c>
      <c r="B179" t="str">
        <f>"13784901016"</f>
        <v>13784901016</v>
      </c>
      <c r="C179" t="s">
        <v>0</v>
      </c>
      <c r="D179" t="s">
        <v>0</v>
      </c>
      <c r="E179" t="s">
        <v>0</v>
      </c>
      <c r="F179" t="s">
        <v>1</v>
      </c>
      <c r="G179" t="str">
        <f>"2018-11-20 10:27:46"</f>
        <v>2018-11-20 10:27:46</v>
      </c>
    </row>
    <row r="180" spans="1:7" x14ac:dyDescent="0.2">
      <c r="A180" t="s">
        <v>181</v>
      </c>
      <c r="B180" t="str">
        <f>"15998084481"</f>
        <v>15998084481</v>
      </c>
      <c r="C180" t="str">
        <f>"210303198002081213"</f>
        <v>210303198002081213</v>
      </c>
      <c r="D180" t="s">
        <v>0</v>
      </c>
      <c r="E180" t="s">
        <v>0</v>
      </c>
      <c r="F180" t="s">
        <v>1</v>
      </c>
      <c r="G180" t="str">
        <f>"2018-11-20 10:27:40"</f>
        <v>2018-11-20 10:27:40</v>
      </c>
    </row>
    <row r="181" spans="1:7" x14ac:dyDescent="0.2">
      <c r="A181" t="s">
        <v>182</v>
      </c>
      <c r="B181" t="str">
        <f>"15889616038"</f>
        <v>15889616038</v>
      </c>
      <c r="C181" t="str">
        <f>"610431197605012218"</f>
        <v>610431197605012218</v>
      </c>
      <c r="D181" t="s">
        <v>0</v>
      </c>
      <c r="E181" t="s">
        <v>0</v>
      </c>
      <c r="F181" t="s">
        <v>1</v>
      </c>
      <c r="G181" t="str">
        <f>"2018-11-20 10:27:29"</f>
        <v>2018-11-20 10:27:29</v>
      </c>
    </row>
    <row r="182" spans="1:7" x14ac:dyDescent="0.2">
      <c r="A182" t="s">
        <v>183</v>
      </c>
      <c r="B182" t="str">
        <f>"15299271433"</f>
        <v>15299271433</v>
      </c>
      <c r="C182" t="str">
        <f>"654128198312250029"</f>
        <v>654128198312250029</v>
      </c>
      <c r="D182" t="s">
        <v>0</v>
      </c>
      <c r="E182" t="s">
        <v>0</v>
      </c>
      <c r="F182" t="s">
        <v>1</v>
      </c>
      <c r="G182" t="str">
        <f>"2018-11-20 10:27:16"</f>
        <v>2018-11-20 10:27:16</v>
      </c>
    </row>
    <row r="183" spans="1:7" x14ac:dyDescent="0.2">
      <c r="A183" t="s">
        <v>0</v>
      </c>
      <c r="B183" t="str">
        <f>"15088749206"</f>
        <v>15088749206</v>
      </c>
      <c r="C183" t="s">
        <v>0</v>
      </c>
      <c r="D183" t="s">
        <v>0</v>
      </c>
      <c r="E183" t="s">
        <v>0</v>
      </c>
      <c r="F183" t="s">
        <v>1</v>
      </c>
      <c r="G183" t="str">
        <f>"2018-11-20 10:27:11"</f>
        <v>2018-11-20 10:27:11</v>
      </c>
    </row>
    <row r="184" spans="1:7" x14ac:dyDescent="0.2">
      <c r="A184" t="s">
        <v>0</v>
      </c>
      <c r="B184" t="str">
        <f>"13059977432"</f>
        <v>13059977432</v>
      </c>
      <c r="C184" t="s">
        <v>0</v>
      </c>
      <c r="D184" t="s">
        <v>0</v>
      </c>
      <c r="E184" t="s">
        <v>0</v>
      </c>
      <c r="F184" t="s">
        <v>1</v>
      </c>
      <c r="G184" t="str">
        <f>"2018-11-20 10:26:35"</f>
        <v>2018-11-20 10:26:35</v>
      </c>
    </row>
    <row r="185" spans="1:7" x14ac:dyDescent="0.2">
      <c r="A185" t="s">
        <v>184</v>
      </c>
      <c r="B185" t="str">
        <f>"18787786150"</f>
        <v>18787786150</v>
      </c>
      <c r="C185" t="str">
        <f>"530425199506080321"</f>
        <v>530425199506080321</v>
      </c>
      <c r="D185" t="s">
        <v>0</v>
      </c>
      <c r="E185" t="s">
        <v>0</v>
      </c>
      <c r="F185" t="s">
        <v>1</v>
      </c>
      <c r="G185" t="str">
        <f>"2018-11-20 10:26:31"</f>
        <v>2018-11-20 10:26:31</v>
      </c>
    </row>
    <row r="186" spans="1:7" x14ac:dyDescent="0.2">
      <c r="A186" t="s">
        <v>185</v>
      </c>
      <c r="B186" t="str">
        <f>"15211529709"</f>
        <v>15211529709</v>
      </c>
      <c r="C186" t="str">
        <f>"431224199210152365"</f>
        <v>431224199210152365</v>
      </c>
      <c r="D186" t="s">
        <v>0</v>
      </c>
      <c r="E186" t="s">
        <v>0</v>
      </c>
      <c r="F186" t="s">
        <v>1</v>
      </c>
      <c r="G186" t="str">
        <f>"2018-11-20 10:26:30"</f>
        <v>2018-11-20 10:26:30</v>
      </c>
    </row>
    <row r="187" spans="1:7" x14ac:dyDescent="0.2">
      <c r="A187" t="s">
        <v>186</v>
      </c>
      <c r="B187" t="str">
        <f>"18971679323"</f>
        <v>18971679323</v>
      </c>
      <c r="C187" t="str">
        <f>"331022199304300974"</f>
        <v>331022199304300974</v>
      </c>
      <c r="D187" t="s">
        <v>187</v>
      </c>
      <c r="E187" t="s">
        <v>188</v>
      </c>
      <c r="F187" t="s">
        <v>1</v>
      </c>
      <c r="G187" t="str">
        <f>"2018-11-20 10:26:06"</f>
        <v>2018-11-20 10:26:06</v>
      </c>
    </row>
    <row r="188" spans="1:7" x14ac:dyDescent="0.2">
      <c r="A188" t="s">
        <v>189</v>
      </c>
      <c r="B188" t="str">
        <f>"13695659917"</f>
        <v>13695659917</v>
      </c>
      <c r="C188" t="str">
        <f>"340104199202240521"</f>
        <v>340104199202240521</v>
      </c>
      <c r="D188" t="s">
        <v>0</v>
      </c>
      <c r="E188" t="s">
        <v>0</v>
      </c>
      <c r="F188" t="s">
        <v>1</v>
      </c>
      <c r="G188" t="str">
        <f>"2018-11-20 10:26:06"</f>
        <v>2018-11-20 10:26:06</v>
      </c>
    </row>
    <row r="189" spans="1:7" x14ac:dyDescent="0.2">
      <c r="A189" t="s">
        <v>7</v>
      </c>
      <c r="B189" t="str">
        <f>"13986079145"</f>
        <v>13986079145</v>
      </c>
      <c r="C189" t="str">
        <f>"420102198304023715"</f>
        <v>420102198304023715</v>
      </c>
      <c r="D189" t="s">
        <v>0</v>
      </c>
      <c r="E189" t="s">
        <v>0</v>
      </c>
      <c r="F189" t="s">
        <v>1</v>
      </c>
      <c r="G189" t="str">
        <f>"2018-11-20 10:25:30"</f>
        <v>2018-11-20 10:25:30</v>
      </c>
    </row>
    <row r="190" spans="1:7" x14ac:dyDescent="0.2">
      <c r="A190" t="s">
        <v>190</v>
      </c>
      <c r="B190" t="str">
        <f>"13536731227"</f>
        <v>13536731227</v>
      </c>
      <c r="C190" t="str">
        <f>"441481198108270010"</f>
        <v>441481198108270010</v>
      </c>
      <c r="D190" t="s">
        <v>0</v>
      </c>
      <c r="E190" t="s">
        <v>0</v>
      </c>
      <c r="F190" t="s">
        <v>1</v>
      </c>
      <c r="G190" t="str">
        <f>"2018-11-20 10:25:11"</f>
        <v>2018-11-20 10:25:11</v>
      </c>
    </row>
    <row r="191" spans="1:7" x14ac:dyDescent="0.2">
      <c r="A191" t="s">
        <v>0</v>
      </c>
      <c r="B191" t="str">
        <f>"17627683246"</f>
        <v>17627683246</v>
      </c>
      <c r="C191" t="s">
        <v>0</v>
      </c>
      <c r="D191" t="s">
        <v>0</v>
      </c>
      <c r="E191" t="s">
        <v>0</v>
      </c>
      <c r="F191" t="s">
        <v>1</v>
      </c>
      <c r="G191" t="str">
        <f>"2018-11-20 10:25:11"</f>
        <v>2018-11-20 10:25:11</v>
      </c>
    </row>
    <row r="192" spans="1:7" x14ac:dyDescent="0.2">
      <c r="A192" t="s">
        <v>0</v>
      </c>
      <c r="B192" t="str">
        <f>"13217799274"</f>
        <v>13217799274</v>
      </c>
      <c r="C192" t="s">
        <v>0</v>
      </c>
      <c r="D192" t="s">
        <v>0</v>
      </c>
      <c r="E192" t="s">
        <v>0</v>
      </c>
      <c r="F192" t="s">
        <v>1</v>
      </c>
      <c r="G192" t="str">
        <f>"2018-11-20 10:24:58"</f>
        <v>2018-11-20 10:24:58</v>
      </c>
    </row>
    <row r="193" spans="1:7" x14ac:dyDescent="0.2">
      <c r="A193" t="s">
        <v>0</v>
      </c>
      <c r="B193" t="str">
        <f>"17639366953"</f>
        <v>17639366953</v>
      </c>
      <c r="C193" t="s">
        <v>0</v>
      </c>
      <c r="D193" t="s">
        <v>0</v>
      </c>
      <c r="E193" t="s">
        <v>0</v>
      </c>
      <c r="F193" t="s">
        <v>1</v>
      </c>
      <c r="G193" t="str">
        <f>"2018-11-20 10:24:40"</f>
        <v>2018-11-20 10:24:40</v>
      </c>
    </row>
    <row r="194" spans="1:7" x14ac:dyDescent="0.2">
      <c r="A194" t="s">
        <v>191</v>
      </c>
      <c r="B194" t="str">
        <f>"15162760969"</f>
        <v>15162760969</v>
      </c>
      <c r="C194" t="str">
        <f>"411326199710190717"</f>
        <v>411326199710190717</v>
      </c>
      <c r="D194" t="s">
        <v>0</v>
      </c>
      <c r="E194" t="s">
        <v>0</v>
      </c>
      <c r="F194" t="s">
        <v>1</v>
      </c>
      <c r="G194" t="str">
        <f>"2018-11-20 10:24:39"</f>
        <v>2018-11-20 10:24:39</v>
      </c>
    </row>
    <row r="195" spans="1:7" x14ac:dyDescent="0.2">
      <c r="A195" t="s">
        <v>192</v>
      </c>
      <c r="B195" t="str">
        <f>"13913990552"</f>
        <v>13913990552</v>
      </c>
      <c r="C195" t="str">
        <f>"32010219810429201X"</f>
        <v>32010219810429201X</v>
      </c>
      <c r="D195" t="s">
        <v>0</v>
      </c>
      <c r="E195" t="s">
        <v>0</v>
      </c>
      <c r="F195" t="s">
        <v>1</v>
      </c>
      <c r="G195" t="str">
        <f>"2018-11-20 10:24:34"</f>
        <v>2018-11-20 10:24:34</v>
      </c>
    </row>
    <row r="196" spans="1:7" x14ac:dyDescent="0.2">
      <c r="A196" t="s">
        <v>193</v>
      </c>
      <c r="B196" t="str">
        <f>"17711015529"</f>
        <v>17711015529</v>
      </c>
      <c r="C196" t="str">
        <f>"511023198608080160"</f>
        <v>511023198608080160</v>
      </c>
      <c r="D196" t="s">
        <v>0</v>
      </c>
      <c r="E196" t="s">
        <v>0</v>
      </c>
      <c r="F196" t="s">
        <v>1</v>
      </c>
      <c r="G196" t="str">
        <f>"2018-11-20 10:24:27"</f>
        <v>2018-11-20 10:24:27</v>
      </c>
    </row>
    <row r="197" spans="1:7" x14ac:dyDescent="0.2">
      <c r="A197" t="s">
        <v>194</v>
      </c>
      <c r="B197" t="str">
        <f>"18823735415"</f>
        <v>18823735415</v>
      </c>
      <c r="C197" t="str">
        <f>"452627199907271319"</f>
        <v>452627199907271319</v>
      </c>
      <c r="D197" t="s">
        <v>0</v>
      </c>
      <c r="E197" t="s">
        <v>0</v>
      </c>
      <c r="F197" t="s">
        <v>1</v>
      </c>
      <c r="G197" t="str">
        <f>"2018-11-20 10:24:08"</f>
        <v>2018-11-20 10:24:08</v>
      </c>
    </row>
    <row r="198" spans="1:7" x14ac:dyDescent="0.2">
      <c r="A198" t="s">
        <v>195</v>
      </c>
      <c r="B198" t="str">
        <f>"15121138702"</f>
        <v>15121138702</v>
      </c>
      <c r="C198" t="str">
        <f>"342201199508151634"</f>
        <v>342201199508151634</v>
      </c>
      <c r="D198" t="s">
        <v>0</v>
      </c>
      <c r="E198" t="s">
        <v>0</v>
      </c>
      <c r="F198" t="s">
        <v>1</v>
      </c>
      <c r="G198" t="str">
        <f>"2018-11-20 10:23:42"</f>
        <v>2018-11-20 10:23:42</v>
      </c>
    </row>
    <row r="199" spans="1:7" x14ac:dyDescent="0.2">
      <c r="A199" t="s">
        <v>196</v>
      </c>
      <c r="B199" t="str">
        <f>"13981023965"</f>
        <v>13981023965</v>
      </c>
      <c r="C199" t="str">
        <f>"510622199311223618"</f>
        <v>510622199311223618</v>
      </c>
      <c r="D199" t="s">
        <v>0</v>
      </c>
      <c r="E199" t="s">
        <v>0</v>
      </c>
      <c r="F199" t="s">
        <v>1</v>
      </c>
      <c r="G199" t="str">
        <f>"2018-11-20 10:23:41"</f>
        <v>2018-11-20 10:23:41</v>
      </c>
    </row>
    <row r="200" spans="1:7" x14ac:dyDescent="0.2">
      <c r="A200" t="s">
        <v>197</v>
      </c>
      <c r="B200" t="str">
        <f>"15504376227"</f>
        <v>15504376227</v>
      </c>
      <c r="C200" t="str">
        <f>"220422196911251635"</f>
        <v>220422196911251635</v>
      </c>
      <c r="D200" t="s">
        <v>0</v>
      </c>
      <c r="E200" t="s">
        <v>0</v>
      </c>
      <c r="F200" t="s">
        <v>1</v>
      </c>
      <c r="G200" t="str">
        <f>"2018-11-20 10:23:28"</f>
        <v>2018-11-20 10:23:28</v>
      </c>
    </row>
    <row r="201" spans="1:7" x14ac:dyDescent="0.2">
      <c r="A201" t="s">
        <v>198</v>
      </c>
      <c r="B201" t="str">
        <f>"17336111514"</f>
        <v>17336111514</v>
      </c>
      <c r="C201" t="str">
        <f>"36078119960124203X"</f>
        <v>36078119960124203X</v>
      </c>
      <c r="D201" t="s">
        <v>0</v>
      </c>
      <c r="E201" t="s">
        <v>0</v>
      </c>
      <c r="F201" t="s">
        <v>1</v>
      </c>
      <c r="G201" t="str">
        <f>"2018-11-20 10:23:26"</f>
        <v>2018-11-20 10:23:26</v>
      </c>
    </row>
    <row r="202" spans="1:7" x14ac:dyDescent="0.2">
      <c r="A202" t="s">
        <v>199</v>
      </c>
      <c r="B202" t="str">
        <f>"17563066964"</f>
        <v>17563066964</v>
      </c>
      <c r="C202" t="str">
        <f>"37152519930314597X"</f>
        <v>37152519930314597X</v>
      </c>
      <c r="D202" t="s">
        <v>0</v>
      </c>
      <c r="E202" t="s">
        <v>0</v>
      </c>
      <c r="F202" t="s">
        <v>1</v>
      </c>
      <c r="G202" t="str">
        <f>"2018-11-20 10:23:21"</f>
        <v>2018-11-20 10:23:21</v>
      </c>
    </row>
    <row r="203" spans="1:7" x14ac:dyDescent="0.2">
      <c r="A203" t="s">
        <v>0</v>
      </c>
      <c r="B203" t="str">
        <f>"18586347142"</f>
        <v>18586347142</v>
      </c>
      <c r="C203" t="s">
        <v>0</v>
      </c>
      <c r="D203" t="s">
        <v>0</v>
      </c>
      <c r="E203" t="s">
        <v>0</v>
      </c>
      <c r="F203" t="s">
        <v>1</v>
      </c>
      <c r="G203" t="str">
        <f>"2018-11-20 10:22:45"</f>
        <v>2018-11-20 10:22:45</v>
      </c>
    </row>
    <row r="204" spans="1:7" x14ac:dyDescent="0.2">
      <c r="A204" t="s">
        <v>200</v>
      </c>
      <c r="B204" t="str">
        <f>"15887202428"</f>
        <v>15887202428</v>
      </c>
      <c r="C204" t="str">
        <f>"532331198904150320"</f>
        <v>532331198904150320</v>
      </c>
      <c r="D204" t="s">
        <v>0</v>
      </c>
      <c r="E204" t="s">
        <v>0</v>
      </c>
      <c r="F204" t="s">
        <v>1</v>
      </c>
      <c r="G204" t="str">
        <f>"2018-11-20 10:21:57"</f>
        <v>2018-11-20 10:21:57</v>
      </c>
    </row>
    <row r="205" spans="1:7" x14ac:dyDescent="0.2">
      <c r="A205" t="s">
        <v>201</v>
      </c>
      <c r="B205" t="str">
        <f>"18070515342"</f>
        <v>18070515342</v>
      </c>
      <c r="C205" t="str">
        <f>"362401199305223612"</f>
        <v>362401199305223612</v>
      </c>
      <c r="D205" t="s">
        <v>0</v>
      </c>
      <c r="E205" t="s">
        <v>0</v>
      </c>
      <c r="F205" t="s">
        <v>1</v>
      </c>
      <c r="G205" t="str">
        <f>"2018-11-20 10:21:17"</f>
        <v>2018-11-20 10:21:17</v>
      </c>
    </row>
    <row r="206" spans="1:7" x14ac:dyDescent="0.2">
      <c r="A206" t="s">
        <v>0</v>
      </c>
      <c r="B206" t="str">
        <f>"18313901672"</f>
        <v>18313901672</v>
      </c>
      <c r="C206" t="s">
        <v>0</v>
      </c>
      <c r="D206" t="s">
        <v>0</v>
      </c>
      <c r="E206" t="s">
        <v>0</v>
      </c>
      <c r="F206" t="s">
        <v>1</v>
      </c>
      <c r="G206" t="str">
        <f>"2018-11-20 10:20:08"</f>
        <v>2018-11-20 10:20:08</v>
      </c>
    </row>
    <row r="207" spans="1:7" x14ac:dyDescent="0.2">
      <c r="A207" t="s">
        <v>202</v>
      </c>
      <c r="B207" t="str">
        <f>"13411075475"</f>
        <v>13411075475</v>
      </c>
      <c r="C207" t="str">
        <f>"441523199606217059"</f>
        <v>441523199606217059</v>
      </c>
      <c r="D207" t="s">
        <v>0</v>
      </c>
      <c r="E207" t="s">
        <v>0</v>
      </c>
      <c r="F207" t="s">
        <v>1</v>
      </c>
      <c r="G207" t="str">
        <f>"2018-11-20 10:20:04"</f>
        <v>2018-11-20 10:20:04</v>
      </c>
    </row>
    <row r="208" spans="1:7" x14ac:dyDescent="0.2">
      <c r="A208" t="s">
        <v>203</v>
      </c>
      <c r="B208" t="str">
        <f>"13680640611"</f>
        <v>13680640611</v>
      </c>
      <c r="C208" t="str">
        <f>"441721199212061045"</f>
        <v>441721199212061045</v>
      </c>
      <c r="D208" t="s">
        <v>0</v>
      </c>
      <c r="E208" t="s">
        <v>0</v>
      </c>
      <c r="F208" t="s">
        <v>1</v>
      </c>
      <c r="G208" t="str">
        <f>"2018-11-20 10:19:52"</f>
        <v>2018-11-20 10:19:52</v>
      </c>
    </row>
    <row r="209" spans="1:7" x14ac:dyDescent="0.2">
      <c r="A209" t="s">
        <v>204</v>
      </c>
      <c r="B209" t="str">
        <f>"13989192600"</f>
        <v>13989192600</v>
      </c>
      <c r="C209" t="str">
        <f>"511302198403015722"</f>
        <v>511302198403015722</v>
      </c>
      <c r="D209" t="s">
        <v>0</v>
      </c>
      <c r="E209" t="s">
        <v>0</v>
      </c>
      <c r="F209" t="s">
        <v>1</v>
      </c>
      <c r="G209" t="str">
        <f>"2018-11-20 10:19:32"</f>
        <v>2018-11-20 10:19:32</v>
      </c>
    </row>
    <row r="210" spans="1:7" x14ac:dyDescent="0.2">
      <c r="A210" t="s">
        <v>205</v>
      </c>
      <c r="B210" t="str">
        <f>"13481938541"</f>
        <v>13481938541</v>
      </c>
      <c r="C210" t="str">
        <f>"452223199408190517"</f>
        <v>452223199408190517</v>
      </c>
      <c r="D210" t="s">
        <v>0</v>
      </c>
      <c r="E210" t="s">
        <v>0</v>
      </c>
      <c r="F210" t="s">
        <v>1</v>
      </c>
      <c r="G210" t="str">
        <f>"2018-11-20 10:19:11"</f>
        <v>2018-11-20 10:19:11</v>
      </c>
    </row>
    <row r="211" spans="1:7" x14ac:dyDescent="0.2">
      <c r="A211" t="s">
        <v>0</v>
      </c>
      <c r="B211" t="str">
        <f>"15171929232"</f>
        <v>15171929232</v>
      </c>
      <c r="C211" t="s">
        <v>0</v>
      </c>
      <c r="D211" t="s">
        <v>0</v>
      </c>
      <c r="E211" t="s">
        <v>0</v>
      </c>
      <c r="F211" t="s">
        <v>1</v>
      </c>
      <c r="G211" t="str">
        <f>"2018-11-20 10:19:05"</f>
        <v>2018-11-20 10:19:05</v>
      </c>
    </row>
    <row r="212" spans="1:7" x14ac:dyDescent="0.2">
      <c r="A212" t="s">
        <v>206</v>
      </c>
      <c r="B212" t="str">
        <f>"13190588875"</f>
        <v>13190588875</v>
      </c>
      <c r="C212" t="str">
        <f>"640221196703051234"</f>
        <v>640221196703051234</v>
      </c>
      <c r="D212" t="s">
        <v>0</v>
      </c>
      <c r="E212" t="s">
        <v>0</v>
      </c>
      <c r="F212" t="s">
        <v>1</v>
      </c>
      <c r="G212" t="str">
        <f>"2018-11-20 10:18:23"</f>
        <v>2018-11-20 10:18:23</v>
      </c>
    </row>
    <row r="213" spans="1:7" x14ac:dyDescent="0.2">
      <c r="A213" t="s">
        <v>207</v>
      </c>
      <c r="B213" t="str">
        <f>"13847988707"</f>
        <v>13847988707</v>
      </c>
      <c r="C213" t="str">
        <f>"152201197310261040"</f>
        <v>152201197310261040</v>
      </c>
      <c r="D213" t="s">
        <v>0</v>
      </c>
      <c r="E213" t="s">
        <v>0</v>
      </c>
      <c r="F213" t="s">
        <v>1</v>
      </c>
      <c r="G213" t="str">
        <f>"2018-11-20 10:18:17"</f>
        <v>2018-11-20 10:18:17</v>
      </c>
    </row>
    <row r="214" spans="1:7" x14ac:dyDescent="0.2">
      <c r="A214" t="s">
        <v>208</v>
      </c>
      <c r="B214" t="str">
        <f>"13560468807"</f>
        <v>13560468807</v>
      </c>
      <c r="C214" t="str">
        <f>"44071119840324601X"</f>
        <v>44071119840324601X</v>
      </c>
      <c r="D214" t="s">
        <v>0</v>
      </c>
      <c r="E214" t="s">
        <v>0</v>
      </c>
      <c r="F214" t="s">
        <v>1</v>
      </c>
      <c r="G214" t="str">
        <f>"2018-11-20 10:17:35"</f>
        <v>2018-11-20 10:17:35</v>
      </c>
    </row>
    <row r="215" spans="1:7" x14ac:dyDescent="0.2">
      <c r="A215" t="s">
        <v>209</v>
      </c>
      <c r="B215" t="str">
        <f>"15162675492"</f>
        <v>15162675492</v>
      </c>
      <c r="C215" t="str">
        <f>"610424198209142871"</f>
        <v>610424198209142871</v>
      </c>
      <c r="D215" t="s">
        <v>0</v>
      </c>
      <c r="E215" t="s">
        <v>0</v>
      </c>
      <c r="F215" t="s">
        <v>1</v>
      </c>
      <c r="G215" t="str">
        <f>"2018-11-20 10:17:16"</f>
        <v>2018-11-20 10:17:16</v>
      </c>
    </row>
    <row r="216" spans="1:7" x14ac:dyDescent="0.2">
      <c r="A216" t="s">
        <v>210</v>
      </c>
      <c r="B216" t="str">
        <f>"17602455211"</f>
        <v>17602455211</v>
      </c>
      <c r="C216" t="str">
        <f>"211422199711176434"</f>
        <v>211422199711176434</v>
      </c>
      <c r="D216" t="s">
        <v>211</v>
      </c>
      <c r="E216" t="s">
        <v>212</v>
      </c>
      <c r="F216" t="s">
        <v>1</v>
      </c>
      <c r="G216" t="str">
        <f>"2018-11-20 10:16:43"</f>
        <v>2018-11-20 10:16:43</v>
      </c>
    </row>
    <row r="217" spans="1:7" x14ac:dyDescent="0.2">
      <c r="A217" t="s">
        <v>213</v>
      </c>
      <c r="B217" t="str">
        <f>"15822010587"</f>
        <v>15822010587</v>
      </c>
      <c r="C217" t="str">
        <f>"22032219981209293X"</f>
        <v>22032219981209293X</v>
      </c>
      <c r="D217" t="s">
        <v>214</v>
      </c>
      <c r="E217" t="s">
        <v>215</v>
      </c>
      <c r="F217" t="s">
        <v>1</v>
      </c>
      <c r="G217" t="str">
        <f>"2018-11-20 10:16:26"</f>
        <v>2018-11-20 10:16:26</v>
      </c>
    </row>
    <row r="218" spans="1:7" x14ac:dyDescent="0.2">
      <c r="A218" t="s">
        <v>216</v>
      </c>
      <c r="B218" t="str">
        <f>"13735073750"</f>
        <v>13735073750</v>
      </c>
      <c r="C218" t="str">
        <f>"330825196512095635"</f>
        <v>330825196512095635</v>
      </c>
      <c r="D218" t="s">
        <v>0</v>
      </c>
      <c r="E218" t="s">
        <v>0</v>
      </c>
      <c r="F218" t="s">
        <v>1</v>
      </c>
      <c r="G218" t="str">
        <f>"2018-11-20 10:15:34"</f>
        <v>2018-11-20 10:15:34</v>
      </c>
    </row>
    <row r="219" spans="1:7" x14ac:dyDescent="0.2">
      <c r="A219" t="s">
        <v>217</v>
      </c>
      <c r="B219" t="str">
        <f>"15344435780"</f>
        <v>15344435780</v>
      </c>
      <c r="C219" t="str">
        <f>"433123198304140010"</f>
        <v>433123198304140010</v>
      </c>
      <c r="D219" t="s">
        <v>218</v>
      </c>
      <c r="E219" t="s">
        <v>219</v>
      </c>
      <c r="F219" t="s">
        <v>1</v>
      </c>
      <c r="G219" t="str">
        <f>"2018-11-20 10:15:20"</f>
        <v>2018-11-20 10:15:20</v>
      </c>
    </row>
    <row r="220" spans="1:7" x14ac:dyDescent="0.2">
      <c r="A220" t="s">
        <v>220</v>
      </c>
      <c r="B220" t="str">
        <f>"18792812998"</f>
        <v>18792812998</v>
      </c>
      <c r="C220" t="str">
        <f>"610121197812242594"</f>
        <v>610121197812242594</v>
      </c>
      <c r="D220" t="s">
        <v>0</v>
      </c>
      <c r="E220" t="s">
        <v>0</v>
      </c>
      <c r="F220" t="s">
        <v>1</v>
      </c>
      <c r="G220" t="str">
        <f>"2018-11-20 10:15:15"</f>
        <v>2018-11-20 10:15:15</v>
      </c>
    </row>
    <row r="221" spans="1:7" x14ac:dyDescent="0.2">
      <c r="A221" t="s">
        <v>221</v>
      </c>
      <c r="B221" t="str">
        <f>"18262016836"</f>
        <v>18262016836</v>
      </c>
      <c r="C221" t="str">
        <f>"34282719721125391X"</f>
        <v>34282719721125391X</v>
      </c>
      <c r="D221" t="s">
        <v>222</v>
      </c>
      <c r="E221" t="s">
        <v>223</v>
      </c>
      <c r="F221" t="s">
        <v>1</v>
      </c>
      <c r="G221" t="str">
        <f>"2018-11-20 10:14:54"</f>
        <v>2018-11-20 10:14:54</v>
      </c>
    </row>
    <row r="222" spans="1:7" x14ac:dyDescent="0.2">
      <c r="A222" t="s">
        <v>0</v>
      </c>
      <c r="B222" t="str">
        <f>"18390179057"</f>
        <v>18390179057</v>
      </c>
      <c r="C222" t="s">
        <v>0</v>
      </c>
      <c r="D222" t="s">
        <v>0</v>
      </c>
      <c r="E222" t="s">
        <v>0</v>
      </c>
      <c r="F222" t="s">
        <v>1</v>
      </c>
      <c r="G222" t="str">
        <f>"2018-11-20 10:14:19"</f>
        <v>2018-11-20 10:14:19</v>
      </c>
    </row>
    <row r="223" spans="1:7" x14ac:dyDescent="0.2">
      <c r="A223" t="s">
        <v>224</v>
      </c>
      <c r="B223" t="str">
        <f>"15855064495"</f>
        <v>15855064495</v>
      </c>
      <c r="C223" t="str">
        <f>"341181198809225212"</f>
        <v>341181198809225212</v>
      </c>
      <c r="D223" t="s">
        <v>0</v>
      </c>
      <c r="E223" t="s">
        <v>0</v>
      </c>
      <c r="F223" t="s">
        <v>1</v>
      </c>
      <c r="G223" t="str">
        <f>"2018-11-20 10:14:19"</f>
        <v>2018-11-20 10:14:19</v>
      </c>
    </row>
    <row r="224" spans="1:7" x14ac:dyDescent="0.2">
      <c r="A224" t="s">
        <v>225</v>
      </c>
      <c r="B224" t="str">
        <f>"13019359808"</f>
        <v>13019359808</v>
      </c>
      <c r="C224" t="str">
        <f>"230506198509030910"</f>
        <v>230506198509030910</v>
      </c>
      <c r="D224" t="s">
        <v>0</v>
      </c>
      <c r="E224" t="s">
        <v>0</v>
      </c>
      <c r="F224" t="s">
        <v>1</v>
      </c>
      <c r="G224" t="str">
        <f>"2018-11-20 10:14:04"</f>
        <v>2018-11-20 10:14:04</v>
      </c>
    </row>
    <row r="225" spans="1:7" x14ac:dyDescent="0.2">
      <c r="A225" t="s">
        <v>0</v>
      </c>
      <c r="B225" t="str">
        <f>"18796330213"</f>
        <v>18796330213</v>
      </c>
      <c r="C225" t="s">
        <v>0</v>
      </c>
      <c r="D225" t="s">
        <v>0</v>
      </c>
      <c r="E225" t="s">
        <v>0</v>
      </c>
      <c r="F225" t="s">
        <v>1</v>
      </c>
      <c r="G225" t="str">
        <f>"2018-11-20 10:13:12"</f>
        <v>2018-11-20 10:13:12</v>
      </c>
    </row>
    <row r="226" spans="1:7" x14ac:dyDescent="0.2">
      <c r="A226" t="s">
        <v>226</v>
      </c>
      <c r="B226" t="str">
        <f>"13796792944"</f>
        <v>13796792944</v>
      </c>
      <c r="C226" t="str">
        <f>"232101198907243012"</f>
        <v>232101198907243012</v>
      </c>
      <c r="D226" t="s">
        <v>0</v>
      </c>
      <c r="E226" t="s">
        <v>0</v>
      </c>
      <c r="F226" t="s">
        <v>1</v>
      </c>
      <c r="G226" t="str">
        <f>"2018-11-20 10:13:11"</f>
        <v>2018-11-20 10:13:11</v>
      </c>
    </row>
    <row r="227" spans="1:7" x14ac:dyDescent="0.2">
      <c r="A227" t="s">
        <v>227</v>
      </c>
      <c r="B227" t="str">
        <f>"18289210670"</f>
        <v>18289210670</v>
      </c>
      <c r="C227" t="str">
        <f>"460033199208105973"</f>
        <v>460033199208105973</v>
      </c>
      <c r="D227" t="s">
        <v>0</v>
      </c>
      <c r="E227" t="s">
        <v>0</v>
      </c>
      <c r="F227" t="s">
        <v>1</v>
      </c>
      <c r="G227" t="str">
        <f>"2018-11-20 10:12:59"</f>
        <v>2018-11-20 10:12:59</v>
      </c>
    </row>
    <row r="228" spans="1:7" x14ac:dyDescent="0.2">
      <c r="A228" t="s">
        <v>228</v>
      </c>
      <c r="B228" t="str">
        <f>"18076242166"</f>
        <v>18076242166</v>
      </c>
      <c r="C228" t="str">
        <f>"500224198612034612"</f>
        <v>500224198612034612</v>
      </c>
      <c r="D228" t="s">
        <v>0</v>
      </c>
      <c r="E228" t="s">
        <v>0</v>
      </c>
      <c r="F228" t="s">
        <v>1</v>
      </c>
      <c r="G228" t="str">
        <f>"2018-11-20 10:12:29"</f>
        <v>2018-11-20 10:12:29</v>
      </c>
    </row>
    <row r="229" spans="1:7" x14ac:dyDescent="0.2">
      <c r="A229" t="s">
        <v>229</v>
      </c>
      <c r="B229" t="str">
        <f>"18516732281"</f>
        <v>18516732281</v>
      </c>
      <c r="C229" t="str">
        <f>"310230198712294157"</f>
        <v>310230198712294157</v>
      </c>
      <c r="D229" t="s">
        <v>0</v>
      </c>
      <c r="E229" t="s">
        <v>0</v>
      </c>
      <c r="F229" t="s">
        <v>1</v>
      </c>
      <c r="G229" t="str">
        <f>"2018-11-20 10:12:23"</f>
        <v>2018-11-20 10:12:23</v>
      </c>
    </row>
    <row r="230" spans="1:7" x14ac:dyDescent="0.2">
      <c r="A230" t="s">
        <v>230</v>
      </c>
      <c r="B230" t="str">
        <f>"13777819730"</f>
        <v>13777819730</v>
      </c>
      <c r="C230" t="str">
        <f>"430903198402130030"</f>
        <v>430903198402130030</v>
      </c>
      <c r="D230" t="s">
        <v>0</v>
      </c>
      <c r="E230" t="s">
        <v>0</v>
      </c>
      <c r="F230" t="s">
        <v>1</v>
      </c>
      <c r="G230" t="str">
        <f>"2018-11-20 10:12:08"</f>
        <v>2018-11-20 10:12:08</v>
      </c>
    </row>
    <row r="231" spans="1:7" x14ac:dyDescent="0.2">
      <c r="A231" t="s">
        <v>231</v>
      </c>
      <c r="B231" t="str">
        <f>"17733344344"</f>
        <v>17733344344</v>
      </c>
      <c r="C231" t="str">
        <f>"342201199203202437"</f>
        <v>342201199203202437</v>
      </c>
      <c r="D231" t="s">
        <v>0</v>
      </c>
      <c r="E231" t="s">
        <v>0</v>
      </c>
      <c r="F231" t="s">
        <v>1</v>
      </c>
      <c r="G231" t="str">
        <f>"2018-11-20 10:11:47"</f>
        <v>2018-11-20 10:11:47</v>
      </c>
    </row>
    <row r="232" spans="1:7" x14ac:dyDescent="0.2">
      <c r="A232" t="s">
        <v>0</v>
      </c>
      <c r="B232" t="str">
        <f>"15850370857"</f>
        <v>15850370857</v>
      </c>
      <c r="C232" t="s">
        <v>0</v>
      </c>
      <c r="D232" t="s">
        <v>0</v>
      </c>
      <c r="E232" t="s">
        <v>0</v>
      </c>
      <c r="F232" t="s">
        <v>1</v>
      </c>
      <c r="G232" t="str">
        <f>"2018-11-20 10:10:38"</f>
        <v>2018-11-20 10:10:38</v>
      </c>
    </row>
    <row r="233" spans="1:7" x14ac:dyDescent="0.2">
      <c r="A233" t="s">
        <v>232</v>
      </c>
      <c r="B233" t="str">
        <f>"13644974211"</f>
        <v>13644974211</v>
      </c>
      <c r="C233" t="str">
        <f>"210104199404256119"</f>
        <v>210104199404256119</v>
      </c>
      <c r="D233" t="s">
        <v>0</v>
      </c>
      <c r="E233" t="s">
        <v>0</v>
      </c>
      <c r="F233" t="s">
        <v>1</v>
      </c>
      <c r="G233" t="str">
        <f>"2018-11-20 10:09:59"</f>
        <v>2018-11-20 10:09:59</v>
      </c>
    </row>
    <row r="234" spans="1:7" x14ac:dyDescent="0.2">
      <c r="A234" t="s">
        <v>233</v>
      </c>
      <c r="B234" t="str">
        <f>"15979803676"</f>
        <v>15979803676</v>
      </c>
      <c r="C234" t="str">
        <f>"360726198910167812"</f>
        <v>360726198910167812</v>
      </c>
      <c r="D234" t="s">
        <v>234</v>
      </c>
      <c r="E234" t="s">
        <v>235</v>
      </c>
      <c r="F234" t="s">
        <v>1</v>
      </c>
      <c r="G234" t="str">
        <f>"2018-11-20 10:09:40"</f>
        <v>2018-11-20 10:09:40</v>
      </c>
    </row>
    <row r="235" spans="1:7" x14ac:dyDescent="0.2">
      <c r="A235" t="s">
        <v>236</v>
      </c>
      <c r="B235" t="str">
        <f>"15973519558"</f>
        <v>15973519558</v>
      </c>
      <c r="C235" t="str">
        <f>"430821199505173115"</f>
        <v>430821199505173115</v>
      </c>
      <c r="D235" t="s">
        <v>237</v>
      </c>
      <c r="E235" t="s">
        <v>238</v>
      </c>
      <c r="F235" t="s">
        <v>1</v>
      </c>
      <c r="G235" t="str">
        <f>"2018-11-20 10:09:27"</f>
        <v>2018-11-20 10:09:27</v>
      </c>
    </row>
    <row r="236" spans="1:7" x14ac:dyDescent="0.2">
      <c r="A236" t="s">
        <v>239</v>
      </c>
      <c r="B236" t="str">
        <f>"13953853900"</f>
        <v>13953853900</v>
      </c>
      <c r="C236" t="str">
        <f>"370902197404182718"</f>
        <v>370902197404182718</v>
      </c>
      <c r="D236" t="s">
        <v>0</v>
      </c>
      <c r="E236" t="s">
        <v>0</v>
      </c>
      <c r="F236" t="s">
        <v>1</v>
      </c>
      <c r="G236" t="str">
        <f>"2018-11-20 10:09:15"</f>
        <v>2018-11-20 10:09:15</v>
      </c>
    </row>
    <row r="237" spans="1:7" x14ac:dyDescent="0.2">
      <c r="A237" t="s">
        <v>240</v>
      </c>
      <c r="B237" t="str">
        <f>"18708219500"</f>
        <v>18708219500</v>
      </c>
      <c r="C237" t="str">
        <f>"41270119771016251X"</f>
        <v>41270119771016251X</v>
      </c>
      <c r="D237" t="s">
        <v>0</v>
      </c>
      <c r="E237" t="s">
        <v>0</v>
      </c>
      <c r="F237" t="s">
        <v>1</v>
      </c>
      <c r="G237" t="str">
        <f>"2018-11-20 10:08:57"</f>
        <v>2018-11-20 10:08:57</v>
      </c>
    </row>
    <row r="238" spans="1:7" x14ac:dyDescent="0.2">
      <c r="A238" t="s">
        <v>241</v>
      </c>
      <c r="B238" t="str">
        <f>"18388073105"</f>
        <v>18388073105</v>
      </c>
      <c r="C238" t="str">
        <f>"530113199410301327"</f>
        <v>530113199410301327</v>
      </c>
      <c r="D238" t="s">
        <v>0</v>
      </c>
      <c r="E238" t="s">
        <v>0</v>
      </c>
      <c r="F238" t="s">
        <v>1</v>
      </c>
      <c r="G238" t="str">
        <f>"2018-11-20 10:08:53"</f>
        <v>2018-11-20 10:08:53</v>
      </c>
    </row>
    <row r="239" spans="1:7" x14ac:dyDescent="0.2">
      <c r="A239" t="s">
        <v>0</v>
      </c>
      <c r="B239" t="str">
        <f>"15330643452"</f>
        <v>15330643452</v>
      </c>
      <c r="C239" t="s">
        <v>0</v>
      </c>
      <c r="D239" t="s">
        <v>0</v>
      </c>
      <c r="E239" t="s">
        <v>0</v>
      </c>
      <c r="F239" t="s">
        <v>1</v>
      </c>
      <c r="G239" t="str">
        <f>"2018-11-20 10:08:34"</f>
        <v>2018-11-20 10:08:34</v>
      </c>
    </row>
    <row r="240" spans="1:7" x14ac:dyDescent="0.2">
      <c r="A240" t="s">
        <v>242</v>
      </c>
      <c r="B240" t="str">
        <f>"13880856447"</f>
        <v>13880856447</v>
      </c>
      <c r="C240" t="str">
        <f>"510108198410251527"</f>
        <v>510108198410251527</v>
      </c>
      <c r="D240" t="s">
        <v>243</v>
      </c>
      <c r="E240" t="s">
        <v>244</v>
      </c>
      <c r="F240" t="s">
        <v>1</v>
      </c>
      <c r="G240" t="str">
        <f>"2018-11-20 10:08:29"</f>
        <v>2018-11-20 10:08:29</v>
      </c>
    </row>
    <row r="241" spans="1:7" x14ac:dyDescent="0.2">
      <c r="A241" t="s">
        <v>245</v>
      </c>
      <c r="B241" t="str">
        <f>"18328394680"</f>
        <v>18328394680</v>
      </c>
      <c r="C241" t="str">
        <f>"513434198912030056"</f>
        <v>513434198912030056</v>
      </c>
      <c r="D241" t="s">
        <v>0</v>
      </c>
      <c r="E241" t="s">
        <v>0</v>
      </c>
      <c r="F241" t="s">
        <v>1</v>
      </c>
      <c r="G241" t="str">
        <f>"2018-11-20 10:08:03"</f>
        <v>2018-11-20 10:08:03</v>
      </c>
    </row>
    <row r="242" spans="1:7" x14ac:dyDescent="0.2">
      <c r="A242" t="s">
        <v>246</v>
      </c>
      <c r="B242" t="str">
        <f>"18815817367"</f>
        <v>18815817367</v>
      </c>
      <c r="C242" t="str">
        <f>"450802199303080871"</f>
        <v>450802199303080871</v>
      </c>
      <c r="D242" t="s">
        <v>0</v>
      </c>
      <c r="E242" t="s">
        <v>0</v>
      </c>
      <c r="F242" t="s">
        <v>1</v>
      </c>
      <c r="G242" t="str">
        <f>"2018-11-20 10:07:31"</f>
        <v>2018-11-20 10:07:31</v>
      </c>
    </row>
    <row r="243" spans="1:7" x14ac:dyDescent="0.2">
      <c r="A243" t="s">
        <v>0</v>
      </c>
      <c r="B243" t="str">
        <f>"13990100273"</f>
        <v>13990100273</v>
      </c>
      <c r="C243" t="s">
        <v>0</v>
      </c>
      <c r="D243" t="s">
        <v>0</v>
      </c>
      <c r="E243" t="s">
        <v>0</v>
      </c>
      <c r="F243" t="s">
        <v>1</v>
      </c>
      <c r="G243" t="str">
        <f>"2018-11-20 10:07:26"</f>
        <v>2018-11-20 10:07:26</v>
      </c>
    </row>
    <row r="244" spans="1:7" x14ac:dyDescent="0.2">
      <c r="A244" t="s">
        <v>0</v>
      </c>
      <c r="B244" t="str">
        <f>"15816655679"</f>
        <v>15816655679</v>
      </c>
      <c r="C244" t="s">
        <v>0</v>
      </c>
      <c r="D244" t="s">
        <v>0</v>
      </c>
      <c r="E244" t="s">
        <v>0</v>
      </c>
      <c r="F244" t="s">
        <v>1</v>
      </c>
      <c r="G244" t="str">
        <f>"2018-11-20 10:06:31"</f>
        <v>2018-11-20 10:06:31</v>
      </c>
    </row>
    <row r="245" spans="1:7" x14ac:dyDescent="0.2">
      <c r="A245" t="s">
        <v>247</v>
      </c>
      <c r="B245" t="str">
        <f>"13888347087"</f>
        <v>13888347087</v>
      </c>
      <c r="C245" t="str">
        <f>"530127199412052713"</f>
        <v>530127199412052713</v>
      </c>
      <c r="D245" t="s">
        <v>0</v>
      </c>
      <c r="E245" t="s">
        <v>0</v>
      </c>
      <c r="F245" t="s">
        <v>1</v>
      </c>
      <c r="G245" t="str">
        <f>"2018-11-20 10:06:31"</f>
        <v>2018-11-20 10:06:31</v>
      </c>
    </row>
    <row r="246" spans="1:7" x14ac:dyDescent="0.2">
      <c r="A246" t="s">
        <v>248</v>
      </c>
      <c r="B246" t="str">
        <f>"17793893089"</f>
        <v>17793893089</v>
      </c>
      <c r="C246" t="str">
        <f>"620502199503150112"</f>
        <v>620502199503150112</v>
      </c>
      <c r="D246" t="s">
        <v>0</v>
      </c>
      <c r="E246" t="s">
        <v>0</v>
      </c>
      <c r="F246" t="s">
        <v>1</v>
      </c>
      <c r="G246" t="str">
        <f>"2018-11-20 10:05:23"</f>
        <v>2018-11-20 10:05:23</v>
      </c>
    </row>
    <row r="247" spans="1:7" x14ac:dyDescent="0.2">
      <c r="A247" t="s">
        <v>249</v>
      </c>
      <c r="B247" t="str">
        <f>"13979302375"</f>
        <v>13979302375</v>
      </c>
      <c r="C247" t="str">
        <f>"362321198610150013"</f>
        <v>362321198610150013</v>
      </c>
      <c r="D247" t="s">
        <v>0</v>
      </c>
      <c r="E247" t="s">
        <v>0</v>
      </c>
      <c r="F247" t="s">
        <v>1</v>
      </c>
      <c r="G247" t="str">
        <f>"2018-11-20 10:04:51"</f>
        <v>2018-11-20 10:04:51</v>
      </c>
    </row>
    <row r="248" spans="1:7" x14ac:dyDescent="0.2">
      <c r="A248" t="s">
        <v>2</v>
      </c>
      <c r="B248" t="str">
        <f>"13213211271"</f>
        <v>13213211271</v>
      </c>
      <c r="C248" t="str">
        <f>"410105198806120133"</f>
        <v>410105198806120133</v>
      </c>
      <c r="D248" t="s">
        <v>0</v>
      </c>
      <c r="E248" t="s">
        <v>0</v>
      </c>
      <c r="F248" t="s">
        <v>1</v>
      </c>
      <c r="G248" t="str">
        <f>"2018-11-20 10:04:38"</f>
        <v>2018-11-20 10:04:38</v>
      </c>
    </row>
    <row r="249" spans="1:7" x14ac:dyDescent="0.2">
      <c r="A249" t="s">
        <v>181</v>
      </c>
      <c r="B249" t="str">
        <f>"18260614504"</f>
        <v>18260614504</v>
      </c>
      <c r="C249" t="str">
        <f>"321181199308090031"</f>
        <v>321181199308090031</v>
      </c>
      <c r="D249" t="s">
        <v>0</v>
      </c>
      <c r="E249" t="s">
        <v>0</v>
      </c>
      <c r="F249" t="s">
        <v>1</v>
      </c>
      <c r="G249" t="str">
        <f>"2018-11-20 10:04:19"</f>
        <v>2018-11-20 10:04:19</v>
      </c>
    </row>
    <row r="250" spans="1:7" x14ac:dyDescent="0.2">
      <c r="A250" t="s">
        <v>250</v>
      </c>
      <c r="B250" t="str">
        <f>"18268890103"</f>
        <v>18268890103</v>
      </c>
      <c r="C250" t="str">
        <f>"342426199708021218"</f>
        <v>342426199708021218</v>
      </c>
      <c r="D250" t="s">
        <v>0</v>
      </c>
      <c r="E250" t="s">
        <v>0</v>
      </c>
      <c r="F250" t="s">
        <v>1</v>
      </c>
      <c r="G250" t="str">
        <f>"2018-11-20 10:03:55"</f>
        <v>2018-11-20 10:03:55</v>
      </c>
    </row>
    <row r="251" spans="1:7" x14ac:dyDescent="0.2">
      <c r="A251" t="s">
        <v>0</v>
      </c>
      <c r="B251" t="str">
        <f>"15140110836"</f>
        <v>15140110836</v>
      </c>
      <c r="C251" t="s">
        <v>0</v>
      </c>
      <c r="D251" t="s">
        <v>0</v>
      </c>
      <c r="E251" t="s">
        <v>0</v>
      </c>
      <c r="F251" t="s">
        <v>1</v>
      </c>
      <c r="G251" t="str">
        <f>"2018-11-20 10:03:40"</f>
        <v>2018-11-20 10:03:40</v>
      </c>
    </row>
    <row r="252" spans="1:7" x14ac:dyDescent="0.2">
      <c r="A252" t="s">
        <v>251</v>
      </c>
      <c r="B252" t="str">
        <f>"15835135102"</f>
        <v>15835135102</v>
      </c>
      <c r="C252" t="str">
        <f>"141121199307260182"</f>
        <v>141121199307260182</v>
      </c>
      <c r="D252" t="s">
        <v>0</v>
      </c>
      <c r="E252" t="s">
        <v>0</v>
      </c>
      <c r="F252" t="s">
        <v>1</v>
      </c>
      <c r="G252" t="str">
        <f>"2018-11-20 10:03:01"</f>
        <v>2018-11-20 10:03:01</v>
      </c>
    </row>
    <row r="253" spans="1:7" x14ac:dyDescent="0.2">
      <c r="A253" t="s">
        <v>252</v>
      </c>
      <c r="B253" t="str">
        <f>"13618733334"</f>
        <v>13618733334</v>
      </c>
      <c r="C253" t="str">
        <f>"532501198509170615"</f>
        <v>532501198509170615</v>
      </c>
      <c r="D253" t="s">
        <v>253</v>
      </c>
      <c r="E253" t="s">
        <v>254</v>
      </c>
      <c r="F253" t="s">
        <v>1</v>
      </c>
      <c r="G253" t="str">
        <f>"2018-11-20 10:02:54"</f>
        <v>2018-11-20 10:02:54</v>
      </c>
    </row>
    <row r="254" spans="1:7" x14ac:dyDescent="0.2">
      <c r="A254" t="s">
        <v>0</v>
      </c>
      <c r="B254" t="str">
        <f>"13058916454"</f>
        <v>13058916454</v>
      </c>
      <c r="C254" t="s">
        <v>0</v>
      </c>
      <c r="D254" t="s">
        <v>0</v>
      </c>
      <c r="E254" t="s">
        <v>0</v>
      </c>
      <c r="F254" t="s">
        <v>1</v>
      </c>
      <c r="G254" t="str">
        <f>"2018-11-20 10:01:41"</f>
        <v>2018-11-20 10:01:41</v>
      </c>
    </row>
    <row r="255" spans="1:7" x14ac:dyDescent="0.2">
      <c r="A255" t="s">
        <v>255</v>
      </c>
      <c r="B255" t="str">
        <f>"15902689489"</f>
        <v>15902689489</v>
      </c>
      <c r="C255" t="str">
        <f>"52222819960419243X"</f>
        <v>52222819960419243X</v>
      </c>
      <c r="D255" t="s">
        <v>0</v>
      </c>
      <c r="E255" t="s">
        <v>0</v>
      </c>
      <c r="F255" t="s">
        <v>1</v>
      </c>
      <c r="G255" t="str">
        <f>"2018-11-20 10:00:11"</f>
        <v>2018-11-20 10:00:11</v>
      </c>
    </row>
    <row r="256" spans="1:7" x14ac:dyDescent="0.2">
      <c r="A256" t="s">
        <v>256</v>
      </c>
      <c r="B256" t="str">
        <f>"15257868831"</f>
        <v>15257868831</v>
      </c>
      <c r="C256" t="str">
        <f>"330225199802090016"</f>
        <v>330225199802090016</v>
      </c>
      <c r="D256" t="s">
        <v>0</v>
      </c>
      <c r="E256" t="s">
        <v>0</v>
      </c>
      <c r="F256" t="s">
        <v>1</v>
      </c>
      <c r="G256" t="str">
        <f>"2018-11-20 10:00:06"</f>
        <v>2018-11-20 10:00:06</v>
      </c>
    </row>
    <row r="257" spans="1:7" x14ac:dyDescent="0.2">
      <c r="A257" t="s">
        <v>257</v>
      </c>
      <c r="B257" t="str">
        <f>"18684673121"</f>
        <v>18684673121</v>
      </c>
      <c r="C257" t="str">
        <f>"430122199010037830"</f>
        <v>430122199010037830</v>
      </c>
      <c r="D257" t="s">
        <v>0</v>
      </c>
      <c r="E257" t="s">
        <v>0</v>
      </c>
      <c r="F257" t="s">
        <v>1</v>
      </c>
      <c r="G257" t="str">
        <f>"2018-11-20 09:59:51"</f>
        <v>2018-11-20 09:59:51</v>
      </c>
    </row>
    <row r="258" spans="1:7" x14ac:dyDescent="0.2">
      <c r="A258" t="s">
        <v>258</v>
      </c>
      <c r="B258" t="str">
        <f>"18246902944"</f>
        <v>18246902944</v>
      </c>
      <c r="C258" t="str">
        <f>"230523198802032110"</f>
        <v>230523198802032110</v>
      </c>
      <c r="D258" t="s">
        <v>259</v>
      </c>
      <c r="E258" t="s">
        <v>260</v>
      </c>
      <c r="F258" t="s">
        <v>1</v>
      </c>
      <c r="G258" t="str">
        <f>"2018-11-20 09:59:16"</f>
        <v>2018-11-20 09:59:16</v>
      </c>
    </row>
    <row r="259" spans="1:7" x14ac:dyDescent="0.2">
      <c r="A259" t="s">
        <v>261</v>
      </c>
      <c r="B259" t="str">
        <f>"13903749374"</f>
        <v>13903749374</v>
      </c>
      <c r="C259" t="str">
        <f>"411082199403124212"</f>
        <v>411082199403124212</v>
      </c>
      <c r="D259" t="s">
        <v>262</v>
      </c>
      <c r="E259" t="s">
        <v>263</v>
      </c>
      <c r="F259" t="s">
        <v>1</v>
      </c>
      <c r="G259" t="str">
        <f>"2018-11-20 09:59:01"</f>
        <v>2018-11-20 09:59:01</v>
      </c>
    </row>
    <row r="260" spans="1:7" x14ac:dyDescent="0.2">
      <c r="A260" t="s">
        <v>0</v>
      </c>
      <c r="B260" t="str">
        <f>"17365567147"</f>
        <v>17365567147</v>
      </c>
      <c r="C260" t="s">
        <v>0</v>
      </c>
      <c r="D260" t="s">
        <v>0</v>
      </c>
      <c r="E260" t="s">
        <v>0</v>
      </c>
      <c r="F260" t="s">
        <v>1</v>
      </c>
      <c r="G260" t="str">
        <f>"2018-11-20 09:56:37"</f>
        <v>2018-11-20 09:56:37</v>
      </c>
    </row>
    <row r="261" spans="1:7" x14ac:dyDescent="0.2">
      <c r="A261" t="s">
        <v>264</v>
      </c>
      <c r="B261" t="str">
        <f>"13632351972"</f>
        <v>13632351972</v>
      </c>
      <c r="C261" t="str">
        <f>"440182198710162417"</f>
        <v>440182198710162417</v>
      </c>
      <c r="D261" t="s">
        <v>0</v>
      </c>
      <c r="E261" t="s">
        <v>0</v>
      </c>
      <c r="F261" t="s">
        <v>1</v>
      </c>
      <c r="G261" t="str">
        <f>"2018-11-20 09:55:54"</f>
        <v>2018-11-20 09:55:54</v>
      </c>
    </row>
    <row r="262" spans="1:7" x14ac:dyDescent="0.2">
      <c r="A262" t="s">
        <v>265</v>
      </c>
      <c r="B262" t="str">
        <f>"13963534634"</f>
        <v>13963534634</v>
      </c>
      <c r="C262" t="str">
        <f>"372501198103042429"</f>
        <v>372501198103042429</v>
      </c>
      <c r="D262" t="s">
        <v>0</v>
      </c>
      <c r="E262" t="s">
        <v>0</v>
      </c>
      <c r="F262" t="s">
        <v>1</v>
      </c>
      <c r="G262" t="str">
        <f>"2018-11-20 09:55:37"</f>
        <v>2018-11-20 09:55:37</v>
      </c>
    </row>
    <row r="263" spans="1:7" x14ac:dyDescent="0.2">
      <c r="A263" t="s">
        <v>266</v>
      </c>
      <c r="B263" t="str">
        <f>"13615527155"</f>
        <v>13615527155</v>
      </c>
      <c r="C263" t="str">
        <f>"340322198305260049"</f>
        <v>340322198305260049</v>
      </c>
      <c r="D263" t="s">
        <v>0</v>
      </c>
      <c r="E263" t="s">
        <v>0</v>
      </c>
      <c r="F263" t="s">
        <v>1</v>
      </c>
      <c r="G263" t="str">
        <f>"2018-11-20 09:54:56"</f>
        <v>2018-11-20 09:54:56</v>
      </c>
    </row>
    <row r="264" spans="1:7" x14ac:dyDescent="0.2">
      <c r="A264" t="s">
        <v>0</v>
      </c>
      <c r="B264" t="str">
        <f>"15578656804"</f>
        <v>15578656804</v>
      </c>
      <c r="C264" t="s">
        <v>0</v>
      </c>
      <c r="D264" t="s">
        <v>0</v>
      </c>
      <c r="E264" t="s">
        <v>0</v>
      </c>
      <c r="F264" t="s">
        <v>1</v>
      </c>
      <c r="G264" t="str">
        <f>"2018-11-20 09:54:10"</f>
        <v>2018-11-20 09:54:10</v>
      </c>
    </row>
    <row r="265" spans="1:7" x14ac:dyDescent="0.2">
      <c r="A265" t="s">
        <v>267</v>
      </c>
      <c r="B265" t="str">
        <f>"13450880474"</f>
        <v>13450880474</v>
      </c>
      <c r="C265" t="str">
        <f>"430426199406092571"</f>
        <v>430426199406092571</v>
      </c>
      <c r="D265" t="s">
        <v>0</v>
      </c>
      <c r="E265" t="s">
        <v>0</v>
      </c>
      <c r="F265" t="s">
        <v>1</v>
      </c>
      <c r="G265" t="str">
        <f>"2018-11-20 09:53:28"</f>
        <v>2018-11-20 09:53:28</v>
      </c>
    </row>
    <row r="266" spans="1:7" x14ac:dyDescent="0.2">
      <c r="A266" t="s">
        <v>268</v>
      </c>
      <c r="B266" t="str">
        <f>"15228894437"</f>
        <v>15228894437</v>
      </c>
      <c r="C266" t="str">
        <f>"513021198805256056"</f>
        <v>513021198805256056</v>
      </c>
      <c r="D266" t="s">
        <v>0</v>
      </c>
      <c r="E266" t="s">
        <v>0</v>
      </c>
      <c r="F266" t="s">
        <v>1</v>
      </c>
      <c r="G266" t="str">
        <f>"2018-11-20 09:53:20"</f>
        <v>2018-11-20 09:53:20</v>
      </c>
    </row>
    <row r="267" spans="1:7" x14ac:dyDescent="0.2">
      <c r="A267" t="s">
        <v>269</v>
      </c>
      <c r="B267" t="str">
        <f>"17771438884"</f>
        <v>17771438884</v>
      </c>
      <c r="C267" t="str">
        <f>"622425199612020035"</f>
        <v>622425199612020035</v>
      </c>
      <c r="D267" t="s">
        <v>0</v>
      </c>
      <c r="E267" t="s">
        <v>0</v>
      </c>
      <c r="F267" t="s">
        <v>1</v>
      </c>
      <c r="G267" t="str">
        <f>"2018-11-20 09:52:54"</f>
        <v>2018-11-20 09:52:54</v>
      </c>
    </row>
    <row r="268" spans="1:7" x14ac:dyDescent="0.2">
      <c r="A268" t="s">
        <v>0</v>
      </c>
      <c r="B268" t="str">
        <f>"13698783091"</f>
        <v>13698783091</v>
      </c>
      <c r="C268" t="s">
        <v>0</v>
      </c>
      <c r="D268" t="s">
        <v>0</v>
      </c>
      <c r="E268" t="s">
        <v>0</v>
      </c>
      <c r="F268" t="s">
        <v>1</v>
      </c>
      <c r="G268" t="str">
        <f>"2018-11-20 09:52:10"</f>
        <v>2018-11-20 09:52:10</v>
      </c>
    </row>
    <row r="269" spans="1:7" x14ac:dyDescent="0.2">
      <c r="A269" t="s">
        <v>0</v>
      </c>
      <c r="B269" t="str">
        <f>"13885379648"</f>
        <v>13885379648</v>
      </c>
      <c r="C269" t="s">
        <v>0</v>
      </c>
      <c r="D269" t="s">
        <v>0</v>
      </c>
      <c r="E269" t="s">
        <v>0</v>
      </c>
      <c r="F269" t="s">
        <v>1</v>
      </c>
      <c r="G269" t="str">
        <f>"2018-11-20 09:52:08"</f>
        <v>2018-11-20 09:52:08</v>
      </c>
    </row>
    <row r="270" spans="1:7" x14ac:dyDescent="0.2">
      <c r="A270" t="s">
        <v>0</v>
      </c>
      <c r="B270" t="str">
        <f>"18340920780"</f>
        <v>18340920780</v>
      </c>
      <c r="C270" t="s">
        <v>0</v>
      </c>
      <c r="D270" t="s">
        <v>0</v>
      </c>
      <c r="E270" t="s">
        <v>0</v>
      </c>
      <c r="F270" t="s">
        <v>1</v>
      </c>
      <c r="G270" t="str">
        <f>"2018-11-20 09:51:36"</f>
        <v>2018-11-20 09:51:36</v>
      </c>
    </row>
    <row r="271" spans="1:7" x14ac:dyDescent="0.2">
      <c r="A271" t="s">
        <v>270</v>
      </c>
      <c r="B271" t="str">
        <f>"15213541536"</f>
        <v>15213541536</v>
      </c>
      <c r="C271" t="str">
        <f>"50023419890423300X"</f>
        <v>50023419890423300X</v>
      </c>
      <c r="D271" t="s">
        <v>271</v>
      </c>
      <c r="E271" t="s">
        <v>272</v>
      </c>
      <c r="F271" t="s">
        <v>1</v>
      </c>
      <c r="G271" t="str">
        <f>"2018-11-20 09:51:08"</f>
        <v>2018-11-20 09:51:08</v>
      </c>
    </row>
    <row r="272" spans="1:7" x14ac:dyDescent="0.2">
      <c r="A272" t="s">
        <v>273</v>
      </c>
      <c r="B272" t="str">
        <f>"15083135102"</f>
        <v>15083135102</v>
      </c>
      <c r="C272" t="str">
        <f>"410725199009012829"</f>
        <v>410725199009012829</v>
      </c>
      <c r="D272" t="s">
        <v>0</v>
      </c>
      <c r="E272" t="s">
        <v>0</v>
      </c>
      <c r="F272" t="s">
        <v>1</v>
      </c>
      <c r="G272" t="str">
        <f>"2018-11-20 09:50:34"</f>
        <v>2018-11-20 09:50:34</v>
      </c>
    </row>
    <row r="273" spans="1:7" x14ac:dyDescent="0.2">
      <c r="A273" t="s">
        <v>274</v>
      </c>
      <c r="B273" t="str">
        <f>"13979098799"</f>
        <v>13979098799</v>
      </c>
      <c r="C273" t="str">
        <f>"360502197709090036"</f>
        <v>360502197709090036</v>
      </c>
      <c r="D273" t="s">
        <v>0</v>
      </c>
      <c r="E273" t="s">
        <v>0</v>
      </c>
      <c r="F273" t="s">
        <v>1</v>
      </c>
      <c r="G273" t="str">
        <f>"2018-11-20 09:50:28"</f>
        <v>2018-11-20 09:50:28</v>
      </c>
    </row>
    <row r="274" spans="1:7" x14ac:dyDescent="0.2">
      <c r="A274" t="s">
        <v>275</v>
      </c>
      <c r="B274" t="str">
        <f>"13437766233"</f>
        <v>13437766233</v>
      </c>
      <c r="C274" t="str">
        <f>"532625198108250514"</f>
        <v>532625198108250514</v>
      </c>
      <c r="D274" t="s">
        <v>276</v>
      </c>
      <c r="E274" t="s">
        <v>277</v>
      </c>
      <c r="F274" t="s">
        <v>1</v>
      </c>
      <c r="G274" t="str">
        <f>"2018-11-20 09:50:02"</f>
        <v>2018-11-20 09:50:02</v>
      </c>
    </row>
    <row r="275" spans="1:7" x14ac:dyDescent="0.2">
      <c r="A275" t="s">
        <v>278</v>
      </c>
      <c r="B275" t="str">
        <f>"15645736633"</f>
        <v>15645736633</v>
      </c>
      <c r="C275" t="str">
        <f>"231181199312260230"</f>
        <v>231181199312260230</v>
      </c>
      <c r="D275" t="s">
        <v>0</v>
      </c>
      <c r="E275" t="s">
        <v>0</v>
      </c>
      <c r="F275" t="s">
        <v>1</v>
      </c>
      <c r="G275" t="str">
        <f>"2018-11-20 09:49:56"</f>
        <v>2018-11-20 09:49:56</v>
      </c>
    </row>
    <row r="276" spans="1:7" x14ac:dyDescent="0.2">
      <c r="A276" t="s">
        <v>279</v>
      </c>
      <c r="B276" t="str">
        <f>"13895536075"</f>
        <v>13895536075</v>
      </c>
      <c r="C276" t="str">
        <f>"612726199511301525"</f>
        <v>612726199511301525</v>
      </c>
      <c r="D276" t="s">
        <v>0</v>
      </c>
      <c r="E276" t="s">
        <v>0</v>
      </c>
      <c r="F276" t="s">
        <v>1</v>
      </c>
      <c r="G276" t="str">
        <f>"2018-11-20 09:49:56"</f>
        <v>2018-11-20 09:49:56</v>
      </c>
    </row>
    <row r="277" spans="1:7" x14ac:dyDescent="0.2">
      <c r="A277" t="s">
        <v>280</v>
      </c>
      <c r="B277" t="str">
        <f>"18218877820"</f>
        <v>18218877820</v>
      </c>
      <c r="C277" t="str">
        <f>"440881199111287732"</f>
        <v>440881199111287732</v>
      </c>
      <c r="D277" t="s">
        <v>281</v>
      </c>
      <c r="E277" t="s">
        <v>282</v>
      </c>
      <c r="F277" t="s">
        <v>1</v>
      </c>
      <c r="G277" t="str">
        <f>"2018-11-20 09:49:34"</f>
        <v>2018-11-20 09:49:34</v>
      </c>
    </row>
    <row r="278" spans="1:7" x14ac:dyDescent="0.2">
      <c r="A278" t="s">
        <v>283</v>
      </c>
      <c r="B278" t="str">
        <f>"13573489210"</f>
        <v>13573489210</v>
      </c>
      <c r="C278" t="str">
        <f>"371427198902171929"</f>
        <v>371427198902171929</v>
      </c>
      <c r="D278" t="s">
        <v>0</v>
      </c>
      <c r="E278" t="s">
        <v>0</v>
      </c>
      <c r="F278" t="s">
        <v>1</v>
      </c>
      <c r="G278" t="str">
        <f>"2018-11-20 09:49:01"</f>
        <v>2018-11-20 09:49:01</v>
      </c>
    </row>
    <row r="279" spans="1:7" x14ac:dyDescent="0.2">
      <c r="A279" t="s">
        <v>284</v>
      </c>
      <c r="B279" t="str">
        <f>"18829613373"</f>
        <v>18829613373</v>
      </c>
      <c r="C279" t="str">
        <f>"610630199502220819"</f>
        <v>610630199502220819</v>
      </c>
      <c r="D279" t="s">
        <v>0</v>
      </c>
      <c r="E279" t="s">
        <v>0</v>
      </c>
      <c r="F279" t="s">
        <v>1</v>
      </c>
      <c r="G279" t="str">
        <f>"2018-11-20 09:48:39"</f>
        <v>2018-11-20 09:48:39</v>
      </c>
    </row>
    <row r="280" spans="1:7" x14ac:dyDescent="0.2">
      <c r="A280" t="s">
        <v>0</v>
      </c>
      <c r="B280" t="str">
        <f>"13876924317"</f>
        <v>13876924317</v>
      </c>
      <c r="C280" t="s">
        <v>0</v>
      </c>
      <c r="D280" t="s">
        <v>0</v>
      </c>
      <c r="E280" t="s">
        <v>0</v>
      </c>
      <c r="F280" t="s">
        <v>1</v>
      </c>
      <c r="G280" t="str">
        <f>"2018-11-20 09:48:25"</f>
        <v>2018-11-20 09:48:25</v>
      </c>
    </row>
    <row r="281" spans="1:7" x14ac:dyDescent="0.2">
      <c r="A281" t="s">
        <v>9</v>
      </c>
      <c r="B281" t="str">
        <f>"13136256668"</f>
        <v>13136256668</v>
      </c>
      <c r="C281" t="str">
        <f>"341226199405022334"</f>
        <v>341226199405022334</v>
      </c>
      <c r="D281" t="s">
        <v>285</v>
      </c>
      <c r="E281" t="s">
        <v>286</v>
      </c>
      <c r="F281" t="s">
        <v>1</v>
      </c>
      <c r="G281" t="str">
        <f>"2018-11-20 09:47:40"</f>
        <v>2018-11-20 09:47:40</v>
      </c>
    </row>
    <row r="282" spans="1:7" x14ac:dyDescent="0.2">
      <c r="A282" t="s">
        <v>287</v>
      </c>
      <c r="B282" t="str">
        <f>"18898256323"</f>
        <v>18898256323</v>
      </c>
      <c r="C282" t="str">
        <f>"460032198512317670"</f>
        <v>460032198512317670</v>
      </c>
      <c r="D282" t="s">
        <v>0</v>
      </c>
      <c r="E282" t="s">
        <v>0</v>
      </c>
      <c r="F282" t="s">
        <v>1</v>
      </c>
      <c r="G282" t="str">
        <f>"2018-11-20 09:46:55"</f>
        <v>2018-11-20 09:46:55</v>
      </c>
    </row>
    <row r="283" spans="1:7" x14ac:dyDescent="0.2">
      <c r="A283" t="s">
        <v>288</v>
      </c>
      <c r="B283" t="str">
        <f>"18617245367"</f>
        <v>18617245367</v>
      </c>
      <c r="C283" t="str">
        <f>"513424200008252512"</f>
        <v>513424200008252512</v>
      </c>
      <c r="D283" t="s">
        <v>0</v>
      </c>
      <c r="E283" t="s">
        <v>0</v>
      </c>
      <c r="F283" t="s">
        <v>1</v>
      </c>
      <c r="G283" t="str">
        <f>"2018-11-20 09:46:06"</f>
        <v>2018-11-20 09:46:06</v>
      </c>
    </row>
    <row r="284" spans="1:7" x14ac:dyDescent="0.2">
      <c r="A284" t="s">
        <v>0</v>
      </c>
      <c r="B284" t="str">
        <f>"15032992195"</f>
        <v>15032992195</v>
      </c>
      <c r="C284" t="s">
        <v>0</v>
      </c>
      <c r="D284" t="s">
        <v>0</v>
      </c>
      <c r="E284" t="s">
        <v>0</v>
      </c>
      <c r="F284" t="s">
        <v>1</v>
      </c>
      <c r="G284" t="str">
        <f>"2018-11-20 09:46:05"</f>
        <v>2018-11-20 09:46:05</v>
      </c>
    </row>
    <row r="285" spans="1:7" x14ac:dyDescent="0.2">
      <c r="A285" t="s">
        <v>289</v>
      </c>
      <c r="B285" t="str">
        <f>"13550186592"</f>
        <v>13550186592</v>
      </c>
      <c r="C285" t="str">
        <f>"513721199508231189"</f>
        <v>513721199508231189</v>
      </c>
      <c r="D285" t="s">
        <v>0</v>
      </c>
      <c r="E285" t="s">
        <v>0</v>
      </c>
      <c r="F285" t="s">
        <v>1</v>
      </c>
      <c r="G285" t="str">
        <f>"2018-11-20 09:45:00"</f>
        <v>2018-11-20 09:45:00</v>
      </c>
    </row>
    <row r="286" spans="1:7" x14ac:dyDescent="0.2">
      <c r="A286" t="s">
        <v>290</v>
      </c>
      <c r="B286" t="str">
        <f>"15626723735"</f>
        <v>15626723735</v>
      </c>
      <c r="C286" t="str">
        <f>"440921199401173513"</f>
        <v>440921199401173513</v>
      </c>
      <c r="D286" t="s">
        <v>0</v>
      </c>
      <c r="E286" t="s">
        <v>0</v>
      </c>
      <c r="F286" t="s">
        <v>1</v>
      </c>
      <c r="G286" t="str">
        <f>"2018-11-20 09:44:22"</f>
        <v>2018-11-20 09:44:22</v>
      </c>
    </row>
    <row r="287" spans="1:7" x14ac:dyDescent="0.2">
      <c r="A287" t="s">
        <v>291</v>
      </c>
      <c r="B287" t="str">
        <f>"15883650311"</f>
        <v>15883650311</v>
      </c>
      <c r="C287" t="str">
        <f>"510623200007299214"</f>
        <v>510623200007299214</v>
      </c>
      <c r="D287" t="s">
        <v>0</v>
      </c>
      <c r="E287" t="s">
        <v>0</v>
      </c>
      <c r="F287" t="s">
        <v>1</v>
      </c>
      <c r="G287" t="str">
        <f>"2018-11-20 09:44:21"</f>
        <v>2018-11-20 09:44:21</v>
      </c>
    </row>
    <row r="288" spans="1:7" x14ac:dyDescent="0.2">
      <c r="A288" t="s">
        <v>292</v>
      </c>
      <c r="B288" t="str">
        <f>"15876905463"</f>
        <v>15876905463</v>
      </c>
      <c r="C288" t="str">
        <f>"440921198612182132"</f>
        <v>440921198612182132</v>
      </c>
      <c r="D288" t="s">
        <v>0</v>
      </c>
      <c r="E288" t="s">
        <v>0</v>
      </c>
      <c r="F288" t="s">
        <v>1</v>
      </c>
      <c r="G288" t="str">
        <f>"2018-11-20 09:43:51"</f>
        <v>2018-11-20 09:43:51</v>
      </c>
    </row>
    <row r="289" spans="1:7" x14ac:dyDescent="0.2">
      <c r="A289" t="s">
        <v>293</v>
      </c>
      <c r="B289" t="str">
        <f>"15398260816"</f>
        <v>15398260816</v>
      </c>
      <c r="C289" t="str">
        <f>"342201198408107519"</f>
        <v>342201198408107519</v>
      </c>
      <c r="D289" t="s">
        <v>0</v>
      </c>
      <c r="E289" t="s">
        <v>0</v>
      </c>
      <c r="F289" t="s">
        <v>1</v>
      </c>
      <c r="G289" t="str">
        <f>"2018-11-20 09:43:32"</f>
        <v>2018-11-20 09:43:32</v>
      </c>
    </row>
    <row r="290" spans="1:7" x14ac:dyDescent="0.2">
      <c r="A290" t="s">
        <v>294</v>
      </c>
      <c r="B290" t="str">
        <f>"18911983400"</f>
        <v>18911983400</v>
      </c>
      <c r="C290" t="str">
        <f>"371482199009155730"</f>
        <v>371482199009155730</v>
      </c>
      <c r="D290" t="s">
        <v>0</v>
      </c>
      <c r="E290" t="s">
        <v>0</v>
      </c>
      <c r="F290" t="s">
        <v>1</v>
      </c>
      <c r="G290" t="str">
        <f>"2018-11-20 09:43:21"</f>
        <v>2018-11-20 09:43:21</v>
      </c>
    </row>
    <row r="291" spans="1:7" x14ac:dyDescent="0.2">
      <c r="A291" t="s">
        <v>295</v>
      </c>
      <c r="B291" t="str">
        <f>"13712908289"</f>
        <v>13712908289</v>
      </c>
      <c r="C291" t="str">
        <f>"445281198805020351"</f>
        <v>445281198805020351</v>
      </c>
      <c r="D291" t="s">
        <v>0</v>
      </c>
      <c r="E291" t="s">
        <v>0</v>
      </c>
      <c r="F291" t="s">
        <v>1</v>
      </c>
      <c r="G291" t="str">
        <f>"2018-11-20 09:43:11"</f>
        <v>2018-11-20 09:43:11</v>
      </c>
    </row>
    <row r="292" spans="1:7" x14ac:dyDescent="0.2">
      <c r="A292" t="s">
        <v>296</v>
      </c>
      <c r="B292" t="str">
        <f>"15048890889"</f>
        <v>15048890889</v>
      </c>
      <c r="C292" t="str">
        <f>"152823198301284318"</f>
        <v>152823198301284318</v>
      </c>
      <c r="D292" t="s">
        <v>297</v>
      </c>
      <c r="E292" t="s">
        <v>298</v>
      </c>
      <c r="F292" t="s">
        <v>1</v>
      </c>
      <c r="G292" t="str">
        <f>"2018-11-20 09:41:35"</f>
        <v>2018-11-20 09:41:35</v>
      </c>
    </row>
    <row r="293" spans="1:7" x14ac:dyDescent="0.2">
      <c r="A293" t="s">
        <v>0</v>
      </c>
      <c r="B293" t="str">
        <f>"15555634801"</f>
        <v>15555634801</v>
      </c>
      <c r="C293" t="s">
        <v>0</v>
      </c>
      <c r="D293" t="s">
        <v>0</v>
      </c>
      <c r="E293" t="s">
        <v>0</v>
      </c>
      <c r="F293" t="s">
        <v>1</v>
      </c>
      <c r="G293" t="str">
        <f>"2018-11-20 09:41:15"</f>
        <v>2018-11-20 09:41:15</v>
      </c>
    </row>
    <row r="294" spans="1:7" x14ac:dyDescent="0.2">
      <c r="A294" t="s">
        <v>299</v>
      </c>
      <c r="B294" t="str">
        <f>"18767359717"</f>
        <v>18767359717</v>
      </c>
      <c r="C294" t="str">
        <f>"340825197412290237"</f>
        <v>340825197412290237</v>
      </c>
      <c r="D294" t="s">
        <v>0</v>
      </c>
      <c r="E294" t="s">
        <v>0</v>
      </c>
      <c r="F294" t="s">
        <v>1</v>
      </c>
      <c r="G294" t="str">
        <f>"2018-11-20 09:40:58"</f>
        <v>2018-11-20 09:40:58</v>
      </c>
    </row>
    <row r="295" spans="1:7" x14ac:dyDescent="0.2">
      <c r="A295" t="s">
        <v>300</v>
      </c>
      <c r="B295" t="str">
        <f>"15338514050"</f>
        <v>15338514050</v>
      </c>
      <c r="C295" t="str">
        <f>"522225198810107511"</f>
        <v>522225198810107511</v>
      </c>
      <c r="D295" t="s">
        <v>0</v>
      </c>
      <c r="E295" t="s">
        <v>0</v>
      </c>
      <c r="F295" t="s">
        <v>1</v>
      </c>
      <c r="G295" t="str">
        <f>"2018-11-20 09:40:52"</f>
        <v>2018-11-20 09:40:52</v>
      </c>
    </row>
    <row r="296" spans="1:7" x14ac:dyDescent="0.2">
      <c r="A296" t="s">
        <v>301</v>
      </c>
      <c r="B296" t="str">
        <f>"15846955554"</f>
        <v>15846955554</v>
      </c>
      <c r="C296" t="str">
        <f>"230623198705310073"</f>
        <v>230623198705310073</v>
      </c>
      <c r="D296" t="s">
        <v>0</v>
      </c>
      <c r="E296" t="s">
        <v>0</v>
      </c>
      <c r="F296" t="s">
        <v>1</v>
      </c>
      <c r="G296" t="str">
        <f>"2018-11-20 09:40:11"</f>
        <v>2018-11-20 09:40:11</v>
      </c>
    </row>
    <row r="297" spans="1:7" x14ac:dyDescent="0.2">
      <c r="A297" t="s">
        <v>302</v>
      </c>
      <c r="B297" t="str">
        <f>"18571717157"</f>
        <v>18571717157</v>
      </c>
      <c r="C297" t="str">
        <f>"420104199006290011"</f>
        <v>420104199006290011</v>
      </c>
      <c r="D297" t="s">
        <v>0</v>
      </c>
      <c r="E297" t="s">
        <v>0</v>
      </c>
      <c r="F297" t="s">
        <v>1</v>
      </c>
      <c r="G297" t="str">
        <f>"2018-11-20 09:38:34"</f>
        <v>2018-11-20 09:38:34</v>
      </c>
    </row>
    <row r="298" spans="1:7" x14ac:dyDescent="0.2">
      <c r="A298" t="s">
        <v>303</v>
      </c>
      <c r="B298" t="str">
        <f>"13572371478"</f>
        <v>13572371478</v>
      </c>
      <c r="C298" t="str">
        <f>"610524199605264870"</f>
        <v>610524199605264870</v>
      </c>
      <c r="D298" t="s">
        <v>0</v>
      </c>
      <c r="E298" t="s">
        <v>0</v>
      </c>
      <c r="F298" t="s">
        <v>1</v>
      </c>
      <c r="G298" t="str">
        <f>"2018-11-20 09:38:30"</f>
        <v>2018-11-20 09:38:30</v>
      </c>
    </row>
    <row r="299" spans="1:7" x14ac:dyDescent="0.2">
      <c r="A299" t="s">
        <v>0</v>
      </c>
      <c r="B299" t="str">
        <f>"13939026631"</f>
        <v>13939026631</v>
      </c>
      <c r="C299" t="s">
        <v>0</v>
      </c>
      <c r="D299" t="s">
        <v>0</v>
      </c>
      <c r="E299" t="s">
        <v>0</v>
      </c>
      <c r="F299" t="s">
        <v>1</v>
      </c>
      <c r="G299" t="str">
        <f>"2018-11-20 09:38:23"</f>
        <v>2018-11-20 09:38:23</v>
      </c>
    </row>
    <row r="300" spans="1:7" x14ac:dyDescent="0.2">
      <c r="A300" t="s">
        <v>304</v>
      </c>
      <c r="B300" t="str">
        <f>"18205240235"</f>
        <v>18205240235</v>
      </c>
      <c r="C300" t="str">
        <f>"321321199101187834"</f>
        <v>321321199101187834</v>
      </c>
      <c r="D300" t="s">
        <v>0</v>
      </c>
      <c r="E300" t="s">
        <v>0</v>
      </c>
      <c r="F300" t="s">
        <v>1</v>
      </c>
      <c r="G300" t="str">
        <f>"2018-11-20 09:36:58"</f>
        <v>2018-11-20 09:36:58</v>
      </c>
    </row>
    <row r="301" spans="1:7" x14ac:dyDescent="0.2">
      <c r="A301" t="s">
        <v>0</v>
      </c>
      <c r="B301" t="str">
        <f>"15999676409"</f>
        <v>15999676409</v>
      </c>
      <c r="C301" t="s">
        <v>0</v>
      </c>
      <c r="D301" t="s">
        <v>0</v>
      </c>
      <c r="E301" t="s">
        <v>0</v>
      </c>
      <c r="F301" t="s">
        <v>1</v>
      </c>
      <c r="G301" t="str">
        <f>"2018-11-20 09:36:19"</f>
        <v>2018-11-20 09:36:19</v>
      </c>
    </row>
    <row r="302" spans="1:7" x14ac:dyDescent="0.2">
      <c r="A302" t="s">
        <v>305</v>
      </c>
      <c r="B302" t="str">
        <f>"13768066293"</f>
        <v>13768066293</v>
      </c>
      <c r="C302" t="str">
        <f>"452601198602260020"</f>
        <v>452601198602260020</v>
      </c>
      <c r="D302" t="s">
        <v>0</v>
      </c>
      <c r="E302" t="s">
        <v>0</v>
      </c>
      <c r="F302" t="s">
        <v>1</v>
      </c>
      <c r="G302" t="str">
        <f>"2018-11-20 09:36:00"</f>
        <v>2018-11-20 09:36:00</v>
      </c>
    </row>
    <row r="303" spans="1:7" x14ac:dyDescent="0.2">
      <c r="A303" t="s">
        <v>306</v>
      </c>
      <c r="B303" t="str">
        <f>"15158952789"</f>
        <v>15158952789</v>
      </c>
      <c r="C303" t="str">
        <f>"330782198712130635"</f>
        <v>330782198712130635</v>
      </c>
      <c r="D303" t="s">
        <v>0</v>
      </c>
      <c r="E303" t="s">
        <v>0</v>
      </c>
      <c r="F303" t="s">
        <v>1</v>
      </c>
      <c r="G303" t="str">
        <f>"2018-11-20 09:35:48"</f>
        <v>2018-11-20 09:35:48</v>
      </c>
    </row>
    <row r="304" spans="1:7" x14ac:dyDescent="0.2">
      <c r="A304" t="s">
        <v>307</v>
      </c>
      <c r="B304" t="str">
        <f>"13796154421"</f>
        <v>13796154421</v>
      </c>
      <c r="C304" t="str">
        <f>"211121198208281619"</f>
        <v>211121198208281619</v>
      </c>
      <c r="D304" t="s">
        <v>0</v>
      </c>
      <c r="E304" t="s">
        <v>0</v>
      </c>
      <c r="F304" t="s">
        <v>1</v>
      </c>
      <c r="G304" t="str">
        <f>"2018-11-20 09:35:07"</f>
        <v>2018-11-20 09:35:07</v>
      </c>
    </row>
    <row r="305" spans="1:7" x14ac:dyDescent="0.2">
      <c r="A305" t="s">
        <v>308</v>
      </c>
      <c r="B305" t="str">
        <f>"18462388905"</f>
        <v>18462388905</v>
      </c>
      <c r="C305" t="str">
        <f>"372929198905010283"</f>
        <v>372929198905010283</v>
      </c>
      <c r="D305" t="s">
        <v>0</v>
      </c>
      <c r="E305" t="s">
        <v>0</v>
      </c>
      <c r="F305" t="s">
        <v>1</v>
      </c>
      <c r="G305" t="str">
        <f>"2018-11-20 09:33:50"</f>
        <v>2018-11-20 09:33:50</v>
      </c>
    </row>
    <row r="306" spans="1:7" x14ac:dyDescent="0.2">
      <c r="A306" t="s">
        <v>309</v>
      </c>
      <c r="B306" t="str">
        <f>"13834392138"</f>
        <v>13834392138</v>
      </c>
      <c r="C306" t="str">
        <f>"142724199102024138"</f>
        <v>142724199102024138</v>
      </c>
      <c r="D306" t="s">
        <v>0</v>
      </c>
      <c r="E306" t="s">
        <v>0</v>
      </c>
      <c r="F306" t="s">
        <v>1</v>
      </c>
      <c r="G306" t="str">
        <f>"2018-11-20 09:33:37"</f>
        <v>2018-11-20 09:33:37</v>
      </c>
    </row>
    <row r="307" spans="1:7" x14ac:dyDescent="0.2">
      <c r="A307" t="s">
        <v>310</v>
      </c>
      <c r="B307" t="str">
        <f>"15880427256"</f>
        <v>15880427256</v>
      </c>
      <c r="C307" t="str">
        <f>"362523199303285610"</f>
        <v>362523199303285610</v>
      </c>
      <c r="D307" t="s">
        <v>0</v>
      </c>
      <c r="E307" t="s">
        <v>0</v>
      </c>
      <c r="F307" t="s">
        <v>1</v>
      </c>
      <c r="G307" t="str">
        <f>"2018-11-20 09:32:48"</f>
        <v>2018-11-20 09:32:48</v>
      </c>
    </row>
    <row r="308" spans="1:7" x14ac:dyDescent="0.2">
      <c r="A308" t="s">
        <v>311</v>
      </c>
      <c r="B308" t="str">
        <f>"17879319656"</f>
        <v>17879319656</v>
      </c>
      <c r="C308" t="str">
        <f>"362301199110142032"</f>
        <v>362301199110142032</v>
      </c>
      <c r="D308" t="s">
        <v>0</v>
      </c>
      <c r="E308" t="s">
        <v>0</v>
      </c>
      <c r="F308" t="s">
        <v>1</v>
      </c>
      <c r="G308" t="str">
        <f>"2018-11-20 09:32:25"</f>
        <v>2018-11-20 09:32:25</v>
      </c>
    </row>
    <row r="309" spans="1:7" x14ac:dyDescent="0.2">
      <c r="A309" t="s">
        <v>312</v>
      </c>
      <c r="B309" t="str">
        <f>"13959764717"</f>
        <v>13959764717</v>
      </c>
      <c r="C309" t="str">
        <f>"350583198605146614"</f>
        <v>350583198605146614</v>
      </c>
      <c r="D309" t="s">
        <v>0</v>
      </c>
      <c r="E309" t="s">
        <v>0</v>
      </c>
      <c r="F309" t="s">
        <v>1</v>
      </c>
      <c r="G309" t="str">
        <f>"2018-11-20 09:32:14"</f>
        <v>2018-11-20 09:32:14</v>
      </c>
    </row>
    <row r="310" spans="1:7" x14ac:dyDescent="0.2">
      <c r="A310" t="s">
        <v>313</v>
      </c>
      <c r="B310" t="str">
        <f>"13518028641"</f>
        <v>13518028641</v>
      </c>
      <c r="C310" t="str">
        <f>"460026199111033914"</f>
        <v>460026199111033914</v>
      </c>
      <c r="D310" t="s">
        <v>0</v>
      </c>
      <c r="E310" t="s">
        <v>0</v>
      </c>
      <c r="F310" t="s">
        <v>1</v>
      </c>
      <c r="G310" t="str">
        <f>"2018-11-20 09:30:44"</f>
        <v>2018-11-20 09:30:44</v>
      </c>
    </row>
    <row r="311" spans="1:7" x14ac:dyDescent="0.2">
      <c r="A311" t="s">
        <v>0</v>
      </c>
      <c r="B311" t="str">
        <f>"18660918738"</f>
        <v>18660918738</v>
      </c>
      <c r="C311" t="s">
        <v>0</v>
      </c>
      <c r="D311" t="s">
        <v>0</v>
      </c>
      <c r="E311" t="s">
        <v>0</v>
      </c>
      <c r="F311" t="s">
        <v>1</v>
      </c>
      <c r="G311" t="str">
        <f>"2018-11-20 09:28:52"</f>
        <v>2018-11-20 09:28:52</v>
      </c>
    </row>
    <row r="312" spans="1:7" x14ac:dyDescent="0.2">
      <c r="A312" t="s">
        <v>0</v>
      </c>
      <c r="B312" t="str">
        <f>"13831868753"</f>
        <v>13831868753</v>
      </c>
      <c r="C312" t="s">
        <v>0</v>
      </c>
      <c r="D312" t="s">
        <v>0</v>
      </c>
      <c r="E312" t="s">
        <v>0</v>
      </c>
      <c r="F312" t="s">
        <v>1</v>
      </c>
      <c r="G312" t="str">
        <f>"2018-11-20 09:28:22"</f>
        <v>2018-11-20 09:28:22</v>
      </c>
    </row>
    <row r="313" spans="1:7" x14ac:dyDescent="0.2">
      <c r="A313" t="s">
        <v>0</v>
      </c>
      <c r="B313" t="str">
        <f>"13771104405"</f>
        <v>13771104405</v>
      </c>
      <c r="C313" t="s">
        <v>0</v>
      </c>
      <c r="D313" t="s">
        <v>0</v>
      </c>
      <c r="E313" t="s">
        <v>0</v>
      </c>
      <c r="F313" t="s">
        <v>1</v>
      </c>
      <c r="G313" t="str">
        <f>"2018-11-20 09:28:12"</f>
        <v>2018-11-20 09:28:12</v>
      </c>
    </row>
    <row r="314" spans="1:7" x14ac:dyDescent="0.2">
      <c r="A314" t="s">
        <v>314</v>
      </c>
      <c r="B314" t="str">
        <f>"15233346696"</f>
        <v>15233346696</v>
      </c>
      <c r="C314" t="str">
        <f>"230183199705093412"</f>
        <v>230183199705093412</v>
      </c>
      <c r="D314" t="s">
        <v>315</v>
      </c>
      <c r="E314" t="s">
        <v>316</v>
      </c>
      <c r="F314" t="s">
        <v>1</v>
      </c>
      <c r="G314" t="str">
        <f>"2018-11-20 09:27:59"</f>
        <v>2018-11-20 09:27:59</v>
      </c>
    </row>
    <row r="315" spans="1:7" x14ac:dyDescent="0.2">
      <c r="A315" t="s">
        <v>317</v>
      </c>
      <c r="B315" t="str">
        <f>"17823786005"</f>
        <v>17823786005</v>
      </c>
      <c r="C315" t="str">
        <f>"511225197908091119"</f>
        <v>511225197908091119</v>
      </c>
      <c r="D315" t="s">
        <v>0</v>
      </c>
      <c r="E315" t="s">
        <v>0</v>
      </c>
      <c r="F315" t="s">
        <v>1</v>
      </c>
      <c r="G315" t="str">
        <f>"2018-11-20 09:27:49"</f>
        <v>2018-11-20 09:27:49</v>
      </c>
    </row>
    <row r="316" spans="1:7" x14ac:dyDescent="0.2">
      <c r="A316" t="s">
        <v>0</v>
      </c>
      <c r="B316" t="str">
        <f>"18778072205"</f>
        <v>18778072205</v>
      </c>
      <c r="C316" t="s">
        <v>0</v>
      </c>
      <c r="D316" t="s">
        <v>0</v>
      </c>
      <c r="E316" t="s">
        <v>0</v>
      </c>
      <c r="F316" t="s">
        <v>1</v>
      </c>
      <c r="G316" t="str">
        <f>"2018-11-20 09:26:51"</f>
        <v>2018-11-20 09:26:51</v>
      </c>
    </row>
    <row r="317" spans="1:7" x14ac:dyDescent="0.2">
      <c r="A317" t="s">
        <v>318</v>
      </c>
      <c r="B317" t="str">
        <f>"15547777833"</f>
        <v>15547777833</v>
      </c>
      <c r="C317" t="str">
        <f>"210921198601046116"</f>
        <v>210921198601046116</v>
      </c>
      <c r="D317" t="s">
        <v>0</v>
      </c>
      <c r="E317" t="s">
        <v>0</v>
      </c>
      <c r="F317" t="s">
        <v>1</v>
      </c>
      <c r="G317" t="str">
        <f>"2018-11-20 09:26:35"</f>
        <v>2018-11-20 09:26:35</v>
      </c>
    </row>
    <row r="318" spans="1:7" x14ac:dyDescent="0.2">
      <c r="A318" t="s">
        <v>0</v>
      </c>
      <c r="B318" t="str">
        <f>"18913694988"</f>
        <v>18913694988</v>
      </c>
      <c r="C318" t="s">
        <v>0</v>
      </c>
      <c r="D318" t="s">
        <v>0</v>
      </c>
      <c r="E318" t="s">
        <v>0</v>
      </c>
      <c r="F318" t="s">
        <v>1</v>
      </c>
      <c r="G318" t="str">
        <f>"2018-11-20 09:26:16"</f>
        <v>2018-11-20 09:26:16</v>
      </c>
    </row>
    <row r="319" spans="1:7" x14ac:dyDescent="0.2">
      <c r="A319" t="s">
        <v>319</v>
      </c>
      <c r="B319" t="str">
        <f>"13528041597"</f>
        <v>13528041597</v>
      </c>
      <c r="C319" t="str">
        <f>"441581199007172366"</f>
        <v>441581199007172366</v>
      </c>
      <c r="D319" t="s">
        <v>320</v>
      </c>
      <c r="E319" t="s">
        <v>321</v>
      </c>
      <c r="F319" t="s">
        <v>1</v>
      </c>
      <c r="G319" t="str">
        <f>"2018-11-20 09:25:49"</f>
        <v>2018-11-20 09:25:49</v>
      </c>
    </row>
    <row r="320" spans="1:7" x14ac:dyDescent="0.2">
      <c r="A320" t="s">
        <v>0</v>
      </c>
      <c r="B320" t="str">
        <f>"18803145828"</f>
        <v>18803145828</v>
      </c>
      <c r="C320" t="s">
        <v>0</v>
      </c>
      <c r="D320" t="s">
        <v>0</v>
      </c>
      <c r="E320" t="s">
        <v>0</v>
      </c>
      <c r="F320" t="s">
        <v>1</v>
      </c>
      <c r="G320" t="str">
        <f>"2018-11-20 09:25:20"</f>
        <v>2018-11-20 09:25:20</v>
      </c>
    </row>
    <row r="321" spans="1:7" x14ac:dyDescent="0.2">
      <c r="A321" t="s">
        <v>322</v>
      </c>
      <c r="B321" t="str">
        <f>"15734352211"</f>
        <v>15734352211</v>
      </c>
      <c r="C321" t="str">
        <f>"220882198701086018"</f>
        <v>220882198701086018</v>
      </c>
      <c r="D321" t="s">
        <v>0</v>
      </c>
      <c r="E321" t="s">
        <v>0</v>
      </c>
      <c r="F321" t="s">
        <v>1</v>
      </c>
      <c r="G321" t="str">
        <f>"2018-11-20 09:25:06"</f>
        <v>2018-11-20 09:25:06</v>
      </c>
    </row>
    <row r="322" spans="1:7" x14ac:dyDescent="0.2">
      <c r="A322" t="s">
        <v>323</v>
      </c>
      <c r="B322" t="str">
        <f>"18945104433"</f>
        <v>18945104433</v>
      </c>
      <c r="C322" t="str">
        <f>"220182197808041319"</f>
        <v>220182197808041319</v>
      </c>
      <c r="D322" t="s">
        <v>0</v>
      </c>
      <c r="E322" t="s">
        <v>0</v>
      </c>
      <c r="F322" t="s">
        <v>1</v>
      </c>
      <c r="G322" t="str">
        <f>"2018-11-20 09:25:03"</f>
        <v>2018-11-20 09:25:03</v>
      </c>
    </row>
    <row r="323" spans="1:7" x14ac:dyDescent="0.2">
      <c r="A323" t="s">
        <v>324</v>
      </c>
      <c r="B323" t="str">
        <f>"18785027016"</f>
        <v>18785027016</v>
      </c>
      <c r="C323" t="str">
        <f>"520103197807255628"</f>
        <v>520103197807255628</v>
      </c>
      <c r="D323" t="s">
        <v>0</v>
      </c>
      <c r="E323" t="s">
        <v>0</v>
      </c>
      <c r="F323" t="s">
        <v>1</v>
      </c>
      <c r="G323" t="str">
        <f>"2018-11-20 09:24:58"</f>
        <v>2018-11-20 09:24:58</v>
      </c>
    </row>
    <row r="324" spans="1:7" x14ac:dyDescent="0.2">
      <c r="A324" t="s">
        <v>0</v>
      </c>
      <c r="B324" t="str">
        <f>"13654187616"</f>
        <v>13654187616</v>
      </c>
      <c r="C324" t="s">
        <v>0</v>
      </c>
      <c r="D324" t="s">
        <v>0</v>
      </c>
      <c r="E324" t="s">
        <v>0</v>
      </c>
      <c r="F324" t="s">
        <v>1</v>
      </c>
      <c r="G324" t="str">
        <f>"2018-11-20 09:24:56"</f>
        <v>2018-11-20 09:24:56</v>
      </c>
    </row>
    <row r="325" spans="1:7" x14ac:dyDescent="0.2">
      <c r="A325" t="s">
        <v>3</v>
      </c>
      <c r="B325" t="str">
        <f>"13952226653"</f>
        <v>13952226653</v>
      </c>
      <c r="C325" t="str">
        <f>"320322197912250012"</f>
        <v>320322197912250012</v>
      </c>
      <c r="D325" t="s">
        <v>325</v>
      </c>
      <c r="E325" t="s">
        <v>326</v>
      </c>
      <c r="F325" t="s">
        <v>1</v>
      </c>
      <c r="G325" t="str">
        <f>"2018-11-20 09:24:23"</f>
        <v>2018-11-20 09:24:23</v>
      </c>
    </row>
    <row r="326" spans="1:7" x14ac:dyDescent="0.2">
      <c r="A326" t="s">
        <v>327</v>
      </c>
      <c r="B326" t="str">
        <f>"18763036364"</f>
        <v>18763036364</v>
      </c>
      <c r="C326" t="str">
        <f>"371323198711126139"</f>
        <v>371323198711126139</v>
      </c>
      <c r="D326" t="s">
        <v>328</v>
      </c>
      <c r="E326" t="s">
        <v>329</v>
      </c>
      <c r="F326" t="s">
        <v>1</v>
      </c>
      <c r="G326" t="str">
        <f>"2018-11-20 09:24:05"</f>
        <v>2018-11-20 09:24:05</v>
      </c>
    </row>
    <row r="327" spans="1:7" x14ac:dyDescent="0.2">
      <c r="A327" t="s">
        <v>9</v>
      </c>
      <c r="B327" t="str">
        <f>"13919848423"</f>
        <v>13919848423</v>
      </c>
      <c r="C327" t="str">
        <f>"620111198210120032"</f>
        <v>620111198210120032</v>
      </c>
      <c r="D327" t="s">
        <v>0</v>
      </c>
      <c r="E327" t="s">
        <v>0</v>
      </c>
      <c r="F327" t="s">
        <v>1</v>
      </c>
      <c r="G327" t="str">
        <f>"2018-11-20 09:23:51"</f>
        <v>2018-11-20 09:23:51</v>
      </c>
    </row>
    <row r="328" spans="1:7" x14ac:dyDescent="0.2">
      <c r="A328" t="s">
        <v>330</v>
      </c>
      <c r="B328" t="str">
        <f>"15219921922"</f>
        <v>15219921922</v>
      </c>
      <c r="C328" t="str">
        <f>"511502198809266012"</f>
        <v>511502198809266012</v>
      </c>
      <c r="D328" t="s">
        <v>0</v>
      </c>
      <c r="E328" t="s">
        <v>0</v>
      </c>
      <c r="F328" t="s">
        <v>1</v>
      </c>
      <c r="G328" t="str">
        <f>"2018-11-20 09:23:11"</f>
        <v>2018-11-20 09:23:11</v>
      </c>
    </row>
    <row r="329" spans="1:7" x14ac:dyDescent="0.2">
      <c r="A329" t="s">
        <v>331</v>
      </c>
      <c r="B329" t="str">
        <f>"18386708043"</f>
        <v>18386708043</v>
      </c>
      <c r="C329" t="str">
        <f>"522631198212110410"</f>
        <v>522631198212110410</v>
      </c>
      <c r="D329" t="s">
        <v>0</v>
      </c>
      <c r="E329" t="s">
        <v>0</v>
      </c>
      <c r="F329" t="s">
        <v>1</v>
      </c>
      <c r="G329" t="str">
        <f>"2018-11-20 09:22:37"</f>
        <v>2018-11-20 09:22:37</v>
      </c>
    </row>
    <row r="330" spans="1:7" x14ac:dyDescent="0.2">
      <c r="A330" t="s">
        <v>332</v>
      </c>
      <c r="B330" t="str">
        <f>"15807738071"</f>
        <v>15807738071</v>
      </c>
      <c r="C330" t="str">
        <f>"450311198711223012"</f>
        <v>450311198711223012</v>
      </c>
      <c r="D330" t="s">
        <v>0</v>
      </c>
      <c r="E330" t="s">
        <v>0</v>
      </c>
      <c r="F330" t="s">
        <v>1</v>
      </c>
      <c r="G330" t="str">
        <f>"2018-11-20 09:22:34"</f>
        <v>2018-11-20 09:22:34</v>
      </c>
    </row>
    <row r="331" spans="1:7" x14ac:dyDescent="0.2">
      <c r="A331" t="s">
        <v>333</v>
      </c>
      <c r="B331" t="str">
        <f>"18789531761"</f>
        <v>18789531761</v>
      </c>
      <c r="C331" t="str">
        <f>"45020519940611193X"</f>
        <v>45020519940611193X</v>
      </c>
      <c r="D331" t="s">
        <v>0</v>
      </c>
      <c r="E331" t="s">
        <v>0</v>
      </c>
      <c r="F331" t="s">
        <v>1</v>
      </c>
      <c r="G331" t="str">
        <f>"2018-11-20 09:22:23"</f>
        <v>2018-11-20 09:22:23</v>
      </c>
    </row>
    <row r="332" spans="1:7" x14ac:dyDescent="0.2">
      <c r="A332" t="s">
        <v>334</v>
      </c>
      <c r="B332" t="str">
        <f>"18675852373"</f>
        <v>18675852373</v>
      </c>
      <c r="C332" t="str">
        <f>"430102198606155539"</f>
        <v>430102198606155539</v>
      </c>
      <c r="D332" t="s">
        <v>0</v>
      </c>
      <c r="E332" t="s">
        <v>0</v>
      </c>
      <c r="F332" t="s">
        <v>1</v>
      </c>
      <c r="G332" t="str">
        <f>"2018-11-20 09:22:15"</f>
        <v>2018-11-20 09:22:15</v>
      </c>
    </row>
    <row r="333" spans="1:7" x14ac:dyDescent="0.2">
      <c r="A333" t="s">
        <v>335</v>
      </c>
      <c r="B333" t="str">
        <f>"15001060687"</f>
        <v>15001060687</v>
      </c>
      <c r="C333" t="str">
        <f>"230124197904262718"</f>
        <v>230124197904262718</v>
      </c>
      <c r="D333" t="s">
        <v>0</v>
      </c>
      <c r="E333" t="s">
        <v>0</v>
      </c>
      <c r="F333" t="s">
        <v>1</v>
      </c>
      <c r="G333" t="str">
        <f>"2018-11-20 09:22:13"</f>
        <v>2018-11-20 09:22:13</v>
      </c>
    </row>
    <row r="334" spans="1:7" x14ac:dyDescent="0.2">
      <c r="A334" t="s">
        <v>0</v>
      </c>
      <c r="B334" t="str">
        <f>"15257012106"</f>
        <v>15257012106</v>
      </c>
      <c r="C334" t="s">
        <v>0</v>
      </c>
      <c r="D334" t="s">
        <v>0</v>
      </c>
      <c r="E334" t="s">
        <v>0</v>
      </c>
      <c r="F334" t="s">
        <v>1</v>
      </c>
      <c r="G334" t="str">
        <f>"2018-11-20 09:21:09"</f>
        <v>2018-11-20 09:21:09</v>
      </c>
    </row>
    <row r="335" spans="1:7" x14ac:dyDescent="0.2">
      <c r="A335" t="s">
        <v>0</v>
      </c>
      <c r="B335" t="str">
        <f>"13004681951"</f>
        <v>13004681951</v>
      </c>
      <c r="C335" t="s">
        <v>0</v>
      </c>
      <c r="D335" t="s">
        <v>0</v>
      </c>
      <c r="E335" t="s">
        <v>0</v>
      </c>
      <c r="F335" t="s">
        <v>1</v>
      </c>
      <c r="G335" t="str">
        <f>"2018-11-20 09:20:35"</f>
        <v>2018-11-20 09:20:35</v>
      </c>
    </row>
    <row r="336" spans="1:7" x14ac:dyDescent="0.2">
      <c r="A336" t="s">
        <v>336</v>
      </c>
      <c r="B336" t="str">
        <f>"15227212858"</f>
        <v>15227212858</v>
      </c>
      <c r="C336" t="str">
        <f>"130984198707123015"</f>
        <v>130984198707123015</v>
      </c>
      <c r="D336" t="s">
        <v>0</v>
      </c>
      <c r="E336" t="s">
        <v>0</v>
      </c>
      <c r="F336" t="s">
        <v>1</v>
      </c>
      <c r="G336" t="str">
        <f>"2018-11-20 09:20:13"</f>
        <v>2018-11-20 09:20:13</v>
      </c>
    </row>
    <row r="337" spans="1:7" x14ac:dyDescent="0.2">
      <c r="A337" t="s">
        <v>337</v>
      </c>
      <c r="B337" t="str">
        <f>"13980749052"</f>
        <v>13980749052</v>
      </c>
      <c r="C337" t="str">
        <f>"510503198610151117"</f>
        <v>510503198610151117</v>
      </c>
      <c r="D337" t="s">
        <v>0</v>
      </c>
      <c r="E337" t="s">
        <v>0</v>
      </c>
      <c r="F337" t="s">
        <v>1</v>
      </c>
      <c r="G337" t="str">
        <f>"2018-11-20 09:19:26"</f>
        <v>2018-11-20 09:19:26</v>
      </c>
    </row>
    <row r="338" spans="1:7" x14ac:dyDescent="0.2">
      <c r="A338" t="s">
        <v>0</v>
      </c>
      <c r="B338" t="str">
        <f>"15840002731"</f>
        <v>15840002731</v>
      </c>
      <c r="C338" t="s">
        <v>0</v>
      </c>
      <c r="D338" t="s">
        <v>0</v>
      </c>
      <c r="E338" t="s">
        <v>0</v>
      </c>
      <c r="F338" t="s">
        <v>1</v>
      </c>
      <c r="G338" t="str">
        <f>"2018-11-20 09:19:15"</f>
        <v>2018-11-20 09:19:15</v>
      </c>
    </row>
    <row r="339" spans="1:7" x14ac:dyDescent="0.2">
      <c r="A339" t="s">
        <v>338</v>
      </c>
      <c r="B339" t="str">
        <f>"13164669676"</f>
        <v>13164669676</v>
      </c>
      <c r="C339" t="str">
        <f>"420683198403080016"</f>
        <v>420683198403080016</v>
      </c>
      <c r="D339" t="s">
        <v>0</v>
      </c>
      <c r="E339" t="s">
        <v>0</v>
      </c>
      <c r="F339" t="s">
        <v>1</v>
      </c>
      <c r="G339" t="str">
        <f>"2018-11-20 09:18:58"</f>
        <v>2018-11-20 09:18:58</v>
      </c>
    </row>
    <row r="340" spans="1:7" x14ac:dyDescent="0.2">
      <c r="A340" t="s">
        <v>339</v>
      </c>
      <c r="B340" t="str">
        <f>"18529531359"</f>
        <v>18529531359</v>
      </c>
      <c r="C340" t="str">
        <f>"45092219911008317X"</f>
        <v>45092219911008317X</v>
      </c>
      <c r="D340" t="s">
        <v>0</v>
      </c>
      <c r="E340" t="s">
        <v>0</v>
      </c>
      <c r="F340" t="s">
        <v>1</v>
      </c>
      <c r="G340" t="str">
        <f>"2018-11-20 09:17:14"</f>
        <v>2018-11-20 09:17:14</v>
      </c>
    </row>
    <row r="341" spans="1:7" x14ac:dyDescent="0.2">
      <c r="A341" t="s">
        <v>340</v>
      </c>
      <c r="B341" t="str">
        <f>"18874501239"</f>
        <v>18874501239</v>
      </c>
      <c r="C341" t="str">
        <f>"431281199306072615"</f>
        <v>431281199306072615</v>
      </c>
      <c r="D341" t="s">
        <v>0</v>
      </c>
      <c r="E341" t="s">
        <v>0</v>
      </c>
      <c r="F341" t="s">
        <v>1</v>
      </c>
      <c r="G341" t="str">
        <f>"2018-11-20 09:16:44"</f>
        <v>2018-11-20 09:16:44</v>
      </c>
    </row>
    <row r="342" spans="1:7" x14ac:dyDescent="0.2">
      <c r="A342" t="s">
        <v>0</v>
      </c>
      <c r="B342" t="str">
        <f>"13185761470"</f>
        <v>13185761470</v>
      </c>
      <c r="C342" t="s">
        <v>0</v>
      </c>
      <c r="D342" t="s">
        <v>0</v>
      </c>
      <c r="E342" t="s">
        <v>0</v>
      </c>
      <c r="F342" t="s">
        <v>1</v>
      </c>
      <c r="G342" t="str">
        <f>"2018-11-20 09:15:53"</f>
        <v>2018-11-20 09:15:53</v>
      </c>
    </row>
    <row r="343" spans="1:7" x14ac:dyDescent="0.2">
      <c r="A343" t="s">
        <v>0</v>
      </c>
      <c r="B343" t="str">
        <f>"15182614041"</f>
        <v>15182614041</v>
      </c>
      <c r="C343" t="s">
        <v>0</v>
      </c>
      <c r="D343" t="s">
        <v>0</v>
      </c>
      <c r="E343" t="s">
        <v>0</v>
      </c>
      <c r="F343" t="s">
        <v>1</v>
      </c>
      <c r="G343" t="str">
        <f>"2018-11-20 09:15:19"</f>
        <v>2018-11-20 09:15:19</v>
      </c>
    </row>
    <row r="344" spans="1:7" x14ac:dyDescent="0.2">
      <c r="A344" t="s">
        <v>0</v>
      </c>
      <c r="B344" t="str">
        <f>"15223342419"</f>
        <v>15223342419</v>
      </c>
      <c r="C344" t="s">
        <v>0</v>
      </c>
      <c r="D344" t="s">
        <v>0</v>
      </c>
      <c r="E344" t="s">
        <v>0</v>
      </c>
      <c r="F344" t="s">
        <v>1</v>
      </c>
      <c r="G344" t="str">
        <f>"2018-11-20 09:15:18"</f>
        <v>2018-11-20 09:15:18</v>
      </c>
    </row>
    <row r="345" spans="1:7" x14ac:dyDescent="0.2">
      <c r="A345" t="s">
        <v>341</v>
      </c>
      <c r="B345" t="str">
        <f>"15946608927"</f>
        <v>15946608927</v>
      </c>
      <c r="C345" t="str">
        <f>"230405198505040431"</f>
        <v>230405198505040431</v>
      </c>
      <c r="D345" t="s">
        <v>342</v>
      </c>
      <c r="E345" t="s">
        <v>343</v>
      </c>
      <c r="F345" t="s">
        <v>1</v>
      </c>
      <c r="G345" t="str">
        <f>"2018-11-20 09:14:53"</f>
        <v>2018-11-20 09:14:53</v>
      </c>
    </row>
    <row r="346" spans="1:7" x14ac:dyDescent="0.2">
      <c r="A346" t="s">
        <v>344</v>
      </c>
      <c r="B346" t="str">
        <f>"13783726972"</f>
        <v>13783726972</v>
      </c>
      <c r="C346" t="str">
        <f>"410522198703060631"</f>
        <v>410522198703060631</v>
      </c>
      <c r="D346" t="s">
        <v>0</v>
      </c>
      <c r="E346" t="s">
        <v>0</v>
      </c>
      <c r="F346" t="s">
        <v>1</v>
      </c>
      <c r="G346" t="str">
        <f>"2018-11-20 09:14:03"</f>
        <v>2018-11-20 09:14:03</v>
      </c>
    </row>
    <row r="347" spans="1:7" x14ac:dyDescent="0.2">
      <c r="A347" t="s">
        <v>345</v>
      </c>
      <c r="B347" t="str">
        <f>"18649334022"</f>
        <v>18649334022</v>
      </c>
      <c r="C347" t="str">
        <f>"14240219931116153X"</f>
        <v>14240219931116153X</v>
      </c>
      <c r="D347" t="s">
        <v>0</v>
      </c>
      <c r="E347" t="s">
        <v>0</v>
      </c>
      <c r="F347" t="s">
        <v>1</v>
      </c>
      <c r="G347" t="str">
        <f>"2018-11-20 09:13:33"</f>
        <v>2018-11-20 09:13:33</v>
      </c>
    </row>
    <row r="348" spans="1:7" x14ac:dyDescent="0.2">
      <c r="A348" t="s">
        <v>0</v>
      </c>
      <c r="B348" t="str">
        <f>"18257809791"</f>
        <v>18257809791</v>
      </c>
      <c r="C348" t="s">
        <v>0</v>
      </c>
      <c r="D348" t="s">
        <v>0</v>
      </c>
      <c r="E348" t="s">
        <v>0</v>
      </c>
      <c r="F348" t="s">
        <v>1</v>
      </c>
      <c r="G348" t="str">
        <f>"2018-11-20 09:13:20"</f>
        <v>2018-11-20 09:13:20</v>
      </c>
    </row>
    <row r="349" spans="1:7" x14ac:dyDescent="0.2">
      <c r="A349" t="s">
        <v>346</v>
      </c>
      <c r="B349" t="str">
        <f>"13802859126"</f>
        <v>13802859126</v>
      </c>
      <c r="C349" t="str">
        <f>"441226198306154314"</f>
        <v>441226198306154314</v>
      </c>
      <c r="D349" t="s">
        <v>347</v>
      </c>
      <c r="E349" t="s">
        <v>348</v>
      </c>
      <c r="F349" t="s">
        <v>1</v>
      </c>
      <c r="G349" t="str">
        <f>"2018-11-20 09:13:00"</f>
        <v>2018-11-20 09:13:00</v>
      </c>
    </row>
    <row r="350" spans="1:7" x14ac:dyDescent="0.2">
      <c r="A350" t="s">
        <v>0</v>
      </c>
      <c r="B350" t="str">
        <f>"13726767435"</f>
        <v>13726767435</v>
      </c>
      <c r="C350" t="s">
        <v>0</v>
      </c>
      <c r="D350" t="s">
        <v>0</v>
      </c>
      <c r="E350" t="s">
        <v>0</v>
      </c>
      <c r="F350" t="s">
        <v>1</v>
      </c>
      <c r="G350" t="str">
        <f>"2018-11-20 09:12:31"</f>
        <v>2018-11-20 09:12:31</v>
      </c>
    </row>
    <row r="351" spans="1:7" x14ac:dyDescent="0.2">
      <c r="A351" t="s">
        <v>0</v>
      </c>
      <c r="B351" t="str">
        <f>"15004391857"</f>
        <v>15004391857</v>
      </c>
      <c r="C351" t="s">
        <v>0</v>
      </c>
      <c r="D351" t="s">
        <v>0</v>
      </c>
      <c r="E351" t="s">
        <v>0</v>
      </c>
      <c r="F351" t="s">
        <v>1</v>
      </c>
      <c r="G351" t="str">
        <f>"2018-11-20 09:12:24"</f>
        <v>2018-11-20 09:12:24</v>
      </c>
    </row>
    <row r="352" spans="1:7" x14ac:dyDescent="0.2">
      <c r="A352" t="s">
        <v>0</v>
      </c>
      <c r="B352" t="str">
        <f>"13912526031"</f>
        <v>13912526031</v>
      </c>
      <c r="C352" t="s">
        <v>0</v>
      </c>
      <c r="D352" t="s">
        <v>0</v>
      </c>
      <c r="E352" t="s">
        <v>0</v>
      </c>
      <c r="F352" t="s">
        <v>1</v>
      </c>
      <c r="G352" t="str">
        <f>"2018-11-20 09:11:32"</f>
        <v>2018-11-20 09:11:32</v>
      </c>
    </row>
    <row r="353" spans="1:7" x14ac:dyDescent="0.2">
      <c r="A353" t="s">
        <v>0</v>
      </c>
      <c r="B353" t="str">
        <f>"13118380078"</f>
        <v>13118380078</v>
      </c>
      <c r="C353" t="s">
        <v>0</v>
      </c>
      <c r="D353" t="s">
        <v>0</v>
      </c>
      <c r="E353" t="s">
        <v>0</v>
      </c>
      <c r="F353" t="s">
        <v>1</v>
      </c>
      <c r="G353" t="str">
        <f>"2018-11-20 09:11:16"</f>
        <v>2018-11-20 09:11:16</v>
      </c>
    </row>
    <row r="354" spans="1:7" x14ac:dyDescent="0.2">
      <c r="A354" t="s">
        <v>349</v>
      </c>
      <c r="B354" t="str">
        <f>"13417733606"</f>
        <v>13417733606</v>
      </c>
      <c r="C354" t="str">
        <f>"500223198709023913"</f>
        <v>500223198709023913</v>
      </c>
      <c r="D354" t="s">
        <v>0</v>
      </c>
      <c r="E354" t="s">
        <v>0</v>
      </c>
      <c r="F354" t="s">
        <v>1</v>
      </c>
      <c r="G354" t="str">
        <f>"2018-11-20 09:11:13"</f>
        <v>2018-11-20 09:11:13</v>
      </c>
    </row>
    <row r="355" spans="1:7" x14ac:dyDescent="0.2">
      <c r="A355" t="s">
        <v>350</v>
      </c>
      <c r="B355" t="str">
        <f>"15170280500"</f>
        <v>15170280500</v>
      </c>
      <c r="C355" t="str">
        <f>"360428199305280818"</f>
        <v>360428199305280818</v>
      </c>
      <c r="D355" t="s">
        <v>0</v>
      </c>
      <c r="E355" t="s">
        <v>0</v>
      </c>
      <c r="F355" t="s">
        <v>1</v>
      </c>
      <c r="G355" t="str">
        <f>"2018-11-20 09:10:28"</f>
        <v>2018-11-20 09:10:28</v>
      </c>
    </row>
    <row r="356" spans="1:7" x14ac:dyDescent="0.2">
      <c r="A356" t="s">
        <v>351</v>
      </c>
      <c r="B356" t="str">
        <f>"17787210752"</f>
        <v>17787210752</v>
      </c>
      <c r="C356" t="str">
        <f>"533527199703030025"</f>
        <v>533527199703030025</v>
      </c>
      <c r="D356" t="s">
        <v>0</v>
      </c>
      <c r="E356" t="s">
        <v>0</v>
      </c>
      <c r="F356" t="s">
        <v>1</v>
      </c>
      <c r="G356" t="str">
        <f>"2018-11-20 09:10:05"</f>
        <v>2018-11-20 09:10:05</v>
      </c>
    </row>
    <row r="357" spans="1:7" x14ac:dyDescent="0.2">
      <c r="A357" t="s">
        <v>352</v>
      </c>
      <c r="B357" t="str">
        <f>"15194366751"</f>
        <v>15194366751</v>
      </c>
      <c r="C357" t="str">
        <f>"370686198705164113"</f>
        <v>370686198705164113</v>
      </c>
      <c r="D357" t="s">
        <v>0</v>
      </c>
      <c r="E357" t="s">
        <v>0</v>
      </c>
      <c r="F357" t="s">
        <v>1</v>
      </c>
      <c r="G357" t="str">
        <f>"2018-11-20 09:08:37"</f>
        <v>2018-11-20 09:08:37</v>
      </c>
    </row>
    <row r="358" spans="1:7" x14ac:dyDescent="0.2">
      <c r="A358" t="s">
        <v>353</v>
      </c>
      <c r="B358" t="str">
        <f>"13616731680"</f>
        <v>13616731680</v>
      </c>
      <c r="C358" t="str">
        <f>"511524198505047978"</f>
        <v>511524198505047978</v>
      </c>
      <c r="D358" t="s">
        <v>0</v>
      </c>
      <c r="E358" t="s">
        <v>0</v>
      </c>
      <c r="F358" t="s">
        <v>1</v>
      </c>
      <c r="G358" t="str">
        <f>"2018-11-20 09:07:46"</f>
        <v>2018-11-20 09:07:46</v>
      </c>
    </row>
    <row r="359" spans="1:7" x14ac:dyDescent="0.2">
      <c r="A359" t="s">
        <v>0</v>
      </c>
      <c r="B359" t="str">
        <f>"13282624087"</f>
        <v>13282624087</v>
      </c>
      <c r="C359" t="s">
        <v>0</v>
      </c>
      <c r="D359" t="s">
        <v>0</v>
      </c>
      <c r="E359" t="s">
        <v>0</v>
      </c>
      <c r="F359" t="s">
        <v>1</v>
      </c>
      <c r="G359" t="str">
        <f>"2018-11-20 09:06:36"</f>
        <v>2018-11-20 09:06:36</v>
      </c>
    </row>
    <row r="360" spans="1:7" x14ac:dyDescent="0.2">
      <c r="A360" t="s">
        <v>354</v>
      </c>
      <c r="B360" t="str">
        <f>"15222779556"</f>
        <v>15222779556</v>
      </c>
      <c r="C360" t="str">
        <f>"152127199512260342"</f>
        <v>152127199512260342</v>
      </c>
      <c r="D360" t="s">
        <v>0</v>
      </c>
      <c r="E360" t="s">
        <v>0</v>
      </c>
      <c r="F360" t="s">
        <v>1</v>
      </c>
      <c r="G360" t="str">
        <f>"2018-11-20 09:06:19"</f>
        <v>2018-11-20 09:06:19</v>
      </c>
    </row>
    <row r="361" spans="1:7" x14ac:dyDescent="0.2">
      <c r="A361" t="s">
        <v>355</v>
      </c>
      <c r="B361" t="str">
        <f>"15519787366"</f>
        <v>15519787366</v>
      </c>
      <c r="C361" t="str">
        <f>"522401199208060444"</f>
        <v>522401199208060444</v>
      </c>
      <c r="D361" t="s">
        <v>356</v>
      </c>
      <c r="E361" t="s">
        <v>357</v>
      </c>
      <c r="F361" t="s">
        <v>1</v>
      </c>
      <c r="G361" t="str">
        <f>"2018-11-20 09:06:12"</f>
        <v>2018-11-20 09:06:12</v>
      </c>
    </row>
    <row r="362" spans="1:7" x14ac:dyDescent="0.2">
      <c r="A362" t="s">
        <v>358</v>
      </c>
      <c r="B362" t="str">
        <f>"18640735226"</f>
        <v>18640735226</v>
      </c>
      <c r="C362" t="str">
        <f>"210521199212143775"</f>
        <v>210521199212143775</v>
      </c>
      <c r="D362" t="s">
        <v>0</v>
      </c>
      <c r="E362" t="s">
        <v>0</v>
      </c>
      <c r="F362" t="s">
        <v>1</v>
      </c>
      <c r="G362" t="str">
        <f>"2018-11-20 09:06:08"</f>
        <v>2018-11-20 09:06:08</v>
      </c>
    </row>
    <row r="363" spans="1:7" x14ac:dyDescent="0.2">
      <c r="A363" t="s">
        <v>11</v>
      </c>
      <c r="B363" t="str">
        <f>"18686338653"</f>
        <v>18686338653</v>
      </c>
      <c r="C363" t="str">
        <f>"220183198806185248"</f>
        <v>220183198806185248</v>
      </c>
      <c r="D363" t="s">
        <v>0</v>
      </c>
      <c r="E363" t="s">
        <v>0</v>
      </c>
      <c r="F363" t="s">
        <v>1</v>
      </c>
      <c r="G363" t="str">
        <f>"2018-11-20 09:06:01"</f>
        <v>2018-11-20 09:06:01</v>
      </c>
    </row>
    <row r="364" spans="1:7" x14ac:dyDescent="0.2">
      <c r="A364" t="s">
        <v>359</v>
      </c>
      <c r="B364" t="str">
        <f>"15952126663"</f>
        <v>15952126663</v>
      </c>
      <c r="C364" t="str">
        <f>"320382198405280218"</f>
        <v>320382198405280218</v>
      </c>
      <c r="D364" t="s">
        <v>0</v>
      </c>
      <c r="E364" t="s">
        <v>0</v>
      </c>
      <c r="F364" t="s">
        <v>1</v>
      </c>
      <c r="G364" t="str">
        <f>"2018-11-20 09:05:52"</f>
        <v>2018-11-20 09:05:52</v>
      </c>
    </row>
    <row r="365" spans="1:7" x14ac:dyDescent="0.2">
      <c r="A365" t="s">
        <v>360</v>
      </c>
      <c r="B365" t="str">
        <f>"18743531666"</f>
        <v>18743531666</v>
      </c>
      <c r="C365" t="str">
        <f>"220524198305080124"</f>
        <v>220524198305080124</v>
      </c>
      <c r="D365" t="s">
        <v>0</v>
      </c>
      <c r="E365" t="s">
        <v>0</v>
      </c>
      <c r="F365" t="s">
        <v>1</v>
      </c>
      <c r="G365" t="str">
        <f>"2018-11-20 09:02:31"</f>
        <v>2018-11-20 09:02:31</v>
      </c>
    </row>
    <row r="366" spans="1:7" x14ac:dyDescent="0.2">
      <c r="A366" t="s">
        <v>0</v>
      </c>
      <c r="B366" t="str">
        <f>"13186751854"</f>
        <v>13186751854</v>
      </c>
      <c r="C366" t="s">
        <v>0</v>
      </c>
      <c r="D366" t="s">
        <v>0</v>
      </c>
      <c r="E366" t="s">
        <v>0</v>
      </c>
      <c r="F366" t="s">
        <v>1</v>
      </c>
      <c r="G366" t="str">
        <f>"2018-11-20 09:01:22"</f>
        <v>2018-11-20 09:01:22</v>
      </c>
    </row>
    <row r="367" spans="1:7" x14ac:dyDescent="0.2">
      <c r="A367" t="s">
        <v>361</v>
      </c>
      <c r="B367" t="str">
        <f>"13772663476"</f>
        <v>13772663476</v>
      </c>
      <c r="C367" t="str">
        <f>"610323198303127342"</f>
        <v>610323198303127342</v>
      </c>
      <c r="D367" t="s">
        <v>0</v>
      </c>
      <c r="E367" t="s">
        <v>0</v>
      </c>
      <c r="F367" t="s">
        <v>1</v>
      </c>
      <c r="G367" t="str">
        <f>"2018-11-20 09:00:19"</f>
        <v>2018-11-20 09:00:19</v>
      </c>
    </row>
    <row r="368" spans="1:7" x14ac:dyDescent="0.2">
      <c r="A368" t="s">
        <v>362</v>
      </c>
      <c r="B368" t="str">
        <f>"13874589171"</f>
        <v>13874589171</v>
      </c>
      <c r="C368" t="str">
        <f>"431223199011054432"</f>
        <v>431223199011054432</v>
      </c>
      <c r="D368" t="s">
        <v>0</v>
      </c>
      <c r="E368" t="s">
        <v>0</v>
      </c>
      <c r="F368" t="s">
        <v>1</v>
      </c>
      <c r="G368" t="str">
        <f>"2018-11-20 09:00:09"</f>
        <v>2018-11-20 09:00:09</v>
      </c>
    </row>
    <row r="369" spans="1:7" x14ac:dyDescent="0.2">
      <c r="A369" t="s">
        <v>363</v>
      </c>
      <c r="B369" t="str">
        <f>"15628808952"</f>
        <v>15628808952</v>
      </c>
      <c r="C369" t="str">
        <f>"370104199405163314"</f>
        <v>370104199405163314</v>
      </c>
      <c r="D369" t="s">
        <v>0</v>
      </c>
      <c r="E369" t="s">
        <v>0</v>
      </c>
      <c r="F369" t="s">
        <v>1</v>
      </c>
      <c r="G369" t="str">
        <f>"2018-11-20 08:59:23"</f>
        <v>2018-11-20 08:59:23</v>
      </c>
    </row>
    <row r="370" spans="1:7" x14ac:dyDescent="0.2">
      <c r="A370" t="s">
        <v>0</v>
      </c>
      <c r="B370" t="str">
        <f>"13073873242"</f>
        <v>13073873242</v>
      </c>
      <c r="C370" t="s">
        <v>0</v>
      </c>
      <c r="D370" t="s">
        <v>0</v>
      </c>
      <c r="E370" t="s">
        <v>0</v>
      </c>
      <c r="F370" t="s">
        <v>1</v>
      </c>
      <c r="G370" t="str">
        <f>"2018-11-20 08:58:46"</f>
        <v>2018-11-20 08:58:46</v>
      </c>
    </row>
    <row r="371" spans="1:7" x14ac:dyDescent="0.2">
      <c r="A371" t="s">
        <v>364</v>
      </c>
      <c r="B371" t="str">
        <f>"15826743711"</f>
        <v>15826743711</v>
      </c>
      <c r="C371" t="str">
        <f>"42900119771023769X"</f>
        <v>42900119771023769X</v>
      </c>
      <c r="D371" t="s">
        <v>0</v>
      </c>
      <c r="E371" t="s">
        <v>0</v>
      </c>
      <c r="F371" t="s">
        <v>1</v>
      </c>
      <c r="G371" t="str">
        <f>"2018-11-20 08:57:58"</f>
        <v>2018-11-20 08:57:58</v>
      </c>
    </row>
    <row r="372" spans="1:7" x14ac:dyDescent="0.2">
      <c r="A372" t="s">
        <v>0</v>
      </c>
      <c r="B372" t="str">
        <f>"13056874745"</f>
        <v>13056874745</v>
      </c>
      <c r="C372" t="s">
        <v>0</v>
      </c>
      <c r="D372" t="s">
        <v>0</v>
      </c>
      <c r="E372" t="s">
        <v>0</v>
      </c>
      <c r="F372" t="s">
        <v>1</v>
      </c>
      <c r="G372" t="str">
        <f>"2018-11-20 08:57:19"</f>
        <v>2018-11-20 08:57:19</v>
      </c>
    </row>
    <row r="373" spans="1:7" x14ac:dyDescent="0.2">
      <c r="A373" t="s">
        <v>365</v>
      </c>
      <c r="B373" t="str">
        <f>"13597733205"</f>
        <v>13597733205</v>
      </c>
      <c r="C373" t="str">
        <f>"421125199101208234"</f>
        <v>421125199101208234</v>
      </c>
      <c r="D373" t="s">
        <v>0</v>
      </c>
      <c r="E373" t="s">
        <v>0</v>
      </c>
      <c r="F373" t="s">
        <v>1</v>
      </c>
      <c r="G373" t="str">
        <f>"2018-11-20 08:57:10"</f>
        <v>2018-11-20 08:57:10</v>
      </c>
    </row>
    <row r="374" spans="1:7" x14ac:dyDescent="0.2">
      <c r="A374" t="s">
        <v>366</v>
      </c>
      <c r="B374" t="str">
        <f>"18501579629"</f>
        <v>18501579629</v>
      </c>
      <c r="C374" t="str">
        <f>"510824199602091735"</f>
        <v>510824199602091735</v>
      </c>
      <c r="D374" t="s">
        <v>0</v>
      </c>
      <c r="E374" t="s">
        <v>0</v>
      </c>
      <c r="F374" t="s">
        <v>1</v>
      </c>
      <c r="G374" t="str">
        <f>"2018-11-20 08:56:53"</f>
        <v>2018-11-20 08:56:53</v>
      </c>
    </row>
    <row r="375" spans="1:7" x14ac:dyDescent="0.2">
      <c r="A375" t="s">
        <v>367</v>
      </c>
      <c r="B375" t="str">
        <f>"15072015927"</f>
        <v>15072015927</v>
      </c>
      <c r="C375" t="str">
        <f>"420281199308316115"</f>
        <v>420281199308316115</v>
      </c>
      <c r="D375" t="s">
        <v>368</v>
      </c>
      <c r="E375" t="s">
        <v>369</v>
      </c>
      <c r="F375" t="s">
        <v>1</v>
      </c>
      <c r="G375" t="str">
        <f>"2018-11-20 08:55:48"</f>
        <v>2018-11-20 08:55:48</v>
      </c>
    </row>
    <row r="376" spans="1:7" x14ac:dyDescent="0.2">
      <c r="A376" t="s">
        <v>370</v>
      </c>
      <c r="B376" t="str">
        <f>"13720295359"</f>
        <v>13720295359</v>
      </c>
      <c r="C376" t="str">
        <f>"420112198503212415"</f>
        <v>420112198503212415</v>
      </c>
      <c r="D376" t="s">
        <v>0</v>
      </c>
      <c r="E376" t="s">
        <v>0</v>
      </c>
      <c r="F376" t="s">
        <v>1</v>
      </c>
      <c r="G376" t="str">
        <f>"2018-11-20 08:55:07"</f>
        <v>2018-11-20 08:55:07</v>
      </c>
    </row>
    <row r="377" spans="1:7" x14ac:dyDescent="0.2">
      <c r="A377" t="s">
        <v>0</v>
      </c>
      <c r="B377" t="str">
        <f>"13713447336"</f>
        <v>13713447336</v>
      </c>
      <c r="C377" t="s">
        <v>0</v>
      </c>
      <c r="D377" t="s">
        <v>0</v>
      </c>
      <c r="E377" t="s">
        <v>0</v>
      </c>
      <c r="F377" t="s">
        <v>1</v>
      </c>
      <c r="G377" t="str">
        <f>"2018-11-20 08:53:52"</f>
        <v>2018-11-20 08:53:52</v>
      </c>
    </row>
    <row r="378" spans="1:7" x14ac:dyDescent="0.2">
      <c r="A378" t="s">
        <v>0</v>
      </c>
      <c r="B378" t="str">
        <f>"15877189251"</f>
        <v>15877189251</v>
      </c>
      <c r="C378" t="s">
        <v>0</v>
      </c>
      <c r="D378" t="s">
        <v>0</v>
      </c>
      <c r="E378" t="s">
        <v>0</v>
      </c>
      <c r="F378" t="s">
        <v>1</v>
      </c>
      <c r="G378" t="str">
        <f>"2018-11-20 08:52:38"</f>
        <v>2018-11-20 08:52:38</v>
      </c>
    </row>
    <row r="379" spans="1:7" x14ac:dyDescent="0.2">
      <c r="A379" t="s">
        <v>371</v>
      </c>
      <c r="B379" t="str">
        <f>"18376620377"</f>
        <v>18376620377</v>
      </c>
      <c r="C379" t="str">
        <f>"452127199305100611"</f>
        <v>452127199305100611</v>
      </c>
      <c r="D379" t="s">
        <v>372</v>
      </c>
      <c r="E379" t="s">
        <v>373</v>
      </c>
      <c r="F379" t="s">
        <v>1</v>
      </c>
      <c r="G379" t="str">
        <f>"2018-11-20 08:51:28"</f>
        <v>2018-11-20 08:51:28</v>
      </c>
    </row>
    <row r="380" spans="1:7" x14ac:dyDescent="0.2">
      <c r="A380" t="s">
        <v>374</v>
      </c>
      <c r="B380" t="str">
        <f>"13919787521"</f>
        <v>13919787521</v>
      </c>
      <c r="C380" t="str">
        <f>"62012319890209175X"</f>
        <v>62012319890209175X</v>
      </c>
      <c r="D380" t="s">
        <v>0</v>
      </c>
      <c r="E380" t="s">
        <v>0</v>
      </c>
      <c r="F380" t="s">
        <v>1</v>
      </c>
      <c r="G380" t="str">
        <f>"2018-11-20 08:51:04"</f>
        <v>2018-11-20 08:51:04</v>
      </c>
    </row>
    <row r="381" spans="1:7" x14ac:dyDescent="0.2">
      <c r="A381" t="s">
        <v>375</v>
      </c>
      <c r="B381" t="str">
        <f>"13877434334"</f>
        <v>13877434334</v>
      </c>
      <c r="C381" t="str">
        <f>"450481199702050219"</f>
        <v>450481199702050219</v>
      </c>
      <c r="D381" t="s">
        <v>0</v>
      </c>
      <c r="E381" t="s">
        <v>0</v>
      </c>
      <c r="F381" t="s">
        <v>1</v>
      </c>
      <c r="G381" t="str">
        <f>"2018-11-20 08:47:54"</f>
        <v>2018-11-20 08:47:54</v>
      </c>
    </row>
    <row r="382" spans="1:7" x14ac:dyDescent="0.2">
      <c r="A382" t="s">
        <v>376</v>
      </c>
      <c r="B382" t="str">
        <f>"15979471823"</f>
        <v>15979471823</v>
      </c>
      <c r="C382" t="str">
        <f>"360313199607201521"</f>
        <v>360313199607201521</v>
      </c>
      <c r="D382" t="s">
        <v>0</v>
      </c>
      <c r="E382" t="s">
        <v>0</v>
      </c>
      <c r="F382" t="s">
        <v>1</v>
      </c>
      <c r="G382" t="str">
        <f>"2018-11-20 08:47:41"</f>
        <v>2018-11-20 08:47:41</v>
      </c>
    </row>
    <row r="383" spans="1:7" x14ac:dyDescent="0.2">
      <c r="A383" t="s">
        <v>377</v>
      </c>
      <c r="B383" t="str">
        <f>"13807661297"</f>
        <v>13807661297</v>
      </c>
      <c r="C383" t="str">
        <f>"460003199608180229"</f>
        <v>460003199608180229</v>
      </c>
      <c r="D383" t="s">
        <v>0</v>
      </c>
      <c r="E383" t="s">
        <v>0</v>
      </c>
      <c r="F383" t="s">
        <v>1</v>
      </c>
      <c r="G383" t="str">
        <f>"2018-11-20 08:46:46"</f>
        <v>2018-11-20 08:46:46</v>
      </c>
    </row>
    <row r="384" spans="1:7" x14ac:dyDescent="0.2">
      <c r="A384" t="s">
        <v>378</v>
      </c>
      <c r="B384" t="str">
        <f>"15078355034"</f>
        <v>15078355034</v>
      </c>
      <c r="C384" t="str">
        <f>"45032219990827102X"</f>
        <v>45032219990827102X</v>
      </c>
      <c r="D384" t="s">
        <v>0</v>
      </c>
      <c r="E384" t="s">
        <v>0</v>
      </c>
      <c r="F384" t="s">
        <v>1</v>
      </c>
      <c r="G384" t="str">
        <f>"2018-11-20 08:46:07"</f>
        <v>2018-11-20 08:46:07</v>
      </c>
    </row>
    <row r="385" spans="1:7" x14ac:dyDescent="0.2">
      <c r="A385" t="s">
        <v>379</v>
      </c>
      <c r="B385" t="str">
        <f>"18283213209"</f>
        <v>18283213209</v>
      </c>
      <c r="C385" t="str">
        <f>"511011199510107440"</f>
        <v>511011199510107440</v>
      </c>
      <c r="D385" t="s">
        <v>0</v>
      </c>
      <c r="E385" t="s">
        <v>0</v>
      </c>
      <c r="F385" t="s">
        <v>1</v>
      </c>
      <c r="G385" t="str">
        <f>"2018-11-20 08:45:24"</f>
        <v>2018-11-20 08:45:24</v>
      </c>
    </row>
    <row r="386" spans="1:7" x14ac:dyDescent="0.2">
      <c r="A386" t="s">
        <v>380</v>
      </c>
      <c r="B386" t="str">
        <f>"15226279227"</f>
        <v>15226279227</v>
      </c>
      <c r="C386" t="str">
        <f>"640221198808213913"</f>
        <v>640221198808213913</v>
      </c>
      <c r="D386" t="s">
        <v>0</v>
      </c>
      <c r="E386" t="s">
        <v>0</v>
      </c>
      <c r="F386" t="s">
        <v>1</v>
      </c>
      <c r="G386" t="str">
        <f>"2018-11-20 08:44:00"</f>
        <v>2018-11-20 08:44:00</v>
      </c>
    </row>
    <row r="387" spans="1:7" x14ac:dyDescent="0.2">
      <c r="A387" t="s">
        <v>4</v>
      </c>
      <c r="B387" t="str">
        <f>"15018531901"</f>
        <v>15018531901</v>
      </c>
      <c r="C387" t="str">
        <f>"412822200005253098"</f>
        <v>412822200005253098</v>
      </c>
      <c r="D387" t="s">
        <v>0</v>
      </c>
      <c r="E387" t="s">
        <v>0</v>
      </c>
      <c r="F387" t="s">
        <v>1</v>
      </c>
      <c r="G387" t="str">
        <f>"2018-11-20 08:43:15"</f>
        <v>2018-11-20 08:43:15</v>
      </c>
    </row>
    <row r="388" spans="1:7" x14ac:dyDescent="0.2">
      <c r="A388" t="s">
        <v>0</v>
      </c>
      <c r="B388" t="str">
        <f>"15671800591"</f>
        <v>15671800591</v>
      </c>
      <c r="C388" t="s">
        <v>0</v>
      </c>
      <c r="D388" t="s">
        <v>0</v>
      </c>
      <c r="E388" t="s">
        <v>0</v>
      </c>
      <c r="F388" t="s">
        <v>1</v>
      </c>
      <c r="G388" t="str">
        <f>"2018-11-20 08:40:46"</f>
        <v>2018-11-20 08:40:46</v>
      </c>
    </row>
    <row r="389" spans="1:7" x14ac:dyDescent="0.2">
      <c r="A389" t="s">
        <v>381</v>
      </c>
      <c r="B389" t="str">
        <f>"15730975584"</f>
        <v>15730975584</v>
      </c>
      <c r="C389" t="str">
        <f>"620421198703036110"</f>
        <v>620421198703036110</v>
      </c>
      <c r="D389" t="s">
        <v>0</v>
      </c>
      <c r="E389" t="s">
        <v>0</v>
      </c>
      <c r="F389" t="s">
        <v>1</v>
      </c>
      <c r="G389" t="str">
        <f>"2018-11-20 08:40:32"</f>
        <v>2018-11-20 08:40:32</v>
      </c>
    </row>
    <row r="390" spans="1:7" x14ac:dyDescent="0.2">
      <c r="A390" t="s">
        <v>382</v>
      </c>
      <c r="B390" t="str">
        <f>"13880845041"</f>
        <v>13880845041</v>
      </c>
      <c r="C390" t="str">
        <f>"510112197207183354"</f>
        <v>510112197207183354</v>
      </c>
      <c r="D390" t="s">
        <v>0</v>
      </c>
      <c r="E390" t="s">
        <v>0</v>
      </c>
      <c r="F390" t="s">
        <v>1</v>
      </c>
      <c r="G390" t="str">
        <f>"2018-11-20 08:40:00"</f>
        <v>2018-11-20 08:40:00</v>
      </c>
    </row>
    <row r="391" spans="1:7" x14ac:dyDescent="0.2">
      <c r="A391" t="s">
        <v>383</v>
      </c>
      <c r="B391" t="str">
        <f>"13596916686"</f>
        <v>13596916686</v>
      </c>
      <c r="C391" t="str">
        <f>"220183197907182850"</f>
        <v>220183197907182850</v>
      </c>
      <c r="D391" t="s">
        <v>0</v>
      </c>
      <c r="E391" t="s">
        <v>0</v>
      </c>
      <c r="F391" t="s">
        <v>1</v>
      </c>
      <c r="G391" t="str">
        <f>"2018-11-20 08:39:58"</f>
        <v>2018-11-20 08:39:58</v>
      </c>
    </row>
    <row r="392" spans="1:7" x14ac:dyDescent="0.2">
      <c r="A392" t="s">
        <v>384</v>
      </c>
      <c r="B392" t="str">
        <f>"18526395140"</f>
        <v>18526395140</v>
      </c>
      <c r="C392" t="str">
        <f>"53212519910210111X"</f>
        <v>53212519910210111X</v>
      </c>
      <c r="D392" t="s">
        <v>0</v>
      </c>
      <c r="E392" t="s">
        <v>0</v>
      </c>
      <c r="F392" t="s">
        <v>1</v>
      </c>
      <c r="G392" t="str">
        <f>"2018-11-20 08:37:43"</f>
        <v>2018-11-20 08:37:43</v>
      </c>
    </row>
    <row r="393" spans="1:7" x14ac:dyDescent="0.2">
      <c r="A393" t="s">
        <v>385</v>
      </c>
      <c r="B393" t="str">
        <f>"15167892595"</f>
        <v>15167892595</v>
      </c>
      <c r="C393" t="str">
        <f>"422802198906085016"</f>
        <v>422802198906085016</v>
      </c>
      <c r="D393" t="s">
        <v>0</v>
      </c>
      <c r="E393" t="s">
        <v>0</v>
      </c>
      <c r="F393" t="s">
        <v>1</v>
      </c>
      <c r="G393" t="str">
        <f>"2018-11-20 08:37:35"</f>
        <v>2018-11-20 08:37:35</v>
      </c>
    </row>
    <row r="394" spans="1:7" x14ac:dyDescent="0.2">
      <c r="A394" t="s">
        <v>386</v>
      </c>
      <c r="B394" t="str">
        <f>"17736982540"</f>
        <v>17736982540</v>
      </c>
      <c r="C394" t="str">
        <f>"130923199502087016"</f>
        <v>130923199502087016</v>
      </c>
      <c r="D394" t="s">
        <v>0</v>
      </c>
      <c r="E394" t="s">
        <v>0</v>
      </c>
      <c r="F394" t="s">
        <v>1</v>
      </c>
      <c r="G394" t="str">
        <f>"2018-11-20 08:37:29"</f>
        <v>2018-11-20 08:37:29</v>
      </c>
    </row>
    <row r="395" spans="1:7" x14ac:dyDescent="0.2">
      <c r="A395" t="s">
        <v>0</v>
      </c>
      <c r="B395" t="str">
        <f>"13057612637"</f>
        <v>13057612637</v>
      </c>
      <c r="C395" t="s">
        <v>0</v>
      </c>
      <c r="D395" t="s">
        <v>0</v>
      </c>
      <c r="E395" t="s">
        <v>0</v>
      </c>
      <c r="F395" t="s">
        <v>1</v>
      </c>
      <c r="G395" t="str">
        <f>"2018-11-20 08:35:29"</f>
        <v>2018-11-20 08:35:29</v>
      </c>
    </row>
    <row r="396" spans="1:7" x14ac:dyDescent="0.2">
      <c r="A396" t="s">
        <v>0</v>
      </c>
      <c r="B396" t="str">
        <f>"18361378841"</f>
        <v>18361378841</v>
      </c>
      <c r="C396" t="s">
        <v>0</v>
      </c>
      <c r="D396" t="s">
        <v>0</v>
      </c>
      <c r="E396" t="s">
        <v>0</v>
      </c>
      <c r="F396" t="s">
        <v>1</v>
      </c>
      <c r="G396" t="str">
        <f>"2018-11-20 08:33:08"</f>
        <v>2018-11-20 08:33:08</v>
      </c>
    </row>
    <row r="397" spans="1:7" x14ac:dyDescent="0.2">
      <c r="A397" t="s">
        <v>0</v>
      </c>
      <c r="B397" t="str">
        <f>"13774509341"</f>
        <v>13774509341</v>
      </c>
      <c r="C397" t="s">
        <v>0</v>
      </c>
      <c r="D397" t="s">
        <v>0</v>
      </c>
      <c r="E397" t="s">
        <v>0</v>
      </c>
      <c r="F397" t="s">
        <v>1</v>
      </c>
      <c r="G397" t="str">
        <f>"2018-11-20 08:31:42"</f>
        <v>2018-11-20 08:31:42</v>
      </c>
    </row>
    <row r="398" spans="1:7" x14ac:dyDescent="0.2">
      <c r="A398" t="s">
        <v>0</v>
      </c>
      <c r="B398" t="str">
        <f>"13977642660"</f>
        <v>13977642660</v>
      </c>
      <c r="C398" t="s">
        <v>0</v>
      </c>
      <c r="D398" t="s">
        <v>0</v>
      </c>
      <c r="E398" t="s">
        <v>0</v>
      </c>
      <c r="F398" t="s">
        <v>1</v>
      </c>
      <c r="G398" t="str">
        <f>"2018-11-20 08:31:02"</f>
        <v>2018-11-20 08:31:02</v>
      </c>
    </row>
    <row r="399" spans="1:7" x14ac:dyDescent="0.2">
      <c r="A399" t="s">
        <v>387</v>
      </c>
      <c r="B399" t="str">
        <f>"15928618538"</f>
        <v>15928618538</v>
      </c>
      <c r="C399" t="str">
        <f>"511303198412105814"</f>
        <v>511303198412105814</v>
      </c>
      <c r="D399" t="s">
        <v>0</v>
      </c>
      <c r="E399" t="s">
        <v>0</v>
      </c>
      <c r="F399" t="s">
        <v>1</v>
      </c>
      <c r="G399" t="str">
        <f>"2018-11-20 08:29:30"</f>
        <v>2018-11-20 08:29:30</v>
      </c>
    </row>
    <row r="400" spans="1:7" x14ac:dyDescent="0.2">
      <c r="A400" t="s">
        <v>388</v>
      </c>
      <c r="B400" t="str">
        <f>"18347458266"</f>
        <v>18347458266</v>
      </c>
      <c r="C400" t="str">
        <f>"152629200003025614"</f>
        <v>152629200003025614</v>
      </c>
      <c r="D400" t="s">
        <v>0</v>
      </c>
      <c r="E400" t="s">
        <v>0</v>
      </c>
      <c r="F400" t="s">
        <v>1</v>
      </c>
      <c r="G400" t="str">
        <f>"2018-11-20 08:28:34"</f>
        <v>2018-11-20 08:28:34</v>
      </c>
    </row>
    <row r="401" spans="1:7" x14ac:dyDescent="0.2">
      <c r="A401" t="s">
        <v>0</v>
      </c>
      <c r="B401" t="str">
        <f>"15173166845"</f>
        <v>15173166845</v>
      </c>
      <c r="C401" t="s">
        <v>0</v>
      </c>
      <c r="D401" t="s">
        <v>0</v>
      </c>
      <c r="E401" t="s">
        <v>0</v>
      </c>
      <c r="F401" t="s">
        <v>1</v>
      </c>
      <c r="G401" t="str">
        <f>"2018-11-20 08:27:44"</f>
        <v>2018-11-20 08:27:44</v>
      </c>
    </row>
    <row r="402" spans="1:7" x14ac:dyDescent="0.2">
      <c r="A402" t="s">
        <v>0</v>
      </c>
      <c r="B402" t="str">
        <f>"13632972960"</f>
        <v>13632972960</v>
      </c>
      <c r="C402" t="s">
        <v>0</v>
      </c>
      <c r="D402" t="s">
        <v>0</v>
      </c>
      <c r="E402" t="s">
        <v>0</v>
      </c>
      <c r="F402" t="s">
        <v>1</v>
      </c>
      <c r="G402" t="str">
        <f>"2018-11-20 08:26:59"</f>
        <v>2018-11-20 08:26:59</v>
      </c>
    </row>
    <row r="403" spans="1:7" x14ac:dyDescent="0.2">
      <c r="A403" t="s">
        <v>389</v>
      </c>
      <c r="B403" t="str">
        <f>"13582813908"</f>
        <v>13582813908</v>
      </c>
      <c r="C403" t="str">
        <f>"130181199209208210"</f>
        <v>130181199209208210</v>
      </c>
      <c r="D403" t="s">
        <v>0</v>
      </c>
      <c r="E403" t="s">
        <v>0</v>
      </c>
      <c r="F403" t="s">
        <v>1</v>
      </c>
      <c r="G403" t="str">
        <f>"2018-11-20 08:25:53"</f>
        <v>2018-11-20 08:25:53</v>
      </c>
    </row>
    <row r="404" spans="1:7" x14ac:dyDescent="0.2">
      <c r="A404" t="s">
        <v>0</v>
      </c>
      <c r="B404" t="str">
        <f>"13874345618"</f>
        <v>13874345618</v>
      </c>
      <c r="C404" t="s">
        <v>0</v>
      </c>
      <c r="D404" t="s">
        <v>0</v>
      </c>
      <c r="E404" t="s">
        <v>0</v>
      </c>
      <c r="F404" t="s">
        <v>1</v>
      </c>
      <c r="G404" t="str">
        <f>"2018-11-20 08:24:19"</f>
        <v>2018-11-20 08:24:19</v>
      </c>
    </row>
    <row r="405" spans="1:7" x14ac:dyDescent="0.2">
      <c r="A405" t="s">
        <v>0</v>
      </c>
      <c r="B405" t="str">
        <f>"15118204395"</f>
        <v>15118204395</v>
      </c>
      <c r="C405" t="s">
        <v>0</v>
      </c>
      <c r="D405" t="s">
        <v>0</v>
      </c>
      <c r="E405" t="s">
        <v>0</v>
      </c>
      <c r="F405" t="s">
        <v>1</v>
      </c>
      <c r="G405" t="str">
        <f>"2018-11-20 08:23:08"</f>
        <v>2018-11-20 08:23:08</v>
      </c>
    </row>
    <row r="406" spans="1:7" x14ac:dyDescent="0.2">
      <c r="A406" t="s">
        <v>390</v>
      </c>
      <c r="B406" t="str">
        <f>"17520481281"</f>
        <v>17520481281</v>
      </c>
      <c r="C406" t="str">
        <f>"43102619990323201X"</f>
        <v>43102619990323201X</v>
      </c>
      <c r="D406" t="s">
        <v>391</v>
      </c>
      <c r="E406" t="s">
        <v>392</v>
      </c>
      <c r="F406" t="s">
        <v>1</v>
      </c>
      <c r="G406" t="str">
        <f>"2018-11-20 08:21:57"</f>
        <v>2018-11-20 08:21:57</v>
      </c>
    </row>
    <row r="407" spans="1:7" x14ac:dyDescent="0.2">
      <c r="A407" t="s">
        <v>393</v>
      </c>
      <c r="B407" t="str">
        <f>"13833385559"</f>
        <v>13833385559</v>
      </c>
      <c r="C407" t="str">
        <f>"130185198509240053"</f>
        <v>130185198509240053</v>
      </c>
      <c r="D407" t="s">
        <v>0</v>
      </c>
      <c r="E407" t="s">
        <v>0</v>
      </c>
      <c r="F407" t="s">
        <v>1</v>
      </c>
      <c r="G407" t="str">
        <f>"2018-11-20 08:21:28"</f>
        <v>2018-11-20 08:21:28</v>
      </c>
    </row>
    <row r="408" spans="1:7" x14ac:dyDescent="0.2">
      <c r="A408" t="s">
        <v>394</v>
      </c>
      <c r="B408" t="str">
        <f>"13613200316"</f>
        <v>13613200316</v>
      </c>
      <c r="C408" t="str">
        <f>"130426198903163259"</f>
        <v>130426198903163259</v>
      </c>
      <c r="D408" t="s">
        <v>0</v>
      </c>
      <c r="E408" t="s">
        <v>0</v>
      </c>
      <c r="F408" t="s">
        <v>1</v>
      </c>
      <c r="G408" t="str">
        <f>"2018-11-20 08:19:11"</f>
        <v>2018-11-20 08:19:11</v>
      </c>
    </row>
    <row r="409" spans="1:7" x14ac:dyDescent="0.2">
      <c r="A409" t="s">
        <v>395</v>
      </c>
      <c r="B409" t="str">
        <f>"18256557982"</f>
        <v>18256557982</v>
      </c>
      <c r="C409" t="str">
        <f>"34262219910521119X"</f>
        <v>34262219910521119X</v>
      </c>
      <c r="D409" t="s">
        <v>0</v>
      </c>
      <c r="E409" t="s">
        <v>0</v>
      </c>
      <c r="F409" t="s">
        <v>1</v>
      </c>
      <c r="G409" t="str">
        <f>"2018-11-20 08:18:58"</f>
        <v>2018-11-20 08:18:58</v>
      </c>
    </row>
    <row r="410" spans="1:7" x14ac:dyDescent="0.2">
      <c r="A410" t="s">
        <v>396</v>
      </c>
      <c r="B410" t="str">
        <f>"13016766678"</f>
        <v>13016766678</v>
      </c>
      <c r="C410" t="str">
        <f>"320623198911043377"</f>
        <v>320623198911043377</v>
      </c>
      <c r="D410" t="s">
        <v>397</v>
      </c>
      <c r="E410" t="s">
        <v>398</v>
      </c>
      <c r="F410" t="s">
        <v>1</v>
      </c>
      <c r="G410" t="str">
        <f>"2018-11-20 08:18:21"</f>
        <v>2018-11-20 08:18:21</v>
      </c>
    </row>
    <row r="411" spans="1:7" x14ac:dyDescent="0.2">
      <c r="A411" t="s">
        <v>0</v>
      </c>
      <c r="B411" t="str">
        <f>"18034327303"</f>
        <v>18034327303</v>
      </c>
      <c r="C411" t="s">
        <v>0</v>
      </c>
      <c r="D411" t="s">
        <v>0</v>
      </c>
      <c r="E411" t="s">
        <v>0</v>
      </c>
      <c r="F411" t="s">
        <v>1</v>
      </c>
      <c r="G411" t="str">
        <f>"2018-11-20 08:18:20"</f>
        <v>2018-11-20 08:18:20</v>
      </c>
    </row>
    <row r="412" spans="1:7" x14ac:dyDescent="0.2">
      <c r="A412" t="s">
        <v>399</v>
      </c>
      <c r="B412" t="str">
        <f>"15131511719"</f>
        <v>15131511719</v>
      </c>
      <c r="C412" t="str">
        <f>"130281199808210035"</f>
        <v>130281199808210035</v>
      </c>
      <c r="D412" t="s">
        <v>0</v>
      </c>
      <c r="E412" t="s">
        <v>0</v>
      </c>
      <c r="F412" t="s">
        <v>1</v>
      </c>
      <c r="G412" t="str">
        <f>"2018-11-20 08:17:53"</f>
        <v>2018-11-20 08:17:53</v>
      </c>
    </row>
    <row r="413" spans="1:7" x14ac:dyDescent="0.2">
      <c r="A413" t="s">
        <v>400</v>
      </c>
      <c r="B413" t="str">
        <f>"15143830123"</f>
        <v>15143830123</v>
      </c>
      <c r="C413" t="str">
        <f>"220724198801101693"</f>
        <v>220724198801101693</v>
      </c>
      <c r="D413" t="s">
        <v>0</v>
      </c>
      <c r="E413" t="s">
        <v>0</v>
      </c>
      <c r="F413" t="s">
        <v>1</v>
      </c>
      <c r="G413" t="str">
        <f>"2018-11-20 08:17:27"</f>
        <v>2018-11-20 08:17:27</v>
      </c>
    </row>
    <row r="414" spans="1:7" x14ac:dyDescent="0.2">
      <c r="A414" t="s">
        <v>401</v>
      </c>
      <c r="B414" t="str">
        <f>"18653381770"</f>
        <v>18653381770</v>
      </c>
      <c r="C414" t="str">
        <f>"370303197908306036"</f>
        <v>370303197908306036</v>
      </c>
      <c r="D414" t="s">
        <v>0</v>
      </c>
      <c r="E414" t="s">
        <v>0</v>
      </c>
      <c r="F414" t="s">
        <v>1</v>
      </c>
      <c r="G414" t="str">
        <f>"2018-11-20 08:13:54"</f>
        <v>2018-11-20 08:13:54</v>
      </c>
    </row>
    <row r="415" spans="1:7" x14ac:dyDescent="0.2">
      <c r="A415" t="s">
        <v>7</v>
      </c>
      <c r="B415" t="str">
        <f>"15153735736"</f>
        <v>15153735736</v>
      </c>
      <c r="C415" t="str">
        <f>"370831199411136651"</f>
        <v>370831199411136651</v>
      </c>
      <c r="D415" t="s">
        <v>402</v>
      </c>
      <c r="E415" t="s">
        <v>403</v>
      </c>
      <c r="F415" t="s">
        <v>1</v>
      </c>
      <c r="G415" t="str">
        <f>"2018-11-20 08:13:37"</f>
        <v>2018-11-20 08:13:37</v>
      </c>
    </row>
    <row r="416" spans="1:7" x14ac:dyDescent="0.2">
      <c r="A416" t="s">
        <v>0</v>
      </c>
      <c r="B416" t="str">
        <f>"15976750626"</f>
        <v>15976750626</v>
      </c>
      <c r="C416" t="s">
        <v>0</v>
      </c>
      <c r="D416" t="s">
        <v>0</v>
      </c>
      <c r="E416" t="s">
        <v>0</v>
      </c>
      <c r="F416" t="s">
        <v>1</v>
      </c>
      <c r="G416" t="str">
        <f>"2018-11-20 08:13:02"</f>
        <v>2018-11-20 08:13:02</v>
      </c>
    </row>
    <row r="417" spans="1:7" x14ac:dyDescent="0.2">
      <c r="A417" t="s">
        <v>404</v>
      </c>
      <c r="B417" t="str">
        <f>"15003311839"</f>
        <v>15003311839</v>
      </c>
      <c r="C417" t="str">
        <f>"130129199005091051"</f>
        <v>130129199005091051</v>
      </c>
      <c r="D417" t="s">
        <v>405</v>
      </c>
      <c r="E417" t="s">
        <v>406</v>
      </c>
      <c r="F417" t="s">
        <v>1</v>
      </c>
      <c r="G417" t="str">
        <f>"2018-11-20 08:11:06"</f>
        <v>2018-11-20 08:11:06</v>
      </c>
    </row>
    <row r="418" spans="1:7" x14ac:dyDescent="0.2">
      <c r="A418" t="s">
        <v>407</v>
      </c>
      <c r="B418" t="str">
        <f>"18262096892"</f>
        <v>18262096892</v>
      </c>
      <c r="C418" t="str">
        <f>"362330198811293770"</f>
        <v>362330198811293770</v>
      </c>
      <c r="D418" t="s">
        <v>0</v>
      </c>
      <c r="E418" t="s">
        <v>0</v>
      </c>
      <c r="F418" t="s">
        <v>1</v>
      </c>
      <c r="G418" t="str">
        <f>"2018-11-20 08:10:52"</f>
        <v>2018-11-20 08:10:52</v>
      </c>
    </row>
    <row r="419" spans="1:7" x14ac:dyDescent="0.2">
      <c r="A419" t="s">
        <v>408</v>
      </c>
      <c r="B419" t="str">
        <f>"15980595927"</f>
        <v>15980595927</v>
      </c>
      <c r="C419" t="str">
        <f>"350181198904151515"</f>
        <v>350181198904151515</v>
      </c>
      <c r="D419" t="s">
        <v>0</v>
      </c>
      <c r="E419" t="s">
        <v>0</v>
      </c>
      <c r="F419" t="s">
        <v>1</v>
      </c>
      <c r="G419" t="str">
        <f>"2018-11-20 08:10:27"</f>
        <v>2018-11-20 08:10:27</v>
      </c>
    </row>
    <row r="420" spans="1:7" x14ac:dyDescent="0.2">
      <c r="A420" t="s">
        <v>409</v>
      </c>
      <c r="B420" t="str">
        <f>"15984265281"</f>
        <v>15984265281</v>
      </c>
      <c r="C420" t="str">
        <f>"511025198110200391"</f>
        <v>511025198110200391</v>
      </c>
      <c r="D420" t="s">
        <v>0</v>
      </c>
      <c r="E420" t="s">
        <v>0</v>
      </c>
      <c r="F420" t="s">
        <v>1</v>
      </c>
      <c r="G420" t="str">
        <f>"2018-11-20 08:10:21"</f>
        <v>2018-11-20 08:10:21</v>
      </c>
    </row>
    <row r="421" spans="1:7" x14ac:dyDescent="0.2">
      <c r="A421" t="s">
        <v>0</v>
      </c>
      <c r="B421" t="str">
        <f>"18086852161"</f>
        <v>18086852161</v>
      </c>
      <c r="C421" t="s">
        <v>0</v>
      </c>
      <c r="D421" t="s">
        <v>0</v>
      </c>
      <c r="E421" t="s">
        <v>0</v>
      </c>
      <c r="F421" t="s">
        <v>1</v>
      </c>
      <c r="G421" t="str">
        <f>"2018-11-20 08:04:51"</f>
        <v>2018-11-20 08:04:51</v>
      </c>
    </row>
    <row r="422" spans="1:7" x14ac:dyDescent="0.2">
      <c r="A422" t="s">
        <v>410</v>
      </c>
      <c r="B422" t="str">
        <f>"15730578325"</f>
        <v>15730578325</v>
      </c>
      <c r="C422" t="str">
        <f>"500235199402215013"</f>
        <v>500235199402215013</v>
      </c>
      <c r="D422" t="s">
        <v>0</v>
      </c>
      <c r="E422" t="s">
        <v>0</v>
      </c>
      <c r="F422" t="s">
        <v>1</v>
      </c>
      <c r="G422" t="str">
        <f>"2018-11-20 08:04:19"</f>
        <v>2018-11-20 08:04:19</v>
      </c>
    </row>
    <row r="423" spans="1:7" x14ac:dyDescent="0.2">
      <c r="A423" t="s">
        <v>0</v>
      </c>
      <c r="B423" t="str">
        <f>"15096780806"</f>
        <v>15096780806</v>
      </c>
      <c r="C423" t="s">
        <v>0</v>
      </c>
      <c r="D423" t="s">
        <v>0</v>
      </c>
      <c r="E423" t="s">
        <v>0</v>
      </c>
      <c r="F423" t="s">
        <v>1</v>
      </c>
      <c r="G423" t="str">
        <f>"2018-11-20 08:03:59"</f>
        <v>2018-11-20 08:03:59</v>
      </c>
    </row>
    <row r="424" spans="1:7" x14ac:dyDescent="0.2">
      <c r="A424" t="s">
        <v>0</v>
      </c>
      <c r="B424" t="str">
        <f>"15251113963"</f>
        <v>15251113963</v>
      </c>
      <c r="C424" t="s">
        <v>0</v>
      </c>
      <c r="D424" t="s">
        <v>0</v>
      </c>
      <c r="E424" t="s">
        <v>0</v>
      </c>
      <c r="F424" t="s">
        <v>1</v>
      </c>
      <c r="G424" t="str">
        <f>"2018-11-20 08:01:22"</f>
        <v>2018-11-20 08:01:22</v>
      </c>
    </row>
    <row r="425" spans="1:7" x14ac:dyDescent="0.2">
      <c r="A425" t="s">
        <v>0</v>
      </c>
      <c r="B425" t="str">
        <f>"13765099077"</f>
        <v>13765099077</v>
      </c>
      <c r="C425" t="s">
        <v>0</v>
      </c>
      <c r="D425" t="s">
        <v>0</v>
      </c>
      <c r="E425" t="s">
        <v>0</v>
      </c>
      <c r="F425" t="s">
        <v>1</v>
      </c>
      <c r="G425" t="str">
        <f>"2018-11-20 07:59:23"</f>
        <v>2018-11-20 07:59:23</v>
      </c>
    </row>
    <row r="426" spans="1:7" x14ac:dyDescent="0.2">
      <c r="A426" t="s">
        <v>411</v>
      </c>
      <c r="B426" t="str">
        <f>"18325838371"</f>
        <v>18325838371</v>
      </c>
      <c r="C426" t="str">
        <f>"341202199410232538"</f>
        <v>341202199410232538</v>
      </c>
      <c r="D426" t="s">
        <v>0</v>
      </c>
      <c r="E426" t="s">
        <v>0</v>
      </c>
      <c r="F426" t="s">
        <v>1</v>
      </c>
      <c r="G426" t="str">
        <f>"2018-11-20 07:57:37"</f>
        <v>2018-11-20 07:57:37</v>
      </c>
    </row>
    <row r="427" spans="1:7" x14ac:dyDescent="0.2">
      <c r="A427" t="s">
        <v>412</v>
      </c>
      <c r="B427" t="str">
        <f>"15093022008"</f>
        <v>15093022008</v>
      </c>
      <c r="C427" t="str">
        <f>"411330198601083410"</f>
        <v>411330198601083410</v>
      </c>
      <c r="D427" t="s">
        <v>0</v>
      </c>
      <c r="E427" t="s">
        <v>0</v>
      </c>
      <c r="F427" t="s">
        <v>1</v>
      </c>
      <c r="G427" t="str">
        <f>"2018-11-20 07:56:44"</f>
        <v>2018-11-20 07:56:44</v>
      </c>
    </row>
    <row r="428" spans="1:7" x14ac:dyDescent="0.2">
      <c r="A428" t="s">
        <v>0</v>
      </c>
      <c r="B428" t="str">
        <f>"15062482341"</f>
        <v>15062482341</v>
      </c>
      <c r="C428" t="s">
        <v>0</v>
      </c>
      <c r="D428" t="s">
        <v>0</v>
      </c>
      <c r="E428" t="s">
        <v>0</v>
      </c>
      <c r="F428" t="s">
        <v>1</v>
      </c>
      <c r="G428" t="str">
        <f>"2018-11-20 07:56:25"</f>
        <v>2018-11-20 07:56:25</v>
      </c>
    </row>
    <row r="429" spans="1:7" x14ac:dyDescent="0.2">
      <c r="A429" t="s">
        <v>413</v>
      </c>
      <c r="B429" t="str">
        <f>"13587425664"</f>
        <v>13587425664</v>
      </c>
      <c r="C429" t="str">
        <f>"511304198910256232"</f>
        <v>511304198910256232</v>
      </c>
      <c r="D429" t="s">
        <v>0</v>
      </c>
      <c r="E429" t="s">
        <v>0</v>
      </c>
      <c r="F429" t="s">
        <v>1</v>
      </c>
      <c r="G429" t="str">
        <f>"2018-11-20 07:55:15"</f>
        <v>2018-11-20 07:55:15</v>
      </c>
    </row>
    <row r="430" spans="1:7" x14ac:dyDescent="0.2">
      <c r="A430" t="s">
        <v>414</v>
      </c>
      <c r="B430" t="str">
        <f>"17875531933"</f>
        <v>17875531933</v>
      </c>
      <c r="C430" t="str">
        <f>"440921199903280431"</f>
        <v>440921199903280431</v>
      </c>
      <c r="D430" t="s">
        <v>0</v>
      </c>
      <c r="E430" t="s">
        <v>0</v>
      </c>
      <c r="F430" t="s">
        <v>1</v>
      </c>
      <c r="G430" t="str">
        <f>"2018-11-20 07:54:34"</f>
        <v>2018-11-20 07:54:34</v>
      </c>
    </row>
    <row r="431" spans="1:7" x14ac:dyDescent="0.2">
      <c r="A431" t="s">
        <v>415</v>
      </c>
      <c r="B431" t="str">
        <f>"18661383816"</f>
        <v>18661383816</v>
      </c>
      <c r="C431" t="str">
        <f>"222403199203122310"</f>
        <v>222403199203122310</v>
      </c>
      <c r="D431" t="s">
        <v>0</v>
      </c>
      <c r="E431" t="s">
        <v>0</v>
      </c>
      <c r="F431" t="s">
        <v>1</v>
      </c>
      <c r="G431" t="str">
        <f>"2018-11-20 07:50:25"</f>
        <v>2018-11-20 07:50:25</v>
      </c>
    </row>
    <row r="432" spans="1:7" x14ac:dyDescent="0.2">
      <c r="A432" t="s">
        <v>416</v>
      </c>
      <c r="B432" t="str">
        <f>"15213247040"</f>
        <v>15213247040</v>
      </c>
      <c r="C432" t="str">
        <f>"50022419961213516X"</f>
        <v>50022419961213516X</v>
      </c>
      <c r="D432" t="s">
        <v>417</v>
      </c>
      <c r="E432" t="s">
        <v>418</v>
      </c>
      <c r="F432" t="s">
        <v>1</v>
      </c>
      <c r="G432" t="str">
        <f>"2018-11-20 07:49:59"</f>
        <v>2018-11-20 07:49:59</v>
      </c>
    </row>
    <row r="433" spans="1:7" x14ac:dyDescent="0.2">
      <c r="A433" t="s">
        <v>419</v>
      </c>
      <c r="B433" t="str">
        <f>"13423322862"</f>
        <v>13423322862</v>
      </c>
      <c r="C433" t="str">
        <f>"440921197905156857"</f>
        <v>440921197905156857</v>
      </c>
      <c r="D433" t="s">
        <v>0</v>
      </c>
      <c r="E433" t="s">
        <v>0</v>
      </c>
      <c r="F433" t="s">
        <v>1</v>
      </c>
      <c r="G433" t="str">
        <f>"2018-11-20 07:47:30"</f>
        <v>2018-11-20 07:47:30</v>
      </c>
    </row>
    <row r="434" spans="1:7" x14ac:dyDescent="0.2">
      <c r="A434" t="s">
        <v>0</v>
      </c>
      <c r="B434" t="str">
        <f>"13904200797"</f>
        <v>13904200797</v>
      </c>
      <c r="C434" t="s">
        <v>0</v>
      </c>
      <c r="D434" t="s">
        <v>0</v>
      </c>
      <c r="E434" t="s">
        <v>0</v>
      </c>
      <c r="F434" t="s">
        <v>1</v>
      </c>
      <c r="G434" t="str">
        <f>"2018-11-20 07:46:18"</f>
        <v>2018-11-20 07:46:18</v>
      </c>
    </row>
    <row r="435" spans="1:7" x14ac:dyDescent="0.2">
      <c r="A435" t="s">
        <v>420</v>
      </c>
      <c r="B435" t="str">
        <f>"13794820135"</f>
        <v>13794820135</v>
      </c>
      <c r="C435" t="str">
        <f>"441224199011263718"</f>
        <v>441224199011263718</v>
      </c>
      <c r="D435" t="s">
        <v>0</v>
      </c>
      <c r="E435" t="s">
        <v>0</v>
      </c>
      <c r="F435" t="s">
        <v>1</v>
      </c>
      <c r="G435" t="str">
        <f>"2018-11-20 07:42:53"</f>
        <v>2018-11-20 07:42:53</v>
      </c>
    </row>
    <row r="436" spans="1:7" x14ac:dyDescent="0.2">
      <c r="A436" t="s">
        <v>421</v>
      </c>
      <c r="B436" t="str">
        <f>"17634985297"</f>
        <v>17634985297</v>
      </c>
      <c r="C436" t="str">
        <f>"140729199705200153"</f>
        <v>140729199705200153</v>
      </c>
      <c r="D436" t="s">
        <v>0</v>
      </c>
      <c r="E436" t="s">
        <v>0</v>
      </c>
      <c r="F436" t="s">
        <v>1</v>
      </c>
      <c r="G436" t="str">
        <f>"2018-11-20 07:36:23"</f>
        <v>2018-11-20 07:36:23</v>
      </c>
    </row>
    <row r="437" spans="1:7" x14ac:dyDescent="0.2">
      <c r="A437" t="s">
        <v>422</v>
      </c>
      <c r="B437" t="str">
        <f>"15068857933"</f>
        <v>15068857933</v>
      </c>
      <c r="C437" t="str">
        <f>"330103198210281646"</f>
        <v>330103198210281646</v>
      </c>
      <c r="D437" t="s">
        <v>0</v>
      </c>
      <c r="E437" t="s">
        <v>0</v>
      </c>
      <c r="F437" t="s">
        <v>1</v>
      </c>
      <c r="G437" t="str">
        <f>"2018-11-20 07:35:12"</f>
        <v>2018-11-20 07:35:12</v>
      </c>
    </row>
    <row r="438" spans="1:7" x14ac:dyDescent="0.2">
      <c r="A438" t="s">
        <v>423</v>
      </c>
      <c r="B438" t="str">
        <f>"13773942645"</f>
        <v>13773942645</v>
      </c>
      <c r="C438" t="str">
        <f>"321322198701013645"</f>
        <v>321322198701013645</v>
      </c>
      <c r="D438" t="s">
        <v>0</v>
      </c>
      <c r="E438" t="s">
        <v>0</v>
      </c>
      <c r="F438" t="s">
        <v>1</v>
      </c>
      <c r="G438" t="str">
        <f>"2018-11-20 07:33:08"</f>
        <v>2018-11-20 07:33:08</v>
      </c>
    </row>
    <row r="439" spans="1:7" x14ac:dyDescent="0.2">
      <c r="A439" t="s">
        <v>424</v>
      </c>
      <c r="B439" t="str">
        <f>"13233200588"</f>
        <v>13233200588</v>
      </c>
      <c r="C439" t="str">
        <f>"41052119841022507X"</f>
        <v>41052119841022507X</v>
      </c>
      <c r="D439" t="s">
        <v>0</v>
      </c>
      <c r="E439" t="s">
        <v>0</v>
      </c>
      <c r="F439" t="s">
        <v>1</v>
      </c>
      <c r="G439" t="str">
        <f>"2018-11-20 07:25:40"</f>
        <v>2018-11-20 07:25:40</v>
      </c>
    </row>
    <row r="440" spans="1:7" x14ac:dyDescent="0.2">
      <c r="A440" t="s">
        <v>425</v>
      </c>
      <c r="B440" t="str">
        <f>"13960987251"</f>
        <v>13960987251</v>
      </c>
      <c r="C440" t="str">
        <f>"350111198511104364"</f>
        <v>350111198511104364</v>
      </c>
      <c r="D440" t="s">
        <v>0</v>
      </c>
      <c r="E440" t="s">
        <v>0</v>
      </c>
      <c r="F440" t="s">
        <v>1</v>
      </c>
      <c r="G440" t="str">
        <f>"2018-11-20 07:25:22"</f>
        <v>2018-11-20 07:25:22</v>
      </c>
    </row>
    <row r="441" spans="1:7" x14ac:dyDescent="0.2">
      <c r="A441" t="s">
        <v>426</v>
      </c>
      <c r="B441" t="str">
        <f>"13608965939"</f>
        <v>13608965939</v>
      </c>
      <c r="C441" t="str">
        <f>"220581198704171178"</f>
        <v>220581198704171178</v>
      </c>
      <c r="D441" t="s">
        <v>0</v>
      </c>
      <c r="E441" t="s">
        <v>0</v>
      </c>
      <c r="F441" t="s">
        <v>1</v>
      </c>
      <c r="G441" t="str">
        <f>"2018-11-20 07:24:46"</f>
        <v>2018-11-20 07:24:46</v>
      </c>
    </row>
    <row r="442" spans="1:7" x14ac:dyDescent="0.2">
      <c r="A442" t="s">
        <v>8</v>
      </c>
      <c r="B442" t="str">
        <f>"18687139481"</f>
        <v>18687139481</v>
      </c>
      <c r="C442" t="str">
        <f>"530103197502243310"</f>
        <v>530103197502243310</v>
      </c>
      <c r="D442" t="s">
        <v>0</v>
      </c>
      <c r="E442" t="s">
        <v>0</v>
      </c>
      <c r="F442" t="s">
        <v>1</v>
      </c>
      <c r="G442" t="str">
        <f>"2018-11-20 07:24:29"</f>
        <v>2018-11-20 07:24:29</v>
      </c>
    </row>
    <row r="443" spans="1:7" x14ac:dyDescent="0.2">
      <c r="A443" t="s">
        <v>427</v>
      </c>
      <c r="B443" t="str">
        <f>"13683436848"</f>
        <v>13683436848</v>
      </c>
      <c r="C443" t="str">
        <f>"513101198611193245"</f>
        <v>513101198611193245</v>
      </c>
      <c r="D443" t="s">
        <v>428</v>
      </c>
      <c r="E443" t="s">
        <v>429</v>
      </c>
      <c r="F443" t="s">
        <v>1</v>
      </c>
      <c r="G443" t="str">
        <f>"2018-11-20 07:20:08"</f>
        <v>2018-11-20 07:20:08</v>
      </c>
    </row>
    <row r="444" spans="1:7" x14ac:dyDescent="0.2">
      <c r="A444" t="s">
        <v>0</v>
      </c>
      <c r="B444" t="str">
        <f>"18656604398"</f>
        <v>18656604398</v>
      </c>
      <c r="C444" t="s">
        <v>0</v>
      </c>
      <c r="D444" t="s">
        <v>0</v>
      </c>
      <c r="E444" t="s">
        <v>0</v>
      </c>
      <c r="F444" t="s">
        <v>1</v>
      </c>
      <c r="G444" t="str">
        <f>"2018-11-20 07:16:17"</f>
        <v>2018-11-20 07:16:17</v>
      </c>
    </row>
    <row r="445" spans="1:7" x14ac:dyDescent="0.2">
      <c r="A445" t="s">
        <v>0</v>
      </c>
      <c r="B445" t="str">
        <f>"15936862932"</f>
        <v>15936862932</v>
      </c>
      <c r="C445" t="s">
        <v>0</v>
      </c>
      <c r="D445" t="s">
        <v>0</v>
      </c>
      <c r="E445" t="s">
        <v>0</v>
      </c>
      <c r="F445" t="s">
        <v>1</v>
      </c>
      <c r="G445" t="str">
        <f>"2018-11-20 07:02:08"</f>
        <v>2018-11-20 07:02:08</v>
      </c>
    </row>
    <row r="446" spans="1:7" x14ac:dyDescent="0.2">
      <c r="A446" t="s">
        <v>0</v>
      </c>
      <c r="B446" t="str">
        <f>"15906509733"</f>
        <v>15906509733</v>
      </c>
      <c r="C446" t="s">
        <v>0</v>
      </c>
      <c r="D446" t="s">
        <v>0</v>
      </c>
      <c r="E446" t="s">
        <v>0</v>
      </c>
      <c r="F446" t="s">
        <v>1</v>
      </c>
      <c r="G446" t="str">
        <f>"2018-11-20 06:58:52"</f>
        <v>2018-11-20 06:58:52</v>
      </c>
    </row>
    <row r="447" spans="1:7" x14ac:dyDescent="0.2">
      <c r="A447" t="s">
        <v>430</v>
      </c>
      <c r="B447" t="str">
        <f>"13842429355"</f>
        <v>13842429355</v>
      </c>
      <c r="C447" t="str">
        <f>"210502198204023024"</f>
        <v>210502198204023024</v>
      </c>
      <c r="D447" t="s">
        <v>0</v>
      </c>
      <c r="E447" t="s">
        <v>0</v>
      </c>
      <c r="F447" t="s">
        <v>1</v>
      </c>
      <c r="G447" t="str">
        <f>"2018-11-20 06:54:09"</f>
        <v>2018-11-20 06:54:09</v>
      </c>
    </row>
    <row r="448" spans="1:7" x14ac:dyDescent="0.2">
      <c r="A448" t="s">
        <v>10</v>
      </c>
      <c r="B448" t="str">
        <f>"15035968179"</f>
        <v>15035968179</v>
      </c>
      <c r="C448" t="str">
        <f>"511922199307254515"</f>
        <v>511922199307254515</v>
      </c>
      <c r="D448" t="s">
        <v>0</v>
      </c>
      <c r="E448" t="s">
        <v>0</v>
      </c>
      <c r="F448" t="s">
        <v>1</v>
      </c>
      <c r="G448" t="str">
        <f>"2018-11-20 06:44:28"</f>
        <v>2018-11-20 06:44:28</v>
      </c>
    </row>
    <row r="449" spans="1:7" x14ac:dyDescent="0.2">
      <c r="A449" t="s">
        <v>0</v>
      </c>
      <c r="B449" t="str">
        <f>"18850396568"</f>
        <v>18850396568</v>
      </c>
      <c r="C449" t="s">
        <v>0</v>
      </c>
      <c r="D449" t="s">
        <v>0</v>
      </c>
      <c r="E449" t="s">
        <v>0</v>
      </c>
      <c r="F449" t="s">
        <v>1</v>
      </c>
      <c r="G449" t="str">
        <f>"2018-11-20 06:42:52"</f>
        <v>2018-11-20 06:42:52</v>
      </c>
    </row>
    <row r="450" spans="1:7" x14ac:dyDescent="0.2">
      <c r="A450" t="s">
        <v>431</v>
      </c>
      <c r="B450" t="str">
        <f>"13666715667"</f>
        <v>13666715667</v>
      </c>
      <c r="C450" t="str">
        <f>"330903197901143129"</f>
        <v>330903197901143129</v>
      </c>
      <c r="D450" t="s">
        <v>0</v>
      </c>
      <c r="E450" t="s">
        <v>0</v>
      </c>
      <c r="F450" t="s">
        <v>1</v>
      </c>
      <c r="G450" t="str">
        <f>"2018-11-20 06:38:19"</f>
        <v>2018-11-20 06:38:19</v>
      </c>
    </row>
    <row r="451" spans="1:7" x14ac:dyDescent="0.2">
      <c r="A451" t="s">
        <v>432</v>
      </c>
      <c r="B451" t="str">
        <f>"15558632093"</f>
        <v>15558632093</v>
      </c>
      <c r="C451" t="str">
        <f>"511011199603121751"</f>
        <v>511011199603121751</v>
      </c>
      <c r="D451" t="s">
        <v>433</v>
      </c>
      <c r="E451" t="s">
        <v>434</v>
      </c>
      <c r="F451" t="s">
        <v>1</v>
      </c>
      <c r="G451" t="str">
        <f>"2018-11-20 06:16:04"</f>
        <v>2018-11-20 06:16:04</v>
      </c>
    </row>
    <row r="452" spans="1:7" x14ac:dyDescent="0.2">
      <c r="A452" t="s">
        <v>435</v>
      </c>
      <c r="B452" t="str">
        <f>"13464597521"</f>
        <v>13464597521</v>
      </c>
      <c r="C452" t="str">
        <f>"210624198611287813"</f>
        <v>210624198611287813</v>
      </c>
      <c r="D452" t="s">
        <v>0</v>
      </c>
      <c r="E452" t="s">
        <v>0</v>
      </c>
      <c r="F452" t="s">
        <v>1</v>
      </c>
      <c r="G452" t="str">
        <f>"2018-11-20 06:09:45"</f>
        <v>2018-11-20 06:09:45</v>
      </c>
    </row>
    <row r="453" spans="1:7" x14ac:dyDescent="0.2">
      <c r="A453" t="s">
        <v>436</v>
      </c>
      <c r="B453" t="str">
        <f>"13707514201"</f>
        <v>13707514201</v>
      </c>
      <c r="C453" t="str">
        <f>"460002198804155417"</f>
        <v>460002198804155417</v>
      </c>
      <c r="D453" t="s">
        <v>0</v>
      </c>
      <c r="E453" t="s">
        <v>0</v>
      </c>
      <c r="F453" t="s">
        <v>1</v>
      </c>
      <c r="G453" t="str">
        <f>"2018-11-20 06:08:05"</f>
        <v>2018-11-20 06:08:05</v>
      </c>
    </row>
    <row r="454" spans="1:7" x14ac:dyDescent="0.2">
      <c r="A454" t="s">
        <v>5</v>
      </c>
      <c r="B454" t="str">
        <f>"15010270012"</f>
        <v>15010270012</v>
      </c>
      <c r="C454" t="str">
        <f>"110228199106271532"</f>
        <v>110228199106271532</v>
      </c>
      <c r="D454" t="s">
        <v>437</v>
      </c>
      <c r="E454" t="s">
        <v>438</v>
      </c>
      <c r="F454" t="s">
        <v>1</v>
      </c>
      <c r="G454" t="str">
        <f>"2018-11-20 06:06:54"</f>
        <v>2018-11-20 06:06:54</v>
      </c>
    </row>
    <row r="455" spans="1:7" x14ac:dyDescent="0.2">
      <c r="A455" t="s">
        <v>439</v>
      </c>
      <c r="B455" t="str">
        <f>"13794967644"</f>
        <v>13794967644</v>
      </c>
      <c r="C455" t="str">
        <f>"441900198505173977"</f>
        <v>441900198505173977</v>
      </c>
      <c r="D455" t="s">
        <v>0</v>
      </c>
      <c r="E455" t="s">
        <v>0</v>
      </c>
      <c r="F455" t="s">
        <v>1</v>
      </c>
      <c r="G455" t="str">
        <f>"2018-11-20 06:04:30"</f>
        <v>2018-11-20 06:04:30</v>
      </c>
    </row>
    <row r="456" spans="1:7" x14ac:dyDescent="0.2">
      <c r="A456" t="s">
        <v>440</v>
      </c>
      <c r="B456" t="str">
        <f>"15287505001"</f>
        <v>15287505001</v>
      </c>
      <c r="C456" t="str">
        <f>"53300119891116513X"</f>
        <v>53300119891116513X</v>
      </c>
      <c r="D456" t="s">
        <v>0</v>
      </c>
      <c r="E456" t="s">
        <v>0</v>
      </c>
      <c r="F456" t="s">
        <v>1</v>
      </c>
      <c r="G456" t="str">
        <f>"2018-11-20 06:01:52"</f>
        <v>2018-11-20 06:01:52</v>
      </c>
    </row>
    <row r="457" spans="1:7" x14ac:dyDescent="0.2">
      <c r="A457" t="s">
        <v>0</v>
      </c>
      <c r="B457" t="str">
        <f>"18013632065"</f>
        <v>18013632065</v>
      </c>
      <c r="C457" t="s">
        <v>0</v>
      </c>
      <c r="D457" t="s">
        <v>0</v>
      </c>
      <c r="E457" t="s">
        <v>0</v>
      </c>
      <c r="F457" t="s">
        <v>1</v>
      </c>
      <c r="G457" t="str">
        <f>"2018-11-20 05:54:03"</f>
        <v>2018-11-20 05:54:03</v>
      </c>
    </row>
    <row r="458" spans="1:7" x14ac:dyDescent="0.2">
      <c r="A458" t="s">
        <v>441</v>
      </c>
      <c r="B458" t="str">
        <f>"13989666003"</f>
        <v>13989666003</v>
      </c>
      <c r="C458" t="str">
        <f>"511025198506051011"</f>
        <v>511025198506051011</v>
      </c>
      <c r="D458" t="s">
        <v>0</v>
      </c>
      <c r="E458" t="s">
        <v>0</v>
      </c>
      <c r="F458" t="s">
        <v>1</v>
      </c>
      <c r="G458" t="str">
        <f>"2018-11-20 05:53:04"</f>
        <v>2018-11-20 05:53:04</v>
      </c>
    </row>
    <row r="459" spans="1:7" x14ac:dyDescent="0.2">
      <c r="A459" t="s">
        <v>442</v>
      </c>
      <c r="B459" t="str">
        <f>"15628706770"</f>
        <v>15628706770</v>
      </c>
      <c r="C459" t="str">
        <f>"370724199001147279"</f>
        <v>370724199001147279</v>
      </c>
      <c r="D459" t="s">
        <v>0</v>
      </c>
      <c r="E459" t="s">
        <v>0</v>
      </c>
      <c r="F459" t="s">
        <v>1</v>
      </c>
      <c r="G459" t="str">
        <f>"2018-11-20 05:34:06"</f>
        <v>2018-11-20 05:34:06</v>
      </c>
    </row>
    <row r="460" spans="1:7" x14ac:dyDescent="0.2">
      <c r="A460" t="s">
        <v>443</v>
      </c>
      <c r="B460" t="str">
        <f>"15754445266"</f>
        <v>15754445266</v>
      </c>
      <c r="C460" t="str">
        <f>"220221199006233310"</f>
        <v>220221199006233310</v>
      </c>
      <c r="D460" t="s">
        <v>0</v>
      </c>
      <c r="E460" t="s">
        <v>0</v>
      </c>
      <c r="F460" t="s">
        <v>1</v>
      </c>
      <c r="G460" t="str">
        <f>"2018-11-20 05:28:18"</f>
        <v>2018-11-20 05:28:18</v>
      </c>
    </row>
    <row r="461" spans="1:7" x14ac:dyDescent="0.2">
      <c r="A461" t="s">
        <v>444</v>
      </c>
      <c r="B461" t="str">
        <f>"15866165131"</f>
        <v>15866165131</v>
      </c>
      <c r="C461" t="str">
        <f>"370705198307292512"</f>
        <v>370705198307292512</v>
      </c>
      <c r="D461" t="s">
        <v>0</v>
      </c>
      <c r="E461" t="s">
        <v>0</v>
      </c>
      <c r="F461" t="s">
        <v>1</v>
      </c>
      <c r="G461" t="str">
        <f>"2018-11-20 05:07:22"</f>
        <v>2018-11-20 05:07:22</v>
      </c>
    </row>
    <row r="462" spans="1:7" x14ac:dyDescent="0.2">
      <c r="A462" t="s">
        <v>445</v>
      </c>
      <c r="B462" t="str">
        <f>"18852362616"</f>
        <v>18852362616</v>
      </c>
      <c r="C462" t="str">
        <f>"320826199102133449"</f>
        <v>320826199102133449</v>
      </c>
      <c r="D462" t="s">
        <v>0</v>
      </c>
      <c r="E462" t="s">
        <v>0</v>
      </c>
      <c r="F462" t="s">
        <v>1</v>
      </c>
      <c r="G462" t="str">
        <f>"2018-11-20 05:01:54"</f>
        <v>2018-11-20 05:01:54</v>
      </c>
    </row>
    <row r="463" spans="1:7" x14ac:dyDescent="0.2">
      <c r="A463" t="s">
        <v>0</v>
      </c>
      <c r="B463" t="str">
        <f>"13787923480"</f>
        <v>13787923480</v>
      </c>
      <c r="C463" t="s">
        <v>0</v>
      </c>
      <c r="D463" t="s">
        <v>0</v>
      </c>
      <c r="E463" t="s">
        <v>0</v>
      </c>
      <c r="F463" t="s">
        <v>1</v>
      </c>
      <c r="G463" t="str">
        <f>"2018-11-20 05:01:01"</f>
        <v>2018-11-20 05:01:01</v>
      </c>
    </row>
    <row r="464" spans="1:7" x14ac:dyDescent="0.2">
      <c r="A464" t="s">
        <v>446</v>
      </c>
      <c r="B464" t="str">
        <f>"15878287188"</f>
        <v>15878287188</v>
      </c>
      <c r="C464" t="str">
        <f>"452226198910051007"</f>
        <v>452226198910051007</v>
      </c>
      <c r="D464" t="s">
        <v>0</v>
      </c>
      <c r="E464" t="s">
        <v>0</v>
      </c>
      <c r="F464" t="s">
        <v>1</v>
      </c>
      <c r="G464" t="str">
        <f>"2018-11-20 04:58:57"</f>
        <v>2018-11-20 04:58:57</v>
      </c>
    </row>
    <row r="465" spans="1:7" x14ac:dyDescent="0.2">
      <c r="A465" t="s">
        <v>447</v>
      </c>
      <c r="B465" t="str">
        <f>"15198123237"</f>
        <v>15198123237</v>
      </c>
      <c r="C465" t="str">
        <f>"513225199212060024"</f>
        <v>513225199212060024</v>
      </c>
      <c r="D465" t="s">
        <v>0</v>
      </c>
      <c r="E465" t="s">
        <v>0</v>
      </c>
      <c r="F465" t="s">
        <v>1</v>
      </c>
      <c r="G465" t="str">
        <f>"2018-11-20 04:49:00"</f>
        <v>2018-11-20 04:49:00</v>
      </c>
    </row>
    <row r="466" spans="1:7" x14ac:dyDescent="0.2">
      <c r="A466" t="s">
        <v>448</v>
      </c>
      <c r="B466" t="str">
        <f>"13165763980"</f>
        <v>13165763980</v>
      </c>
      <c r="C466" t="str">
        <f>"612425199501240332"</f>
        <v>612425199501240332</v>
      </c>
      <c r="D466" t="s">
        <v>0</v>
      </c>
      <c r="E466" t="s">
        <v>0</v>
      </c>
      <c r="F466" t="s">
        <v>1</v>
      </c>
      <c r="G466" t="str">
        <f>"2018-11-20 04:42:39"</f>
        <v>2018-11-20 04:42:39</v>
      </c>
    </row>
    <row r="467" spans="1:7" x14ac:dyDescent="0.2">
      <c r="A467" t="s">
        <v>449</v>
      </c>
      <c r="B467" t="str">
        <f>"17783050211"</f>
        <v>17783050211</v>
      </c>
      <c r="C467" t="str">
        <f>"500381198501207712"</f>
        <v>500381198501207712</v>
      </c>
      <c r="D467" t="s">
        <v>0</v>
      </c>
      <c r="E467" t="s">
        <v>0</v>
      </c>
      <c r="F467" t="s">
        <v>1</v>
      </c>
      <c r="G467" t="str">
        <f>"2018-11-20 04:33:05"</f>
        <v>2018-11-20 04:33:05</v>
      </c>
    </row>
    <row r="468" spans="1:7" x14ac:dyDescent="0.2">
      <c r="A468" t="s">
        <v>450</v>
      </c>
      <c r="B468" t="str">
        <f>"17827545131"</f>
        <v>17827545131</v>
      </c>
      <c r="C468" t="str">
        <f>"445222200010202928"</f>
        <v>445222200010202928</v>
      </c>
      <c r="D468" t="s">
        <v>451</v>
      </c>
      <c r="E468" t="s">
        <v>451</v>
      </c>
      <c r="F468" t="s">
        <v>1</v>
      </c>
      <c r="G468" t="str">
        <f>"2018-11-20 04:29:06"</f>
        <v>2018-11-20 04:29:06</v>
      </c>
    </row>
    <row r="469" spans="1:7" x14ac:dyDescent="0.2">
      <c r="A469" t="s">
        <v>452</v>
      </c>
      <c r="B469" t="str">
        <f>"15944397827"</f>
        <v>15944397827</v>
      </c>
      <c r="C469" t="str">
        <f>"230281198201044324"</f>
        <v>230281198201044324</v>
      </c>
      <c r="D469" t="s">
        <v>0</v>
      </c>
      <c r="E469" t="s">
        <v>0</v>
      </c>
      <c r="F469" t="s">
        <v>1</v>
      </c>
      <c r="G469" t="str">
        <f>"2018-11-20 04:25:45"</f>
        <v>2018-11-20 04:25:45</v>
      </c>
    </row>
    <row r="470" spans="1:7" x14ac:dyDescent="0.2">
      <c r="A470" t="s">
        <v>0</v>
      </c>
      <c r="B470" t="str">
        <f>"18077140104"</f>
        <v>18077140104</v>
      </c>
      <c r="C470" t="s">
        <v>0</v>
      </c>
      <c r="D470" t="s">
        <v>0</v>
      </c>
      <c r="E470" t="s">
        <v>0</v>
      </c>
      <c r="F470" t="s">
        <v>1</v>
      </c>
      <c r="G470" t="str">
        <f>"2018-11-20 04:24:04"</f>
        <v>2018-11-20 04:24:04</v>
      </c>
    </row>
    <row r="471" spans="1:7" x14ac:dyDescent="0.2">
      <c r="A471" t="s">
        <v>453</v>
      </c>
      <c r="B471" t="str">
        <f>"17605090210"</f>
        <v>17605090210</v>
      </c>
      <c r="C471" t="str">
        <f>"350681199512213037"</f>
        <v>350681199512213037</v>
      </c>
      <c r="D471" t="s">
        <v>0</v>
      </c>
      <c r="E471" t="s">
        <v>0</v>
      </c>
      <c r="F471" t="s">
        <v>1</v>
      </c>
      <c r="G471" t="str">
        <f>"2018-11-20 04:15:39"</f>
        <v>2018-11-20 04:15:39</v>
      </c>
    </row>
    <row r="472" spans="1:7" x14ac:dyDescent="0.2">
      <c r="A472" t="s">
        <v>454</v>
      </c>
      <c r="B472" t="str">
        <f>"18758280655"</f>
        <v>18758280655</v>
      </c>
      <c r="C472" t="str">
        <f>"341225200001044536"</f>
        <v>341225200001044536</v>
      </c>
      <c r="D472" t="s">
        <v>0</v>
      </c>
      <c r="E472" t="s">
        <v>0</v>
      </c>
      <c r="F472" t="s">
        <v>1</v>
      </c>
      <c r="G472" t="str">
        <f>"2018-11-20 04:13:07"</f>
        <v>2018-11-20 04:13:07</v>
      </c>
    </row>
    <row r="473" spans="1:7" x14ac:dyDescent="0.2">
      <c r="A473" t="s">
        <v>0</v>
      </c>
      <c r="B473" t="str">
        <f>"18464359271"</f>
        <v>18464359271</v>
      </c>
      <c r="C473" t="s">
        <v>0</v>
      </c>
      <c r="D473" t="s">
        <v>0</v>
      </c>
      <c r="E473" t="s">
        <v>0</v>
      </c>
      <c r="F473" t="s">
        <v>1</v>
      </c>
      <c r="G473" t="str">
        <f>"2018-11-20 04:12:19"</f>
        <v>2018-11-20 04:12:19</v>
      </c>
    </row>
    <row r="474" spans="1:7" x14ac:dyDescent="0.2">
      <c r="A474" t="s">
        <v>455</v>
      </c>
      <c r="B474" t="str">
        <f>"18696968975"</f>
        <v>18696968975</v>
      </c>
      <c r="C474" t="str">
        <f>"500102198708280291"</f>
        <v>500102198708280291</v>
      </c>
      <c r="D474" t="s">
        <v>456</v>
      </c>
      <c r="E474" t="s">
        <v>457</v>
      </c>
      <c r="F474" t="s">
        <v>1</v>
      </c>
      <c r="G474" t="str">
        <f>"2018-11-20 04:03:41"</f>
        <v>2018-11-20 04:03:41</v>
      </c>
    </row>
    <row r="475" spans="1:7" x14ac:dyDescent="0.2">
      <c r="A475" t="s">
        <v>458</v>
      </c>
      <c r="B475" t="str">
        <f>"17683784387"</f>
        <v>17683784387</v>
      </c>
      <c r="C475" t="str">
        <f>"420983199601219024"</f>
        <v>420983199601219024</v>
      </c>
      <c r="D475" t="s">
        <v>459</v>
      </c>
      <c r="E475" t="s">
        <v>460</v>
      </c>
      <c r="F475" t="s">
        <v>1</v>
      </c>
      <c r="G475" t="str">
        <f>"2018-11-20 03:45:57"</f>
        <v>2018-11-20 03:45:57</v>
      </c>
    </row>
    <row r="476" spans="1:7" x14ac:dyDescent="0.2">
      <c r="A476" t="s">
        <v>0</v>
      </c>
      <c r="B476" t="str">
        <f>"18475110202"</f>
        <v>18475110202</v>
      </c>
      <c r="C476" t="s">
        <v>0</v>
      </c>
      <c r="D476" t="s">
        <v>0</v>
      </c>
      <c r="E476" t="s">
        <v>0</v>
      </c>
      <c r="F476" t="s">
        <v>1</v>
      </c>
      <c r="G476" t="str">
        <f>"2018-11-20 03:42:51"</f>
        <v>2018-11-20 03:42:51</v>
      </c>
    </row>
    <row r="477" spans="1:7" x14ac:dyDescent="0.2">
      <c r="A477" t="s">
        <v>461</v>
      </c>
      <c r="B477" t="str">
        <f>"13532753817"</f>
        <v>13532753817</v>
      </c>
      <c r="C477" t="str">
        <f>"362428199305147728"</f>
        <v>362428199305147728</v>
      </c>
      <c r="D477" t="s">
        <v>0</v>
      </c>
      <c r="E477" t="s">
        <v>0</v>
      </c>
      <c r="F477" t="s">
        <v>1</v>
      </c>
      <c r="G477" t="str">
        <f>"2018-11-20 03:41:31"</f>
        <v>2018-11-20 03:41:31</v>
      </c>
    </row>
    <row r="478" spans="1:7" x14ac:dyDescent="0.2">
      <c r="A478" t="s">
        <v>462</v>
      </c>
      <c r="B478" t="str">
        <f>"18547713062"</f>
        <v>18547713062</v>
      </c>
      <c r="C478" t="str">
        <f>"150926199806062515"</f>
        <v>150926199806062515</v>
      </c>
      <c r="D478" t="s">
        <v>0</v>
      </c>
      <c r="E478" t="s">
        <v>0</v>
      </c>
      <c r="F478" t="s">
        <v>1</v>
      </c>
      <c r="G478" t="str">
        <f>"2018-11-20 03:40:41"</f>
        <v>2018-11-20 03:40:41</v>
      </c>
    </row>
    <row r="479" spans="1:7" x14ac:dyDescent="0.2">
      <c r="A479" t="s">
        <v>463</v>
      </c>
      <c r="B479" t="str">
        <f>"18275585451"</f>
        <v>18275585451</v>
      </c>
      <c r="C479" t="str">
        <f>"522121199412126817"</f>
        <v>522121199412126817</v>
      </c>
      <c r="D479" t="s">
        <v>464</v>
      </c>
      <c r="E479" t="s">
        <v>465</v>
      </c>
      <c r="F479" t="s">
        <v>1</v>
      </c>
      <c r="G479" t="str">
        <f>"2018-11-20 03:36:00"</f>
        <v>2018-11-20 03:36:00</v>
      </c>
    </row>
    <row r="480" spans="1:7" x14ac:dyDescent="0.2">
      <c r="A480" t="s">
        <v>0</v>
      </c>
      <c r="B480" t="str">
        <f>"15872422456"</f>
        <v>15872422456</v>
      </c>
      <c r="C480" t="s">
        <v>0</v>
      </c>
      <c r="D480" t="s">
        <v>0</v>
      </c>
      <c r="E480" t="s">
        <v>0</v>
      </c>
      <c r="F480" t="s">
        <v>1</v>
      </c>
      <c r="G480" t="str">
        <f>"2018-11-20 03:33:02"</f>
        <v>2018-11-20 03:33:02</v>
      </c>
    </row>
    <row r="481" spans="1:7" x14ac:dyDescent="0.2">
      <c r="A481" t="s">
        <v>466</v>
      </c>
      <c r="B481" t="str">
        <f>"15284648625"</f>
        <v>15284648625</v>
      </c>
      <c r="C481" t="str">
        <f>"500225199507164117"</f>
        <v>500225199507164117</v>
      </c>
      <c r="D481" t="s">
        <v>0</v>
      </c>
      <c r="E481" t="s">
        <v>0</v>
      </c>
      <c r="F481" t="s">
        <v>1</v>
      </c>
      <c r="G481" t="str">
        <f>"2018-11-20 03:32:30"</f>
        <v>2018-11-20 03:32:30</v>
      </c>
    </row>
    <row r="482" spans="1:7" x14ac:dyDescent="0.2">
      <c r="A482" t="s">
        <v>467</v>
      </c>
      <c r="B482" t="str">
        <f>"15059593753"</f>
        <v>15059593753</v>
      </c>
      <c r="C482" t="str">
        <f>"350582200001140514"</f>
        <v>350582200001140514</v>
      </c>
      <c r="D482" t="s">
        <v>0</v>
      </c>
      <c r="E482" t="s">
        <v>0</v>
      </c>
      <c r="F482" t="s">
        <v>1</v>
      </c>
      <c r="G482" t="str">
        <f>"2018-11-20 03:32:03"</f>
        <v>2018-11-20 03:32:03</v>
      </c>
    </row>
    <row r="483" spans="1:7" x14ac:dyDescent="0.2">
      <c r="A483" t="s">
        <v>468</v>
      </c>
      <c r="B483" t="str">
        <f>"15182258401"</f>
        <v>15182258401</v>
      </c>
      <c r="C483" t="str">
        <f>"511112199805291419"</f>
        <v>511112199805291419</v>
      </c>
      <c r="D483" t="s">
        <v>0</v>
      </c>
      <c r="E483" t="s">
        <v>0</v>
      </c>
      <c r="F483" t="s">
        <v>1</v>
      </c>
      <c r="G483" t="str">
        <f>"2018-11-20 03:30:39"</f>
        <v>2018-11-20 03:30:39</v>
      </c>
    </row>
    <row r="484" spans="1:7" x14ac:dyDescent="0.2">
      <c r="A484" t="s">
        <v>469</v>
      </c>
      <c r="B484" t="str">
        <f>"18159770240"</f>
        <v>18159770240</v>
      </c>
      <c r="C484" t="str">
        <f>"350881199111260810"</f>
        <v>350881199111260810</v>
      </c>
      <c r="D484" t="s">
        <v>0</v>
      </c>
      <c r="E484" t="s">
        <v>0</v>
      </c>
      <c r="F484" t="s">
        <v>1</v>
      </c>
      <c r="G484" t="str">
        <f>"2018-11-20 03:26:07"</f>
        <v>2018-11-20 03:26:07</v>
      </c>
    </row>
    <row r="485" spans="1:7" x14ac:dyDescent="0.2">
      <c r="A485" t="s">
        <v>470</v>
      </c>
      <c r="B485" t="str">
        <f>"15885918969"</f>
        <v>15885918969</v>
      </c>
      <c r="C485" t="str">
        <f>"520202198707140026"</f>
        <v>520202198707140026</v>
      </c>
      <c r="D485" t="s">
        <v>471</v>
      </c>
      <c r="E485" t="s">
        <v>472</v>
      </c>
      <c r="F485" t="s">
        <v>1</v>
      </c>
      <c r="G485" t="str">
        <f>"2018-11-20 03:16:21"</f>
        <v>2018-11-20 03:16:21</v>
      </c>
    </row>
    <row r="486" spans="1:7" x14ac:dyDescent="0.2">
      <c r="A486" t="s">
        <v>0</v>
      </c>
      <c r="B486" t="str">
        <f>"13024738076"</f>
        <v>13024738076</v>
      </c>
      <c r="C486" t="s">
        <v>0</v>
      </c>
      <c r="D486" t="s">
        <v>0</v>
      </c>
      <c r="E486" t="s">
        <v>0</v>
      </c>
      <c r="F486" t="s">
        <v>1</v>
      </c>
      <c r="G486" t="str">
        <f>"2018-11-20 03:15:21"</f>
        <v>2018-11-20 03:15:21</v>
      </c>
    </row>
    <row r="487" spans="1:7" x14ac:dyDescent="0.2">
      <c r="A487" t="s">
        <v>0</v>
      </c>
      <c r="B487" t="str">
        <f>"13049974629"</f>
        <v>13049974629</v>
      </c>
      <c r="C487" t="s">
        <v>0</v>
      </c>
      <c r="D487" t="s">
        <v>0</v>
      </c>
      <c r="E487" t="s">
        <v>0</v>
      </c>
      <c r="F487" t="s">
        <v>1</v>
      </c>
      <c r="G487" t="str">
        <f>"2018-11-20 03:08:23"</f>
        <v>2018-11-20 03:08:23</v>
      </c>
    </row>
    <row r="488" spans="1:7" x14ac:dyDescent="0.2">
      <c r="A488" t="s">
        <v>473</v>
      </c>
      <c r="B488" t="str">
        <f>"13952884874"</f>
        <v>13952884874</v>
      </c>
      <c r="C488" t="str">
        <f>"511023199602104672"</f>
        <v>511023199602104672</v>
      </c>
      <c r="D488" t="s">
        <v>474</v>
      </c>
      <c r="E488" t="s">
        <v>475</v>
      </c>
      <c r="F488" t="s">
        <v>1</v>
      </c>
      <c r="G488" t="str">
        <f>"2018-11-20 03:04:35"</f>
        <v>2018-11-20 03:04:35</v>
      </c>
    </row>
    <row r="489" spans="1:7" x14ac:dyDescent="0.2">
      <c r="A489" t="s">
        <v>0</v>
      </c>
      <c r="B489" t="str">
        <f>"13690657339"</f>
        <v>13690657339</v>
      </c>
      <c r="C489" t="s">
        <v>0</v>
      </c>
      <c r="D489" t="s">
        <v>0</v>
      </c>
      <c r="E489" t="s">
        <v>0</v>
      </c>
      <c r="F489" t="s">
        <v>1</v>
      </c>
      <c r="G489" t="str">
        <f>"2018-11-20 03:03:03"</f>
        <v>2018-11-20 03:03:03</v>
      </c>
    </row>
    <row r="490" spans="1:7" x14ac:dyDescent="0.2">
      <c r="A490" t="s">
        <v>476</v>
      </c>
      <c r="B490" t="str">
        <f>"15841626769"</f>
        <v>15841626769</v>
      </c>
      <c r="C490" t="str">
        <f>"210323199212222272"</f>
        <v>210323199212222272</v>
      </c>
      <c r="D490" t="s">
        <v>0</v>
      </c>
      <c r="E490" t="s">
        <v>0</v>
      </c>
      <c r="F490" t="s">
        <v>1</v>
      </c>
      <c r="G490" t="str">
        <f>"2018-11-20 03:01:21"</f>
        <v>2018-11-20 03:01:21</v>
      </c>
    </row>
    <row r="491" spans="1:7" x14ac:dyDescent="0.2">
      <c r="A491" t="s">
        <v>0</v>
      </c>
      <c r="B491" t="str">
        <f>"13380985614"</f>
        <v>13380985614</v>
      </c>
      <c r="C491" t="s">
        <v>0</v>
      </c>
      <c r="D491" t="s">
        <v>0</v>
      </c>
      <c r="E491" t="s">
        <v>0</v>
      </c>
      <c r="F491" t="s">
        <v>1</v>
      </c>
      <c r="G491" t="str">
        <f>"2018-11-20 02:55:57"</f>
        <v>2018-11-20 02:55:57</v>
      </c>
    </row>
    <row r="492" spans="1:7" x14ac:dyDescent="0.2">
      <c r="A492" t="s">
        <v>477</v>
      </c>
      <c r="B492" t="str">
        <f>"15208315663"</f>
        <v>15208315663</v>
      </c>
      <c r="C492" t="str">
        <f>"511102199910232426"</f>
        <v>511102199910232426</v>
      </c>
      <c r="D492" t="s">
        <v>0</v>
      </c>
      <c r="E492" t="s">
        <v>0</v>
      </c>
      <c r="F492" t="s">
        <v>1</v>
      </c>
      <c r="G492" t="str">
        <f>"2018-11-20 02:53:11"</f>
        <v>2018-11-20 02:53:11</v>
      </c>
    </row>
    <row r="493" spans="1:7" x14ac:dyDescent="0.2">
      <c r="A493" t="s">
        <v>478</v>
      </c>
      <c r="B493" t="str">
        <f>"13927600910"</f>
        <v>13927600910</v>
      </c>
      <c r="C493" t="str">
        <f>"441823198709107014"</f>
        <v>441823198709107014</v>
      </c>
      <c r="D493" t="s">
        <v>0</v>
      </c>
      <c r="E493" t="s">
        <v>0</v>
      </c>
      <c r="F493" t="s">
        <v>1</v>
      </c>
      <c r="G493" t="str">
        <f>"2018-11-20 02:51:36"</f>
        <v>2018-11-20 02:51:36</v>
      </c>
    </row>
    <row r="494" spans="1:7" x14ac:dyDescent="0.2">
      <c r="A494" t="s">
        <v>479</v>
      </c>
      <c r="B494" t="str">
        <f>"13966903454"</f>
        <v>13966903454</v>
      </c>
      <c r="C494" t="str">
        <f>"340822199209171152"</f>
        <v>340822199209171152</v>
      </c>
      <c r="D494" t="s">
        <v>0</v>
      </c>
      <c r="E494" t="s">
        <v>0</v>
      </c>
      <c r="F494" t="s">
        <v>1</v>
      </c>
      <c r="G494" t="str">
        <f>"2018-11-20 02:43:53"</f>
        <v>2018-11-20 02:43:53</v>
      </c>
    </row>
    <row r="495" spans="1:7" x14ac:dyDescent="0.2">
      <c r="A495" t="s">
        <v>480</v>
      </c>
      <c r="B495" t="str">
        <f>"18760678095"</f>
        <v>18760678095</v>
      </c>
      <c r="C495" t="str">
        <f>"350628198410135051"</f>
        <v>350628198410135051</v>
      </c>
      <c r="D495" t="s">
        <v>0</v>
      </c>
      <c r="E495" t="s">
        <v>0</v>
      </c>
      <c r="F495" t="s">
        <v>1</v>
      </c>
      <c r="G495" t="str">
        <f>"2018-11-20 02:43:48"</f>
        <v>2018-11-20 02:43:48</v>
      </c>
    </row>
    <row r="496" spans="1:7" x14ac:dyDescent="0.2">
      <c r="A496" t="s">
        <v>481</v>
      </c>
      <c r="B496" t="str">
        <f>"13875612363"</f>
        <v>13875612363</v>
      </c>
      <c r="C496" t="str">
        <f>"430422198008039214"</f>
        <v>430422198008039214</v>
      </c>
      <c r="D496" t="s">
        <v>0</v>
      </c>
      <c r="E496" t="s">
        <v>0</v>
      </c>
      <c r="F496" t="s">
        <v>1</v>
      </c>
      <c r="G496" t="str">
        <f>"2018-11-20 02:36:11"</f>
        <v>2018-11-20 02:36:11</v>
      </c>
    </row>
    <row r="497" spans="1:7" x14ac:dyDescent="0.2">
      <c r="A497" t="s">
        <v>0</v>
      </c>
      <c r="B497" t="str">
        <f>"13095450626"</f>
        <v>13095450626</v>
      </c>
      <c r="C497" t="s">
        <v>0</v>
      </c>
      <c r="D497" t="s">
        <v>0</v>
      </c>
      <c r="E497" t="s">
        <v>0</v>
      </c>
      <c r="F497" t="s">
        <v>1</v>
      </c>
      <c r="G497" t="str">
        <f>"2018-11-20 02:33:35"</f>
        <v>2018-11-20 02:33:35</v>
      </c>
    </row>
    <row r="498" spans="1:7" x14ac:dyDescent="0.2">
      <c r="A498" t="s">
        <v>482</v>
      </c>
      <c r="B498" t="str">
        <f>"13072588898"</f>
        <v>13072588898</v>
      </c>
      <c r="C498" t="str">
        <f>"341224198412053510"</f>
        <v>341224198412053510</v>
      </c>
      <c r="D498" t="s">
        <v>0</v>
      </c>
      <c r="E498" t="s">
        <v>0</v>
      </c>
      <c r="F498" t="s">
        <v>1</v>
      </c>
      <c r="G498" t="str">
        <f>"2018-11-20 02:32:44"</f>
        <v>2018-11-20 02:32:44</v>
      </c>
    </row>
    <row r="499" spans="1:7" x14ac:dyDescent="0.2">
      <c r="A499" t="s">
        <v>483</v>
      </c>
      <c r="B499" t="str">
        <f>"13546031275"</f>
        <v>13546031275</v>
      </c>
      <c r="C499" t="str">
        <f>"140212199702020013"</f>
        <v>140212199702020013</v>
      </c>
      <c r="D499" t="s">
        <v>484</v>
      </c>
      <c r="E499" t="s">
        <v>485</v>
      </c>
      <c r="F499" t="s">
        <v>1</v>
      </c>
      <c r="G499" t="str">
        <f>"2018-11-20 02:27:49"</f>
        <v>2018-11-20 02:27:49</v>
      </c>
    </row>
    <row r="500" spans="1:7" x14ac:dyDescent="0.2">
      <c r="A500" t="s">
        <v>486</v>
      </c>
      <c r="B500" t="str">
        <f>"15895289748"</f>
        <v>15895289748</v>
      </c>
      <c r="C500" t="str">
        <f>"320305199004261237"</f>
        <v>320305199004261237</v>
      </c>
      <c r="D500" t="s">
        <v>487</v>
      </c>
      <c r="E500" t="s">
        <v>488</v>
      </c>
      <c r="F500" t="s">
        <v>1</v>
      </c>
      <c r="G500" t="str">
        <f>"2018-11-20 02:22:17"</f>
        <v>2018-11-20 02:22:17</v>
      </c>
    </row>
    <row r="501" spans="1:7" x14ac:dyDescent="0.2">
      <c r="A501" t="s">
        <v>489</v>
      </c>
      <c r="B501" t="str">
        <f>"13640031554"</f>
        <v>13640031554</v>
      </c>
      <c r="C501" t="str">
        <f>"44022119941020191X"</f>
        <v>44022119941020191X</v>
      </c>
      <c r="D501" t="s">
        <v>0</v>
      </c>
      <c r="E501" t="s">
        <v>0</v>
      </c>
      <c r="F501" t="s">
        <v>1</v>
      </c>
      <c r="G501" t="str">
        <f>"2018-11-20 02:20:44"</f>
        <v>2018-11-20 02:20:44</v>
      </c>
    </row>
    <row r="502" spans="1:7" x14ac:dyDescent="0.2">
      <c r="A502" t="s">
        <v>0</v>
      </c>
      <c r="B502" t="str">
        <f>"18423224260"</f>
        <v>18423224260</v>
      </c>
      <c r="C502" t="s">
        <v>0</v>
      </c>
      <c r="D502" t="s">
        <v>0</v>
      </c>
      <c r="E502" t="s">
        <v>0</v>
      </c>
      <c r="F502" t="s">
        <v>1</v>
      </c>
      <c r="G502" t="str">
        <f>"2018-11-20 02:18:26"</f>
        <v>2018-11-20 02:18:26</v>
      </c>
    </row>
    <row r="503" spans="1:7" x14ac:dyDescent="0.2">
      <c r="A503" t="s">
        <v>0</v>
      </c>
      <c r="B503" t="str">
        <f>"13599713198"</f>
        <v>13599713198</v>
      </c>
      <c r="C503" t="s">
        <v>0</v>
      </c>
      <c r="D503" t="s">
        <v>0</v>
      </c>
      <c r="E503" t="s">
        <v>0</v>
      </c>
      <c r="F503" t="s">
        <v>1</v>
      </c>
      <c r="G503" t="str">
        <f>"2018-11-20 02:18:07"</f>
        <v>2018-11-20 02:18:07</v>
      </c>
    </row>
    <row r="504" spans="1:7" x14ac:dyDescent="0.2">
      <c r="A504" t="s">
        <v>490</v>
      </c>
      <c r="B504" t="str">
        <f>"17781890698"</f>
        <v>17781890698</v>
      </c>
      <c r="C504" t="str">
        <f>"511522198302182210"</f>
        <v>511522198302182210</v>
      </c>
      <c r="D504" t="s">
        <v>0</v>
      </c>
      <c r="E504" t="s">
        <v>0</v>
      </c>
      <c r="F504" t="s">
        <v>1</v>
      </c>
      <c r="G504" t="str">
        <f>"2018-11-20 02:17:33"</f>
        <v>2018-11-20 02:17:33</v>
      </c>
    </row>
    <row r="505" spans="1:7" x14ac:dyDescent="0.2">
      <c r="A505" t="s">
        <v>0</v>
      </c>
      <c r="B505" t="str">
        <f>"15988675870"</f>
        <v>15988675870</v>
      </c>
      <c r="C505" t="s">
        <v>0</v>
      </c>
      <c r="D505" t="s">
        <v>0</v>
      </c>
      <c r="E505" t="s">
        <v>0</v>
      </c>
      <c r="F505" t="s">
        <v>1</v>
      </c>
      <c r="G505" t="str">
        <f>"2018-11-20 02:15:13"</f>
        <v>2018-11-20 02:15:13</v>
      </c>
    </row>
    <row r="506" spans="1:7" x14ac:dyDescent="0.2">
      <c r="A506" t="s">
        <v>491</v>
      </c>
      <c r="B506" t="str">
        <f>"18313738685"</f>
        <v>18313738685</v>
      </c>
      <c r="C506" t="str">
        <f>"620321198909261254"</f>
        <v>620321198909261254</v>
      </c>
      <c r="D506" t="s">
        <v>0</v>
      </c>
      <c r="E506" t="s">
        <v>0</v>
      </c>
      <c r="F506" t="s">
        <v>1</v>
      </c>
      <c r="G506" t="str">
        <f>"2018-11-20 02:10:22"</f>
        <v>2018-11-20 02:10:22</v>
      </c>
    </row>
    <row r="507" spans="1:7" x14ac:dyDescent="0.2">
      <c r="A507" t="s">
        <v>492</v>
      </c>
      <c r="B507" t="str">
        <f>"17642918252"</f>
        <v>17642918252</v>
      </c>
      <c r="C507" t="str">
        <f>"211422200010077236"</f>
        <v>211422200010077236</v>
      </c>
      <c r="D507" t="s">
        <v>0</v>
      </c>
      <c r="E507" t="s">
        <v>0</v>
      </c>
      <c r="F507" t="s">
        <v>1</v>
      </c>
      <c r="G507" t="str">
        <f>"2018-11-20 02:03:13"</f>
        <v>2018-11-20 02:03:13</v>
      </c>
    </row>
    <row r="508" spans="1:7" x14ac:dyDescent="0.2">
      <c r="A508" t="s">
        <v>493</v>
      </c>
      <c r="B508" t="str">
        <f>"15766242508"</f>
        <v>15766242508</v>
      </c>
      <c r="C508" t="str">
        <f>"440823199908155696"</f>
        <v>440823199908155696</v>
      </c>
      <c r="D508" t="s">
        <v>0</v>
      </c>
      <c r="E508" t="s">
        <v>0</v>
      </c>
      <c r="F508" t="s">
        <v>1</v>
      </c>
      <c r="G508" t="str">
        <f>"2018-11-20 02:02:11"</f>
        <v>2018-11-20 02:02:11</v>
      </c>
    </row>
    <row r="509" spans="1:7" x14ac:dyDescent="0.2">
      <c r="A509" t="s">
        <v>494</v>
      </c>
      <c r="B509" t="str">
        <f>"18675965507"</f>
        <v>18675965507</v>
      </c>
      <c r="C509" t="str">
        <f>"441881199408291119"</f>
        <v>441881199408291119</v>
      </c>
      <c r="D509" t="s">
        <v>0</v>
      </c>
      <c r="E509" t="s">
        <v>0</v>
      </c>
      <c r="F509" t="s">
        <v>1</v>
      </c>
      <c r="G509" t="str">
        <f>"2018-11-20 01:58:46"</f>
        <v>2018-11-20 01:58:46</v>
      </c>
    </row>
    <row r="510" spans="1:7" x14ac:dyDescent="0.2">
      <c r="A510" t="s">
        <v>495</v>
      </c>
      <c r="B510" t="str">
        <f>"13709098152"</f>
        <v>13709098152</v>
      </c>
      <c r="C510" t="str">
        <f>"510724198809152419"</f>
        <v>510724198809152419</v>
      </c>
      <c r="D510" t="s">
        <v>496</v>
      </c>
      <c r="E510" t="s">
        <v>497</v>
      </c>
      <c r="F510" t="s">
        <v>1</v>
      </c>
      <c r="G510" t="str">
        <f>"2018-11-20 01:54:56"</f>
        <v>2018-11-20 01:54:56</v>
      </c>
    </row>
    <row r="511" spans="1:7" x14ac:dyDescent="0.2">
      <c r="A511" t="s">
        <v>498</v>
      </c>
      <c r="B511" t="str">
        <f>"13102820713"</f>
        <v>13102820713</v>
      </c>
      <c r="C511" t="str">
        <f>"130106199307132424"</f>
        <v>130106199307132424</v>
      </c>
      <c r="D511" t="s">
        <v>0</v>
      </c>
      <c r="E511" t="s">
        <v>0</v>
      </c>
      <c r="F511" t="s">
        <v>1</v>
      </c>
      <c r="G511" t="str">
        <f>"2018-11-20 01:54:33"</f>
        <v>2018-11-20 01:54:33</v>
      </c>
    </row>
    <row r="512" spans="1:7" x14ac:dyDescent="0.2">
      <c r="A512" t="s">
        <v>499</v>
      </c>
      <c r="B512" t="str">
        <f>"15625964904"</f>
        <v>15625964904</v>
      </c>
      <c r="C512" t="str">
        <f>"450721198712128134"</f>
        <v>450721198712128134</v>
      </c>
      <c r="D512" t="s">
        <v>0</v>
      </c>
      <c r="E512" t="s">
        <v>0</v>
      </c>
      <c r="F512" t="s">
        <v>1</v>
      </c>
      <c r="G512" t="str">
        <f>"2018-11-20 01:47:48"</f>
        <v>2018-11-20 01:47:48</v>
      </c>
    </row>
    <row r="513" spans="1:7" x14ac:dyDescent="0.2">
      <c r="A513" t="s">
        <v>500</v>
      </c>
      <c r="B513" t="str">
        <f>"13279078268"</f>
        <v>13279078268</v>
      </c>
      <c r="C513" t="str">
        <f>"65412119850810546X"</f>
        <v>65412119850810546X</v>
      </c>
      <c r="D513" t="s">
        <v>501</v>
      </c>
      <c r="E513" t="s">
        <v>502</v>
      </c>
      <c r="F513" t="s">
        <v>1</v>
      </c>
      <c r="G513" t="str">
        <f>"2018-11-20 01:46:02"</f>
        <v>2018-11-20 01:46:02</v>
      </c>
    </row>
    <row r="514" spans="1:7" x14ac:dyDescent="0.2">
      <c r="A514" t="s">
        <v>0</v>
      </c>
      <c r="B514" t="str">
        <f>"13534314091"</f>
        <v>13534314091</v>
      </c>
      <c r="C514" t="s">
        <v>0</v>
      </c>
      <c r="D514" t="s">
        <v>0</v>
      </c>
      <c r="E514" t="s">
        <v>0</v>
      </c>
      <c r="F514" t="s">
        <v>1</v>
      </c>
      <c r="G514" t="str">
        <f>"2018-11-20 01:44:38"</f>
        <v>2018-11-20 01:44:38</v>
      </c>
    </row>
    <row r="515" spans="1:7" x14ac:dyDescent="0.2">
      <c r="A515" t="s">
        <v>503</v>
      </c>
      <c r="B515" t="str">
        <f>"17690833084"</f>
        <v>17690833084</v>
      </c>
      <c r="C515" t="str">
        <f>"654301200003223917"</f>
        <v>654301200003223917</v>
      </c>
      <c r="D515" t="s">
        <v>0</v>
      </c>
      <c r="E515" t="s">
        <v>0</v>
      </c>
      <c r="F515" t="s">
        <v>1</v>
      </c>
      <c r="G515" t="str">
        <f>"2018-11-20 01:44:10"</f>
        <v>2018-11-20 01:44:10</v>
      </c>
    </row>
    <row r="516" spans="1:7" x14ac:dyDescent="0.2">
      <c r="A516" t="s">
        <v>504</v>
      </c>
      <c r="B516" t="str">
        <f>"18746074642"</f>
        <v>18746074642</v>
      </c>
      <c r="C516" t="str">
        <f>"230102198808014112"</f>
        <v>230102198808014112</v>
      </c>
      <c r="D516" t="s">
        <v>0</v>
      </c>
      <c r="E516" t="s">
        <v>0</v>
      </c>
      <c r="F516" t="s">
        <v>1</v>
      </c>
      <c r="G516" t="str">
        <f>"2018-11-20 01:44:06"</f>
        <v>2018-11-20 01:44:06</v>
      </c>
    </row>
    <row r="517" spans="1:7" x14ac:dyDescent="0.2">
      <c r="A517" t="s">
        <v>0</v>
      </c>
      <c r="B517" t="str">
        <f>"13049951714"</f>
        <v>13049951714</v>
      </c>
      <c r="C517" t="s">
        <v>0</v>
      </c>
      <c r="D517" t="s">
        <v>0</v>
      </c>
      <c r="E517" t="s">
        <v>0</v>
      </c>
      <c r="F517" t="s">
        <v>1</v>
      </c>
      <c r="G517" t="str">
        <f>"2018-11-20 01:42:54"</f>
        <v>2018-11-20 01:42:54</v>
      </c>
    </row>
    <row r="518" spans="1:7" x14ac:dyDescent="0.2">
      <c r="A518" t="s">
        <v>505</v>
      </c>
      <c r="B518" t="str">
        <f>"17820200865"</f>
        <v>17820200865</v>
      </c>
      <c r="C518" t="str">
        <f>"441202198310254034"</f>
        <v>441202198310254034</v>
      </c>
      <c r="D518" t="s">
        <v>0</v>
      </c>
      <c r="E518" t="s">
        <v>0</v>
      </c>
      <c r="F518" t="s">
        <v>1</v>
      </c>
      <c r="G518" t="str">
        <f>"2018-11-20 01:41:31"</f>
        <v>2018-11-20 01:41:31</v>
      </c>
    </row>
    <row r="519" spans="1:7" x14ac:dyDescent="0.2">
      <c r="A519" t="s">
        <v>0</v>
      </c>
      <c r="B519" t="str">
        <f>"13106005084"</f>
        <v>13106005084</v>
      </c>
      <c r="C519" t="s">
        <v>0</v>
      </c>
      <c r="D519" t="s">
        <v>0</v>
      </c>
      <c r="E519" t="s">
        <v>0</v>
      </c>
      <c r="F519" t="s">
        <v>1</v>
      </c>
      <c r="G519" t="str">
        <f>"2018-11-20 01:39:50"</f>
        <v>2018-11-20 01:39:50</v>
      </c>
    </row>
    <row r="520" spans="1:7" x14ac:dyDescent="0.2">
      <c r="A520" t="s">
        <v>0</v>
      </c>
      <c r="B520" t="str">
        <f>"18664328539"</f>
        <v>18664328539</v>
      </c>
      <c r="C520" t="s">
        <v>0</v>
      </c>
      <c r="D520" t="s">
        <v>0</v>
      </c>
      <c r="E520" t="s">
        <v>0</v>
      </c>
      <c r="F520" t="s">
        <v>1</v>
      </c>
      <c r="G520" t="str">
        <f>"2018-11-20 01:38:10"</f>
        <v>2018-11-20 01:38:10</v>
      </c>
    </row>
    <row r="521" spans="1:7" x14ac:dyDescent="0.2">
      <c r="A521" t="s">
        <v>506</v>
      </c>
      <c r="B521" t="str">
        <f>"18278017107"</f>
        <v>18278017107</v>
      </c>
      <c r="C521" t="str">
        <f>"450481199906111415"</f>
        <v>450481199906111415</v>
      </c>
      <c r="D521" t="s">
        <v>0</v>
      </c>
      <c r="E521" t="s">
        <v>0</v>
      </c>
      <c r="F521" t="s">
        <v>1</v>
      </c>
      <c r="G521" t="str">
        <f>"2018-11-20 01:37:13"</f>
        <v>2018-11-20 01:37:13</v>
      </c>
    </row>
    <row r="522" spans="1:7" x14ac:dyDescent="0.2">
      <c r="A522" t="s">
        <v>0</v>
      </c>
      <c r="B522" t="str">
        <f>"15167119818"</f>
        <v>15167119818</v>
      </c>
      <c r="C522" t="s">
        <v>0</v>
      </c>
      <c r="D522" t="s">
        <v>0</v>
      </c>
      <c r="E522" t="s">
        <v>0</v>
      </c>
      <c r="F522" t="s">
        <v>1</v>
      </c>
      <c r="G522" t="str">
        <f>"2018-11-20 01:34:23"</f>
        <v>2018-11-20 01:34:23</v>
      </c>
    </row>
    <row r="523" spans="1:7" x14ac:dyDescent="0.2">
      <c r="A523" t="s">
        <v>0</v>
      </c>
      <c r="B523" t="str">
        <f>"13451064445"</f>
        <v>13451064445</v>
      </c>
      <c r="C523" t="s">
        <v>0</v>
      </c>
      <c r="D523" t="s">
        <v>0</v>
      </c>
      <c r="E523" t="s">
        <v>0</v>
      </c>
      <c r="F523" t="s">
        <v>1</v>
      </c>
      <c r="G523" t="str">
        <f>"2018-11-20 01:33:44"</f>
        <v>2018-11-20 01:33:44</v>
      </c>
    </row>
    <row r="524" spans="1:7" x14ac:dyDescent="0.2">
      <c r="A524" t="s">
        <v>507</v>
      </c>
      <c r="B524" t="str">
        <f>"17585275518"</f>
        <v>17585275518</v>
      </c>
      <c r="C524" t="str">
        <f>"522427199002206827"</f>
        <v>522427199002206827</v>
      </c>
      <c r="D524" t="s">
        <v>0</v>
      </c>
      <c r="E524" t="s">
        <v>0</v>
      </c>
      <c r="F524" t="s">
        <v>1</v>
      </c>
      <c r="G524" t="str">
        <f>"2018-11-20 01:31:01"</f>
        <v>2018-11-20 01:31:01</v>
      </c>
    </row>
    <row r="525" spans="1:7" x14ac:dyDescent="0.2">
      <c r="A525" t="s">
        <v>0</v>
      </c>
      <c r="B525" t="str">
        <f>"18717081017"</f>
        <v>18717081017</v>
      </c>
      <c r="C525" t="s">
        <v>0</v>
      </c>
      <c r="D525" t="s">
        <v>0</v>
      </c>
      <c r="E525" t="s">
        <v>0</v>
      </c>
      <c r="F525" t="s">
        <v>1</v>
      </c>
      <c r="G525" t="str">
        <f>"2018-11-20 01:28:37"</f>
        <v>2018-11-20 01:28:37</v>
      </c>
    </row>
    <row r="526" spans="1:7" x14ac:dyDescent="0.2">
      <c r="A526" t="s">
        <v>508</v>
      </c>
      <c r="B526" t="str">
        <f>"13819180912"</f>
        <v>13819180912</v>
      </c>
      <c r="C526" t="str">
        <f>"330106198111205233"</f>
        <v>330106198111205233</v>
      </c>
      <c r="D526" t="s">
        <v>0</v>
      </c>
      <c r="E526" t="s">
        <v>0</v>
      </c>
      <c r="F526" t="s">
        <v>1</v>
      </c>
      <c r="G526" t="str">
        <f>"2018-11-20 01:28:00"</f>
        <v>2018-11-20 01:28:00</v>
      </c>
    </row>
    <row r="527" spans="1:7" x14ac:dyDescent="0.2">
      <c r="A527" t="s">
        <v>0</v>
      </c>
      <c r="B527" t="str">
        <f>"15157091815"</f>
        <v>15157091815</v>
      </c>
      <c r="C527" t="s">
        <v>0</v>
      </c>
      <c r="D527" t="s">
        <v>0</v>
      </c>
      <c r="E527" t="s">
        <v>0</v>
      </c>
      <c r="F527" t="s">
        <v>1</v>
      </c>
      <c r="G527" t="str">
        <f>"2018-11-20 01:27:32"</f>
        <v>2018-11-20 01:27:32</v>
      </c>
    </row>
    <row r="528" spans="1:7" x14ac:dyDescent="0.2">
      <c r="A528" t="s">
        <v>509</v>
      </c>
      <c r="B528" t="str">
        <f>"15535382184"</f>
        <v>15535382184</v>
      </c>
      <c r="C528" t="str">
        <f>"142431198907041237"</f>
        <v>142431198907041237</v>
      </c>
      <c r="D528" t="s">
        <v>0</v>
      </c>
      <c r="E528" t="s">
        <v>0</v>
      </c>
      <c r="F528" t="s">
        <v>1</v>
      </c>
      <c r="G528" t="str">
        <f>"2018-11-20 01:26:26"</f>
        <v>2018-11-20 01:26:26</v>
      </c>
    </row>
    <row r="529" spans="1:7" x14ac:dyDescent="0.2">
      <c r="A529" t="s">
        <v>510</v>
      </c>
      <c r="B529" t="str">
        <f>"15951992711"</f>
        <v>15951992711</v>
      </c>
      <c r="C529" t="str">
        <f>"32010719951022262X"</f>
        <v>32010719951022262X</v>
      </c>
      <c r="D529" t="s">
        <v>0</v>
      </c>
      <c r="E529" t="s">
        <v>0</v>
      </c>
      <c r="F529" t="s">
        <v>1</v>
      </c>
      <c r="G529" t="str">
        <f>"2018-11-20 01:25:12"</f>
        <v>2018-11-20 01:25:12</v>
      </c>
    </row>
    <row r="530" spans="1:7" x14ac:dyDescent="0.2">
      <c r="A530" t="s">
        <v>511</v>
      </c>
      <c r="B530" t="str">
        <f>"15099414153"</f>
        <v>15099414153</v>
      </c>
      <c r="C530" t="str">
        <f>"654101198910311776"</f>
        <v>654101198910311776</v>
      </c>
      <c r="D530" t="s">
        <v>0</v>
      </c>
      <c r="E530" t="s">
        <v>0</v>
      </c>
      <c r="F530" t="s">
        <v>1</v>
      </c>
      <c r="G530" t="str">
        <f>"2018-11-20 01:21:50"</f>
        <v>2018-11-20 01:21:50</v>
      </c>
    </row>
    <row r="531" spans="1:7" x14ac:dyDescent="0.2">
      <c r="A531" t="s">
        <v>0</v>
      </c>
      <c r="B531" t="str">
        <f>"13978475108"</f>
        <v>13978475108</v>
      </c>
      <c r="C531" t="s">
        <v>0</v>
      </c>
      <c r="D531" t="s">
        <v>0</v>
      </c>
      <c r="E531" t="s">
        <v>0</v>
      </c>
      <c r="F531" t="s">
        <v>1</v>
      </c>
      <c r="G531" t="str">
        <f>"2018-11-20 01:17:51"</f>
        <v>2018-11-20 01:17:51</v>
      </c>
    </row>
    <row r="532" spans="1:7" x14ac:dyDescent="0.2">
      <c r="A532" t="s">
        <v>0</v>
      </c>
      <c r="B532" t="str">
        <f>"13652378055"</f>
        <v>13652378055</v>
      </c>
      <c r="C532" t="s">
        <v>0</v>
      </c>
      <c r="D532" t="s">
        <v>0</v>
      </c>
      <c r="E532" t="s">
        <v>0</v>
      </c>
      <c r="F532" t="s">
        <v>1</v>
      </c>
      <c r="G532" t="str">
        <f>"2018-11-20 01:17:44"</f>
        <v>2018-11-20 01:17:44</v>
      </c>
    </row>
    <row r="533" spans="1:7" x14ac:dyDescent="0.2">
      <c r="A533" t="s">
        <v>512</v>
      </c>
      <c r="B533" t="str">
        <f>"15157780880"</f>
        <v>15157780880</v>
      </c>
      <c r="C533" t="str">
        <f>"330326199202256037"</f>
        <v>330326199202256037</v>
      </c>
      <c r="D533" t="s">
        <v>0</v>
      </c>
      <c r="E533" t="s">
        <v>0</v>
      </c>
      <c r="F533" t="s">
        <v>1</v>
      </c>
      <c r="G533" t="str">
        <f>"2018-11-20 01:16:49"</f>
        <v>2018-11-20 01:16:49</v>
      </c>
    </row>
    <row r="534" spans="1:7" x14ac:dyDescent="0.2">
      <c r="A534" t="s">
        <v>0</v>
      </c>
      <c r="B534" t="str">
        <f>"18682261162"</f>
        <v>18682261162</v>
      </c>
      <c r="C534" t="s">
        <v>0</v>
      </c>
      <c r="D534" t="s">
        <v>0</v>
      </c>
      <c r="E534" t="s">
        <v>0</v>
      </c>
      <c r="F534" t="s">
        <v>1</v>
      </c>
      <c r="G534" t="str">
        <f>"2018-11-20 01:14:38"</f>
        <v>2018-11-20 01:14:38</v>
      </c>
    </row>
    <row r="535" spans="1:7" x14ac:dyDescent="0.2">
      <c r="A535" t="s">
        <v>513</v>
      </c>
      <c r="B535" t="str">
        <f>"15908476681"</f>
        <v>15908476681</v>
      </c>
      <c r="C535" t="str">
        <f>"511381199309098170"</f>
        <v>511381199309098170</v>
      </c>
      <c r="D535" t="s">
        <v>0</v>
      </c>
      <c r="E535" t="s">
        <v>0</v>
      </c>
      <c r="F535" t="s">
        <v>1</v>
      </c>
      <c r="G535" t="str">
        <f>"2018-11-20 01:13:13"</f>
        <v>2018-11-20 01:13:13</v>
      </c>
    </row>
    <row r="536" spans="1:7" x14ac:dyDescent="0.2">
      <c r="A536" t="s">
        <v>0</v>
      </c>
      <c r="B536" t="str">
        <f>"18319596793"</f>
        <v>18319596793</v>
      </c>
      <c r="C536" t="s">
        <v>0</v>
      </c>
      <c r="D536" t="s">
        <v>0</v>
      </c>
      <c r="E536" t="s">
        <v>0</v>
      </c>
      <c r="F536" t="s">
        <v>1</v>
      </c>
      <c r="G536" t="str">
        <f>"2018-11-20 01:11:52"</f>
        <v>2018-11-20 01:11:52</v>
      </c>
    </row>
    <row r="537" spans="1:7" x14ac:dyDescent="0.2">
      <c r="A537" t="s">
        <v>0</v>
      </c>
      <c r="B537" t="str">
        <f>"13272651351"</f>
        <v>13272651351</v>
      </c>
      <c r="C537" t="s">
        <v>0</v>
      </c>
      <c r="D537" t="s">
        <v>0</v>
      </c>
      <c r="E537" t="s">
        <v>0</v>
      </c>
      <c r="F537" t="s">
        <v>1</v>
      </c>
      <c r="G537" t="str">
        <f>"2018-11-20 01:08:03"</f>
        <v>2018-11-20 01:08:03</v>
      </c>
    </row>
    <row r="538" spans="1:7" x14ac:dyDescent="0.2">
      <c r="A538" t="s">
        <v>514</v>
      </c>
      <c r="B538" t="str">
        <f>"18388848159"</f>
        <v>18388848159</v>
      </c>
      <c r="C538" t="str">
        <f>"533222199505252518"</f>
        <v>533222199505252518</v>
      </c>
      <c r="D538" t="s">
        <v>0</v>
      </c>
      <c r="E538" t="s">
        <v>0</v>
      </c>
      <c r="F538" t="s">
        <v>1</v>
      </c>
      <c r="G538" t="str">
        <f>"2018-11-20 01:07:31"</f>
        <v>2018-11-20 01:07:31</v>
      </c>
    </row>
    <row r="539" spans="1:7" x14ac:dyDescent="0.2">
      <c r="A539" t="s">
        <v>515</v>
      </c>
      <c r="B539" t="str">
        <f>"18209367640"</f>
        <v>18209367640</v>
      </c>
      <c r="C539" t="str">
        <f>"622226198510161516"</f>
        <v>622226198510161516</v>
      </c>
      <c r="D539" t="s">
        <v>516</v>
      </c>
      <c r="E539" t="s">
        <v>517</v>
      </c>
      <c r="F539" t="s">
        <v>1</v>
      </c>
      <c r="G539" t="str">
        <f>"2018-11-20 01:00:31"</f>
        <v>2018-11-20 01:00:31</v>
      </c>
    </row>
    <row r="540" spans="1:7" x14ac:dyDescent="0.2">
      <c r="A540" t="s">
        <v>0</v>
      </c>
      <c r="B540" t="str">
        <f>"18692758130"</f>
        <v>18692758130</v>
      </c>
      <c r="C540" t="s">
        <v>0</v>
      </c>
      <c r="D540" t="s">
        <v>0</v>
      </c>
      <c r="E540" t="s">
        <v>0</v>
      </c>
      <c r="F540" t="s">
        <v>1</v>
      </c>
      <c r="G540" t="str">
        <f>"2018-11-20 00:58:01"</f>
        <v>2018-11-20 00:58:01</v>
      </c>
    </row>
    <row r="541" spans="1:7" x14ac:dyDescent="0.2">
      <c r="A541" t="s">
        <v>518</v>
      </c>
      <c r="B541" t="str">
        <f>"15880930650"</f>
        <v>15880930650</v>
      </c>
      <c r="C541" t="str">
        <f>"350582199104243270"</f>
        <v>350582199104243270</v>
      </c>
      <c r="D541" t="s">
        <v>0</v>
      </c>
      <c r="E541" t="s">
        <v>0</v>
      </c>
      <c r="F541" t="s">
        <v>1</v>
      </c>
      <c r="G541" t="str">
        <f>"2018-11-20 00:53:01"</f>
        <v>2018-11-20 00:53:01</v>
      </c>
    </row>
    <row r="542" spans="1:7" x14ac:dyDescent="0.2">
      <c r="A542" t="s">
        <v>519</v>
      </c>
      <c r="B542" t="str">
        <f>"18178430198"</f>
        <v>18178430198</v>
      </c>
      <c r="C542" t="str">
        <f>"450422199309124218"</f>
        <v>450422199309124218</v>
      </c>
      <c r="D542" t="s">
        <v>0</v>
      </c>
      <c r="E542" t="s">
        <v>0</v>
      </c>
      <c r="F542" t="s">
        <v>1</v>
      </c>
      <c r="G542" t="str">
        <f>"2018-11-20 00:52:12"</f>
        <v>2018-11-20 00:52:12</v>
      </c>
    </row>
    <row r="543" spans="1:7" x14ac:dyDescent="0.2">
      <c r="A543" t="s">
        <v>520</v>
      </c>
      <c r="B543" t="str">
        <f>"15935904389"</f>
        <v>15935904389</v>
      </c>
      <c r="C543" t="str">
        <f>"142631199201255319"</f>
        <v>142631199201255319</v>
      </c>
      <c r="D543" t="s">
        <v>0</v>
      </c>
      <c r="E543" t="s">
        <v>0</v>
      </c>
      <c r="F543" t="s">
        <v>1</v>
      </c>
      <c r="G543" t="str">
        <f>"2018-11-20 00:51:28"</f>
        <v>2018-11-20 00:51:28</v>
      </c>
    </row>
    <row r="544" spans="1:7" x14ac:dyDescent="0.2">
      <c r="A544" t="s">
        <v>521</v>
      </c>
      <c r="B544" t="str">
        <f>"18679035051"</f>
        <v>18679035051</v>
      </c>
      <c r="C544" t="str">
        <f>"360102199105153320"</f>
        <v>360102199105153320</v>
      </c>
      <c r="D544" t="s">
        <v>0</v>
      </c>
      <c r="E544" t="s">
        <v>0</v>
      </c>
      <c r="F544" t="s">
        <v>1</v>
      </c>
      <c r="G544" t="str">
        <f>"2018-11-20 00:50:45"</f>
        <v>2018-11-20 00:50:45</v>
      </c>
    </row>
    <row r="545" spans="1:7" x14ac:dyDescent="0.2">
      <c r="A545" t="s">
        <v>522</v>
      </c>
      <c r="B545" t="str">
        <f>"18269288217"</f>
        <v>18269288217</v>
      </c>
      <c r="C545" t="str">
        <f>"452501198810210030"</f>
        <v>452501198810210030</v>
      </c>
      <c r="D545" t="s">
        <v>523</v>
      </c>
      <c r="E545" t="s">
        <v>524</v>
      </c>
      <c r="F545" t="s">
        <v>1</v>
      </c>
      <c r="G545" t="str">
        <f>"2018-11-20 00:50:21"</f>
        <v>2018-11-20 00:50:21</v>
      </c>
    </row>
    <row r="546" spans="1:7" x14ac:dyDescent="0.2">
      <c r="A546" t="s">
        <v>525</v>
      </c>
      <c r="B546" t="str">
        <f>"15986364076"</f>
        <v>15986364076</v>
      </c>
      <c r="C546" t="str">
        <f>"360311199110154018"</f>
        <v>360311199110154018</v>
      </c>
      <c r="D546" t="s">
        <v>0</v>
      </c>
      <c r="E546" t="s">
        <v>0</v>
      </c>
      <c r="F546" t="s">
        <v>1</v>
      </c>
      <c r="G546" t="str">
        <f>"2018-11-20 00:34:32"</f>
        <v>2018-11-20 00:34:32</v>
      </c>
    </row>
    <row r="547" spans="1:7" x14ac:dyDescent="0.2">
      <c r="A547" t="s">
        <v>526</v>
      </c>
      <c r="B547" t="str">
        <f>"18826497803"</f>
        <v>18826497803</v>
      </c>
      <c r="C547" t="str">
        <f>"441581199108014412"</f>
        <v>441581199108014412</v>
      </c>
      <c r="D547" t="s">
        <v>0</v>
      </c>
      <c r="E547" t="s">
        <v>0</v>
      </c>
      <c r="F547" t="s">
        <v>1</v>
      </c>
      <c r="G547" t="str">
        <f>"2018-11-20 00:31:42"</f>
        <v>2018-11-20 00:31:42</v>
      </c>
    </row>
    <row r="548" spans="1:7" x14ac:dyDescent="0.2">
      <c r="A548" t="s">
        <v>527</v>
      </c>
      <c r="B548" t="str">
        <f>"18270573172"</f>
        <v>18270573172</v>
      </c>
      <c r="C548" t="str">
        <f>"36222819990223241X"</f>
        <v>36222819990223241X</v>
      </c>
      <c r="D548" t="s">
        <v>0</v>
      </c>
      <c r="E548" t="s">
        <v>0</v>
      </c>
      <c r="F548" t="s">
        <v>1</v>
      </c>
      <c r="G548" t="str">
        <f>"2018-11-20 00:31:15"</f>
        <v>2018-11-20 00:31:15</v>
      </c>
    </row>
    <row r="549" spans="1:7" x14ac:dyDescent="0.2">
      <c r="A549" t="s">
        <v>528</v>
      </c>
      <c r="B549" t="str">
        <f>"18382127005"</f>
        <v>18382127005</v>
      </c>
      <c r="C549" t="str">
        <f>"510121198907042676"</f>
        <v>510121198907042676</v>
      </c>
      <c r="D549" t="s">
        <v>529</v>
      </c>
      <c r="E549" t="s">
        <v>530</v>
      </c>
      <c r="F549" t="s">
        <v>1</v>
      </c>
      <c r="G549" t="str">
        <f>"2018-11-20 00:30:02"</f>
        <v>2018-11-20 00:30:02</v>
      </c>
    </row>
    <row r="550" spans="1:7" x14ac:dyDescent="0.2">
      <c r="A550" t="s">
        <v>531</v>
      </c>
      <c r="B550" t="str">
        <f>"13879199156"</f>
        <v>13879199156</v>
      </c>
      <c r="C550" t="str">
        <f>"360103199311190719"</f>
        <v>360103199311190719</v>
      </c>
      <c r="D550" t="s">
        <v>0</v>
      </c>
      <c r="E550" t="s">
        <v>0</v>
      </c>
      <c r="F550" t="s">
        <v>1</v>
      </c>
      <c r="G550" t="str">
        <f>"2018-11-20 00:27:53"</f>
        <v>2018-11-20 00:27:53</v>
      </c>
    </row>
    <row r="551" spans="1:7" x14ac:dyDescent="0.2">
      <c r="A551" t="s">
        <v>0</v>
      </c>
      <c r="B551" t="str">
        <f>"15814837513"</f>
        <v>15814837513</v>
      </c>
      <c r="C551" t="s">
        <v>0</v>
      </c>
      <c r="D551" t="s">
        <v>0</v>
      </c>
      <c r="E551" t="s">
        <v>0</v>
      </c>
      <c r="F551" t="s">
        <v>1</v>
      </c>
      <c r="G551" t="str">
        <f>"2018-11-20 00:26:41"</f>
        <v>2018-11-20 00:26:41</v>
      </c>
    </row>
    <row r="552" spans="1:7" x14ac:dyDescent="0.2">
      <c r="A552" t="s">
        <v>0</v>
      </c>
      <c r="B552" t="str">
        <f>"18287389208"</f>
        <v>18287389208</v>
      </c>
      <c r="C552" t="s">
        <v>0</v>
      </c>
      <c r="D552" t="s">
        <v>0</v>
      </c>
      <c r="E552" t="s">
        <v>0</v>
      </c>
      <c r="F552" t="s">
        <v>1</v>
      </c>
      <c r="G552" t="str">
        <f>"2018-11-20 00:25:07"</f>
        <v>2018-11-20 00:25:07</v>
      </c>
    </row>
    <row r="553" spans="1:7" x14ac:dyDescent="0.2">
      <c r="A553" t="s">
        <v>0</v>
      </c>
      <c r="B553" t="str">
        <f>"15827460727"</f>
        <v>15827460727</v>
      </c>
      <c r="C553" t="s">
        <v>0</v>
      </c>
      <c r="D553" t="s">
        <v>0</v>
      </c>
      <c r="E553" t="s">
        <v>0</v>
      </c>
      <c r="F553" t="s">
        <v>1</v>
      </c>
      <c r="G553" t="str">
        <f>"2018-11-20 00:22:01"</f>
        <v>2018-11-20 00:22:01</v>
      </c>
    </row>
    <row r="554" spans="1:7" x14ac:dyDescent="0.2">
      <c r="A554" t="s">
        <v>532</v>
      </c>
      <c r="B554" t="str">
        <f>"17653547076"</f>
        <v>17653547076</v>
      </c>
      <c r="C554" t="str">
        <f>"370623197210191814"</f>
        <v>370623197210191814</v>
      </c>
      <c r="D554" t="s">
        <v>533</v>
      </c>
      <c r="E554" t="s">
        <v>534</v>
      </c>
      <c r="F554" t="s">
        <v>1</v>
      </c>
      <c r="G554" t="str">
        <f>"2018-11-20 00:21:57"</f>
        <v>2018-11-20 00:21:57</v>
      </c>
    </row>
    <row r="555" spans="1:7" x14ac:dyDescent="0.2">
      <c r="A555" t="s">
        <v>535</v>
      </c>
      <c r="B555" t="str">
        <f>"15880806905"</f>
        <v>15880806905</v>
      </c>
      <c r="C555" t="str">
        <f>"350583198602203118"</f>
        <v>350583198602203118</v>
      </c>
      <c r="D555" t="s">
        <v>0</v>
      </c>
      <c r="E555" t="s">
        <v>0</v>
      </c>
      <c r="F555" t="s">
        <v>1</v>
      </c>
      <c r="G555" t="str">
        <f>"2018-11-20 00:21:51"</f>
        <v>2018-11-20 00:21:51</v>
      </c>
    </row>
    <row r="556" spans="1:7" x14ac:dyDescent="0.2">
      <c r="A556" t="s">
        <v>0</v>
      </c>
      <c r="B556" t="str">
        <f>"13255706148"</f>
        <v>13255706148</v>
      </c>
      <c r="C556" t="s">
        <v>0</v>
      </c>
      <c r="D556" t="s">
        <v>0</v>
      </c>
      <c r="E556" t="s">
        <v>0</v>
      </c>
      <c r="F556" t="s">
        <v>1</v>
      </c>
      <c r="G556" t="str">
        <f>"2018-11-20 00:21:30"</f>
        <v>2018-11-20 00:21:30</v>
      </c>
    </row>
    <row r="557" spans="1:7" x14ac:dyDescent="0.2">
      <c r="A557" t="s">
        <v>536</v>
      </c>
      <c r="B557" t="str">
        <f>"17745571515"</f>
        <v>17745571515</v>
      </c>
      <c r="C557" t="str">
        <f>"230606199503233610"</f>
        <v>230606199503233610</v>
      </c>
      <c r="D557" t="s">
        <v>0</v>
      </c>
      <c r="E557" t="s">
        <v>0</v>
      </c>
      <c r="F557" t="s">
        <v>1</v>
      </c>
      <c r="G557" t="str">
        <f>"2018-11-20 00:21:17"</f>
        <v>2018-11-20 00:21:17</v>
      </c>
    </row>
    <row r="558" spans="1:7" x14ac:dyDescent="0.2">
      <c r="A558" t="s">
        <v>537</v>
      </c>
      <c r="B558" t="str">
        <f>"18368435057"</f>
        <v>18368435057</v>
      </c>
      <c r="C558" t="str">
        <f>"522126199811135050"</f>
        <v>522126199811135050</v>
      </c>
      <c r="D558" t="s">
        <v>538</v>
      </c>
      <c r="E558" t="s">
        <v>539</v>
      </c>
      <c r="F558" t="s">
        <v>1</v>
      </c>
      <c r="G558" t="str">
        <f>"2018-11-20 00:20:24"</f>
        <v>2018-11-20 00:20:24</v>
      </c>
    </row>
    <row r="559" spans="1:7" x14ac:dyDescent="0.2">
      <c r="A559" t="s">
        <v>540</v>
      </c>
      <c r="B559" t="str">
        <f>"18373524668"</f>
        <v>18373524668</v>
      </c>
      <c r="C559" t="str">
        <f>"431023199005033722"</f>
        <v>431023199005033722</v>
      </c>
      <c r="D559" t="s">
        <v>0</v>
      </c>
      <c r="E559" t="s">
        <v>0</v>
      </c>
      <c r="F559" t="s">
        <v>1</v>
      </c>
      <c r="G559" t="str">
        <f>"2018-11-20 00:19:38"</f>
        <v>2018-11-20 00:19:38</v>
      </c>
    </row>
    <row r="560" spans="1:7" x14ac:dyDescent="0.2">
      <c r="A560" t="s">
        <v>541</v>
      </c>
      <c r="B560" t="str">
        <f>"18650368579"</f>
        <v>18650368579</v>
      </c>
      <c r="C560" t="str">
        <f>"35222719920328401X"</f>
        <v>35222719920328401X</v>
      </c>
      <c r="D560" t="s">
        <v>0</v>
      </c>
      <c r="E560" t="s">
        <v>0</v>
      </c>
      <c r="F560" t="s">
        <v>1</v>
      </c>
      <c r="G560" t="str">
        <f>"2018-11-20 00:16:36"</f>
        <v>2018-11-20 00:16:36</v>
      </c>
    </row>
    <row r="561" spans="1:7" x14ac:dyDescent="0.2">
      <c r="A561" t="s">
        <v>0</v>
      </c>
      <c r="B561" t="str">
        <f>"18838712011"</f>
        <v>18838712011</v>
      </c>
      <c r="C561" t="s">
        <v>0</v>
      </c>
      <c r="D561" t="s">
        <v>0</v>
      </c>
      <c r="E561" t="s">
        <v>0</v>
      </c>
      <c r="F561" t="s">
        <v>1</v>
      </c>
      <c r="G561" t="str">
        <f>"2018-11-20 00:13:34"</f>
        <v>2018-11-20 00:13:34</v>
      </c>
    </row>
    <row r="562" spans="1:7" x14ac:dyDescent="0.2">
      <c r="A562" t="s">
        <v>542</v>
      </c>
      <c r="B562" t="str">
        <f>"17355618881"</f>
        <v>17355618881</v>
      </c>
      <c r="C562" t="str">
        <f>"340811199712094028"</f>
        <v>340811199712094028</v>
      </c>
      <c r="D562" t="s">
        <v>543</v>
      </c>
      <c r="E562" t="s">
        <v>544</v>
      </c>
      <c r="F562" t="s">
        <v>1</v>
      </c>
      <c r="G562" t="str">
        <f>"2018-11-20 00:12:29"</f>
        <v>2018-11-20 00:12:29</v>
      </c>
    </row>
    <row r="563" spans="1:7" x14ac:dyDescent="0.2">
      <c r="A563" t="s">
        <v>0</v>
      </c>
      <c r="B563" t="str">
        <f>"13796335560"</f>
        <v>13796335560</v>
      </c>
      <c r="C563" t="s">
        <v>0</v>
      </c>
      <c r="D563" t="s">
        <v>0</v>
      </c>
      <c r="E563" t="s">
        <v>0</v>
      </c>
      <c r="F563" t="s">
        <v>1</v>
      </c>
      <c r="G563" t="str">
        <f>"2018-11-20 00:12:19"</f>
        <v>2018-11-20 00:12:19</v>
      </c>
    </row>
    <row r="564" spans="1:7" x14ac:dyDescent="0.2">
      <c r="A564" t="s">
        <v>545</v>
      </c>
      <c r="B564" t="str">
        <f>"15681359132"</f>
        <v>15681359132</v>
      </c>
      <c r="C564" t="str">
        <f>"51118119971210113X"</f>
        <v>51118119971210113X</v>
      </c>
      <c r="D564" t="s">
        <v>0</v>
      </c>
      <c r="E564" t="s">
        <v>0</v>
      </c>
      <c r="F564" t="s">
        <v>1</v>
      </c>
      <c r="G564" t="str">
        <f>"2018-11-20 00:11:06"</f>
        <v>2018-11-20 00:11:06</v>
      </c>
    </row>
    <row r="565" spans="1:7" x14ac:dyDescent="0.2">
      <c r="A565" t="s">
        <v>546</v>
      </c>
      <c r="B565" t="str">
        <f>"18506101949"</f>
        <v>18506101949</v>
      </c>
      <c r="C565" t="str">
        <f>"342222200009296414"</f>
        <v>342222200009296414</v>
      </c>
      <c r="D565" t="s">
        <v>0</v>
      </c>
      <c r="E565" t="s">
        <v>0</v>
      </c>
      <c r="F565" t="s">
        <v>1</v>
      </c>
      <c r="G565" t="str">
        <f>"2018-11-20 00:10:58"</f>
        <v>2018-11-20 00:10:58</v>
      </c>
    </row>
    <row r="566" spans="1:7" x14ac:dyDescent="0.2">
      <c r="A566" t="s">
        <v>547</v>
      </c>
      <c r="B566" t="str">
        <f>"13590040309"</f>
        <v>13590040309</v>
      </c>
      <c r="C566" t="str">
        <f>"440882198805181213"</f>
        <v>440882198805181213</v>
      </c>
      <c r="D566" t="s">
        <v>0</v>
      </c>
      <c r="E566" t="s">
        <v>0</v>
      </c>
      <c r="F566" t="s">
        <v>1</v>
      </c>
      <c r="G566" t="str">
        <f>"2018-11-20 00:08:55"</f>
        <v>2018-11-20 00:08:55</v>
      </c>
    </row>
    <row r="567" spans="1:7" x14ac:dyDescent="0.2">
      <c r="A567" t="s">
        <v>0</v>
      </c>
      <c r="B567" t="str">
        <f>"13559053711"</f>
        <v>13559053711</v>
      </c>
      <c r="C567" t="s">
        <v>0</v>
      </c>
      <c r="D567" t="s">
        <v>0</v>
      </c>
      <c r="E567" t="s">
        <v>0</v>
      </c>
      <c r="F567" t="s">
        <v>1</v>
      </c>
      <c r="G567" t="str">
        <f>"2018-11-20 00:07:31"</f>
        <v>2018-11-20 00:07:31</v>
      </c>
    </row>
    <row r="568" spans="1:7" x14ac:dyDescent="0.2">
      <c r="A568" t="s">
        <v>548</v>
      </c>
      <c r="B568" t="str">
        <f>"13886786019"</f>
        <v>13886786019</v>
      </c>
      <c r="C568" t="str">
        <f>"422828197808085804"</f>
        <v>422828197808085804</v>
      </c>
      <c r="D568" t="s">
        <v>549</v>
      </c>
      <c r="E568" t="s">
        <v>550</v>
      </c>
      <c r="F568" t="s">
        <v>1</v>
      </c>
      <c r="G568" t="str">
        <f>"2018-11-20 00:05:11"</f>
        <v>2018-11-20 00:05:11</v>
      </c>
    </row>
    <row r="569" spans="1:7" x14ac:dyDescent="0.2">
      <c r="A569" t="s">
        <v>551</v>
      </c>
      <c r="B569" t="str">
        <f>"18506177474"</f>
        <v>18506177474</v>
      </c>
      <c r="C569" t="str">
        <f>"610423199703292013"</f>
        <v>610423199703292013</v>
      </c>
      <c r="D569" t="s">
        <v>0</v>
      </c>
      <c r="E569" t="s">
        <v>0</v>
      </c>
      <c r="F569" t="s">
        <v>1</v>
      </c>
      <c r="G569" t="str">
        <f>"2018-11-20 00:05:05"</f>
        <v>2018-11-20 00:05:05</v>
      </c>
    </row>
    <row r="570" spans="1:7" x14ac:dyDescent="0.2">
      <c r="A570" t="s">
        <v>552</v>
      </c>
      <c r="B570" t="str">
        <f>"13301161122"</f>
        <v>13301161122</v>
      </c>
      <c r="C570" t="str">
        <f>"110103198505281589"</f>
        <v>110103198505281589</v>
      </c>
      <c r="D570" t="s">
        <v>0</v>
      </c>
      <c r="E570" t="s">
        <v>0</v>
      </c>
      <c r="F570" t="s">
        <v>1</v>
      </c>
      <c r="G570" t="str">
        <f>"2018-11-20 00:04:25"</f>
        <v>2018-11-20 00:04:25</v>
      </c>
    </row>
    <row r="571" spans="1:7" x14ac:dyDescent="0.2">
      <c r="A571" t="s">
        <v>553</v>
      </c>
      <c r="B571" t="str">
        <f>"13968434709"</f>
        <v>13968434709</v>
      </c>
      <c r="C571" t="str">
        <f>"331082199401057458"</f>
        <v>331082199401057458</v>
      </c>
      <c r="D571" t="s">
        <v>0</v>
      </c>
      <c r="E571" t="s">
        <v>0</v>
      </c>
      <c r="F571" t="s">
        <v>1</v>
      </c>
      <c r="G571" t="str">
        <f>"2018-11-20 00:02:44"</f>
        <v>2018-11-20 00:02:44</v>
      </c>
    </row>
    <row r="572" spans="1:7" x14ac:dyDescent="0.2">
      <c r="A572" t="s">
        <v>554</v>
      </c>
      <c r="B572" t="str">
        <f>"13558786299"</f>
        <v>13558786299</v>
      </c>
      <c r="C572" t="str">
        <f>"440902199002052491"</f>
        <v>440902199002052491</v>
      </c>
      <c r="D572" t="s">
        <v>0</v>
      </c>
      <c r="E572" t="s">
        <v>0</v>
      </c>
      <c r="F572" t="s">
        <v>1</v>
      </c>
      <c r="G572" t="str">
        <f>"2018-11-20 00:02:10"</f>
        <v>2018-11-20 00:02:10</v>
      </c>
    </row>
    <row r="573" spans="1:7" x14ac:dyDescent="0.2">
      <c r="A573" t="s">
        <v>555</v>
      </c>
      <c r="B573" t="str">
        <f>"18122962389"</f>
        <v>18122962389</v>
      </c>
      <c r="C573" t="str">
        <f>"430525199910257434"</f>
        <v>430525199910257434</v>
      </c>
      <c r="D573" t="s">
        <v>0</v>
      </c>
      <c r="E573" t="s">
        <v>0</v>
      </c>
      <c r="F573" t="s">
        <v>1</v>
      </c>
      <c r="G573" t="str">
        <f>"2018-11-20 00:02:04"</f>
        <v>2018-11-20 00:02:04</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MDM</dc:creator>
  <cp:lastModifiedBy>MDM</cp:lastModifiedBy>
  <dcterms:created xsi:type="dcterms:W3CDTF">2018-11-20T15:36:07Z</dcterms:created>
  <dcterms:modified xsi:type="dcterms:W3CDTF">2018-11-21T00:37:56Z</dcterms:modified>
</cp:coreProperties>
</file>