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青春\"/>
    </mc:Choice>
  </mc:AlternateContent>
  <xr:revisionPtr revIDLastSave="0" documentId="8_{131870F1-A257-4520-B9D4-58270ACFE21C}" xr6:coauthVersionLast="36" xr6:coauthVersionMax="36" xr10:uidLastSave="{00000000-0000-0000-0000-000000000000}"/>
  <bookViews>
    <workbookView xWindow="0" yWindow="0" windowWidth="24330" windowHeight="10245" xr2:uid="{4B4BFC49-B66E-4301-ADD2-C91FC5ADD2FD}"/>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G1" i="1"/>
  <c r="B2" i="1"/>
  <c r="G2" i="1"/>
  <c r="B3" i="1"/>
  <c r="C3" i="1"/>
  <c r="G3" i="1"/>
  <c r="B4" i="1"/>
  <c r="C4" i="1"/>
  <c r="G4" i="1"/>
  <c r="B5" i="1"/>
  <c r="G5" i="1"/>
  <c r="B6" i="1"/>
  <c r="C6" i="1"/>
  <c r="G6" i="1"/>
  <c r="B7" i="1"/>
  <c r="C7" i="1"/>
  <c r="G7" i="1"/>
  <c r="B8" i="1"/>
  <c r="G8" i="1"/>
  <c r="B9" i="1"/>
  <c r="G9" i="1"/>
  <c r="B10" i="1"/>
  <c r="C10" i="1"/>
  <c r="G10" i="1"/>
  <c r="B11" i="1"/>
  <c r="C11" i="1"/>
  <c r="G11" i="1"/>
  <c r="B12" i="1"/>
  <c r="G12" i="1"/>
  <c r="B13" i="1"/>
  <c r="C13" i="1"/>
  <c r="G13" i="1"/>
  <c r="B14" i="1"/>
  <c r="G14" i="1"/>
  <c r="B15" i="1"/>
  <c r="G15" i="1"/>
  <c r="B16" i="1"/>
  <c r="G16" i="1"/>
  <c r="B17" i="1"/>
  <c r="G17" i="1"/>
  <c r="B18" i="1"/>
  <c r="C18" i="1"/>
  <c r="G18" i="1"/>
  <c r="B19" i="1"/>
  <c r="G19" i="1"/>
  <c r="B20" i="1"/>
  <c r="C20" i="1"/>
  <c r="G20" i="1"/>
  <c r="B21" i="1"/>
  <c r="C21" i="1"/>
  <c r="G21" i="1"/>
  <c r="B22" i="1"/>
  <c r="C22" i="1"/>
  <c r="G22" i="1"/>
  <c r="B23" i="1"/>
  <c r="C23" i="1"/>
  <c r="G23" i="1"/>
  <c r="B24" i="1"/>
  <c r="C24" i="1"/>
  <c r="G24" i="1"/>
  <c r="B25" i="1"/>
  <c r="C25" i="1"/>
  <c r="G25" i="1"/>
  <c r="B26" i="1"/>
  <c r="G26" i="1"/>
  <c r="B27" i="1"/>
  <c r="G27" i="1"/>
  <c r="B28" i="1"/>
  <c r="C28" i="1"/>
  <c r="G28" i="1"/>
  <c r="B29" i="1"/>
  <c r="C29" i="1"/>
  <c r="G29" i="1"/>
  <c r="B30" i="1"/>
  <c r="C30" i="1"/>
  <c r="G30" i="1"/>
  <c r="B31" i="1"/>
  <c r="C31" i="1"/>
  <c r="G31" i="1"/>
  <c r="B32" i="1"/>
  <c r="G32" i="1"/>
  <c r="B33" i="1"/>
  <c r="C33" i="1"/>
  <c r="G33" i="1"/>
  <c r="B34" i="1"/>
  <c r="G34" i="1"/>
  <c r="B35" i="1"/>
  <c r="C35" i="1"/>
  <c r="G35" i="1"/>
  <c r="B36" i="1"/>
  <c r="C36" i="1"/>
  <c r="G36" i="1"/>
  <c r="B37" i="1"/>
  <c r="C37" i="1"/>
  <c r="G37" i="1"/>
  <c r="B38" i="1"/>
  <c r="G38" i="1"/>
  <c r="B39" i="1"/>
  <c r="C39" i="1"/>
  <c r="G39" i="1"/>
  <c r="B40" i="1"/>
  <c r="G40" i="1"/>
  <c r="B41" i="1"/>
  <c r="C41" i="1"/>
  <c r="G41" i="1"/>
  <c r="B42" i="1"/>
  <c r="G42" i="1"/>
  <c r="B43" i="1"/>
  <c r="G43" i="1"/>
  <c r="B44" i="1"/>
  <c r="C44" i="1"/>
  <c r="G44" i="1"/>
  <c r="B45" i="1"/>
  <c r="C45" i="1"/>
  <c r="G45" i="1"/>
  <c r="B46" i="1"/>
  <c r="C46" i="1"/>
  <c r="G46" i="1"/>
  <c r="B47" i="1"/>
  <c r="C47" i="1"/>
  <c r="G47" i="1"/>
  <c r="B48" i="1"/>
  <c r="C48" i="1"/>
  <c r="G48" i="1"/>
  <c r="B49" i="1"/>
  <c r="G49" i="1"/>
  <c r="B50" i="1"/>
  <c r="C50" i="1"/>
  <c r="G50" i="1"/>
  <c r="B51" i="1"/>
  <c r="C51" i="1"/>
  <c r="G51" i="1"/>
  <c r="B52" i="1"/>
  <c r="C52" i="1"/>
  <c r="G52" i="1"/>
  <c r="B53" i="1"/>
  <c r="G53" i="1"/>
  <c r="B54" i="1"/>
  <c r="G54" i="1"/>
  <c r="B55" i="1"/>
  <c r="C55" i="1"/>
  <c r="G55" i="1"/>
  <c r="B56" i="1"/>
  <c r="C56" i="1"/>
  <c r="G56" i="1"/>
  <c r="B57" i="1"/>
  <c r="C57" i="1"/>
  <c r="G57" i="1"/>
  <c r="B58" i="1"/>
  <c r="C58" i="1"/>
  <c r="G58" i="1"/>
  <c r="B59" i="1"/>
  <c r="C59" i="1"/>
  <c r="G59" i="1"/>
  <c r="B60" i="1"/>
  <c r="G60" i="1"/>
  <c r="B61" i="1"/>
  <c r="C61" i="1"/>
  <c r="G61" i="1"/>
  <c r="B62" i="1"/>
  <c r="G62" i="1"/>
  <c r="B63" i="1"/>
  <c r="C63" i="1"/>
  <c r="G63" i="1"/>
  <c r="B64" i="1"/>
  <c r="C64" i="1"/>
  <c r="G64" i="1"/>
  <c r="B65" i="1"/>
  <c r="G65" i="1"/>
  <c r="B66" i="1"/>
  <c r="C66" i="1"/>
  <c r="G66" i="1"/>
  <c r="B67" i="1"/>
  <c r="G67" i="1"/>
  <c r="B68" i="1"/>
  <c r="C68" i="1"/>
  <c r="G68" i="1"/>
  <c r="B69" i="1"/>
  <c r="G69" i="1"/>
  <c r="B70" i="1"/>
  <c r="G70" i="1"/>
  <c r="B71" i="1"/>
  <c r="C71" i="1"/>
  <c r="G71" i="1"/>
  <c r="B72" i="1"/>
  <c r="C72" i="1"/>
  <c r="G72" i="1"/>
  <c r="B73" i="1"/>
  <c r="C73" i="1"/>
  <c r="G73" i="1"/>
  <c r="B74" i="1"/>
  <c r="C74" i="1"/>
  <c r="G74" i="1"/>
  <c r="B75" i="1"/>
  <c r="G75" i="1"/>
  <c r="B76" i="1"/>
  <c r="G76" i="1"/>
  <c r="B77" i="1"/>
  <c r="C77" i="1"/>
  <c r="G77" i="1"/>
  <c r="B78" i="1"/>
  <c r="C78" i="1"/>
  <c r="G78" i="1"/>
  <c r="B79" i="1"/>
  <c r="C79" i="1"/>
  <c r="G79" i="1"/>
  <c r="B80" i="1"/>
  <c r="C80" i="1"/>
  <c r="G80" i="1"/>
  <c r="B81" i="1"/>
  <c r="C81" i="1"/>
  <c r="G81" i="1"/>
  <c r="B82" i="1"/>
  <c r="C82" i="1"/>
  <c r="G82" i="1"/>
  <c r="B83" i="1"/>
  <c r="C83" i="1"/>
  <c r="G83" i="1"/>
  <c r="B84" i="1"/>
  <c r="G84" i="1"/>
  <c r="B85" i="1"/>
  <c r="C85" i="1"/>
  <c r="G85" i="1"/>
  <c r="B86" i="1"/>
  <c r="G86" i="1"/>
  <c r="B87" i="1"/>
  <c r="C87" i="1"/>
  <c r="G87" i="1"/>
  <c r="B88" i="1"/>
  <c r="C88" i="1"/>
  <c r="G88" i="1"/>
  <c r="B89" i="1"/>
  <c r="G89" i="1"/>
  <c r="B90" i="1"/>
  <c r="C90" i="1"/>
  <c r="G90" i="1"/>
  <c r="B91" i="1"/>
  <c r="G91" i="1"/>
  <c r="B92" i="1"/>
  <c r="C92" i="1"/>
  <c r="G92" i="1"/>
  <c r="B93" i="1"/>
  <c r="C93" i="1"/>
  <c r="G93" i="1"/>
  <c r="B94" i="1"/>
  <c r="G94" i="1"/>
  <c r="B95" i="1"/>
  <c r="C95" i="1"/>
  <c r="G95" i="1"/>
  <c r="B96" i="1"/>
  <c r="C96" i="1"/>
  <c r="G96" i="1"/>
  <c r="B97" i="1"/>
  <c r="G97" i="1"/>
  <c r="B98" i="1"/>
  <c r="C98" i="1"/>
  <c r="G98" i="1"/>
  <c r="B99" i="1"/>
  <c r="C99" i="1"/>
  <c r="G99" i="1"/>
  <c r="B100" i="1"/>
  <c r="C100" i="1"/>
  <c r="G100" i="1"/>
  <c r="B101" i="1"/>
  <c r="C101" i="1"/>
  <c r="G101" i="1"/>
  <c r="B102" i="1"/>
  <c r="C102" i="1"/>
  <c r="G102" i="1"/>
  <c r="B103" i="1"/>
  <c r="C103" i="1"/>
  <c r="G103" i="1"/>
  <c r="B104" i="1"/>
  <c r="C104" i="1"/>
  <c r="G104" i="1"/>
  <c r="B105" i="1"/>
  <c r="C105" i="1"/>
  <c r="G105" i="1"/>
  <c r="B106" i="1"/>
  <c r="C106" i="1"/>
  <c r="G106" i="1"/>
  <c r="B107" i="1"/>
  <c r="C107" i="1"/>
  <c r="G107" i="1"/>
  <c r="B108" i="1"/>
  <c r="G108" i="1"/>
  <c r="B109" i="1"/>
  <c r="G109" i="1"/>
  <c r="B110" i="1"/>
  <c r="G110" i="1"/>
  <c r="B111" i="1"/>
  <c r="G111" i="1"/>
  <c r="B112" i="1"/>
  <c r="C112" i="1"/>
  <c r="G112" i="1"/>
  <c r="B113" i="1"/>
  <c r="G113" i="1"/>
  <c r="B114" i="1"/>
  <c r="C114" i="1"/>
  <c r="G114" i="1"/>
  <c r="B115" i="1"/>
  <c r="G115" i="1"/>
  <c r="B116" i="1"/>
  <c r="C116" i="1"/>
  <c r="G116" i="1"/>
  <c r="B117" i="1"/>
  <c r="C117" i="1"/>
  <c r="G117" i="1"/>
  <c r="B118" i="1"/>
  <c r="C118" i="1"/>
  <c r="G118" i="1"/>
  <c r="B119" i="1"/>
  <c r="G119" i="1"/>
  <c r="B120" i="1"/>
  <c r="C120" i="1"/>
  <c r="G120" i="1"/>
  <c r="B121" i="1"/>
  <c r="C121" i="1"/>
  <c r="G121" i="1"/>
  <c r="B122" i="1"/>
  <c r="G122" i="1"/>
  <c r="B123" i="1"/>
  <c r="G123" i="1"/>
  <c r="B124" i="1"/>
  <c r="C124" i="1"/>
  <c r="G124" i="1"/>
  <c r="B125" i="1"/>
  <c r="C125" i="1"/>
  <c r="G125" i="1"/>
  <c r="B126" i="1"/>
  <c r="G126" i="1"/>
  <c r="B127" i="1"/>
  <c r="C127" i="1"/>
  <c r="G127" i="1"/>
  <c r="B128" i="1"/>
  <c r="G128" i="1"/>
  <c r="B129" i="1"/>
  <c r="C129" i="1"/>
  <c r="G129" i="1"/>
  <c r="B130" i="1"/>
  <c r="C130" i="1"/>
  <c r="G130" i="1"/>
  <c r="B131" i="1"/>
  <c r="C131" i="1"/>
  <c r="G131" i="1"/>
  <c r="B132" i="1"/>
  <c r="C132" i="1"/>
  <c r="G132" i="1"/>
  <c r="B133" i="1"/>
  <c r="C133" i="1"/>
  <c r="G133" i="1"/>
  <c r="B134" i="1"/>
  <c r="G134" i="1"/>
  <c r="B135" i="1"/>
  <c r="G135" i="1"/>
  <c r="B136" i="1"/>
  <c r="C136" i="1"/>
  <c r="G136" i="1"/>
  <c r="B137" i="1"/>
  <c r="G137" i="1"/>
  <c r="B138" i="1"/>
  <c r="G138" i="1"/>
  <c r="B139" i="1"/>
  <c r="C139" i="1"/>
  <c r="G139" i="1"/>
  <c r="B140" i="1"/>
  <c r="C140" i="1"/>
  <c r="G140" i="1"/>
  <c r="B141" i="1"/>
  <c r="G141" i="1"/>
  <c r="B142" i="1"/>
  <c r="G142" i="1"/>
  <c r="B143" i="1"/>
  <c r="C143" i="1"/>
  <c r="G143" i="1"/>
  <c r="B144" i="1"/>
  <c r="G144" i="1"/>
  <c r="B145" i="1"/>
  <c r="C145" i="1"/>
  <c r="G145" i="1"/>
  <c r="B146" i="1"/>
  <c r="G146" i="1"/>
  <c r="B147" i="1"/>
  <c r="G147" i="1"/>
  <c r="B148" i="1"/>
  <c r="G148" i="1"/>
  <c r="B149" i="1"/>
  <c r="C149" i="1"/>
  <c r="G149" i="1"/>
  <c r="B150" i="1"/>
  <c r="C150" i="1"/>
  <c r="G150" i="1"/>
  <c r="B151" i="1"/>
  <c r="C151" i="1"/>
  <c r="G151" i="1"/>
  <c r="B152" i="1"/>
  <c r="C152" i="1"/>
  <c r="G152" i="1"/>
  <c r="B153" i="1"/>
  <c r="G153" i="1"/>
  <c r="B154" i="1"/>
  <c r="C154" i="1"/>
  <c r="G154" i="1"/>
  <c r="B155" i="1"/>
  <c r="C155" i="1"/>
  <c r="G155" i="1"/>
  <c r="B156" i="1"/>
  <c r="C156" i="1"/>
  <c r="G156" i="1"/>
  <c r="B157" i="1"/>
  <c r="G157" i="1"/>
  <c r="B158" i="1"/>
  <c r="C158" i="1"/>
  <c r="G158" i="1"/>
  <c r="B159" i="1"/>
  <c r="C159" i="1"/>
  <c r="G159" i="1"/>
  <c r="B160" i="1"/>
  <c r="C160" i="1"/>
  <c r="G160" i="1"/>
  <c r="B161" i="1"/>
  <c r="C161" i="1"/>
  <c r="G161" i="1"/>
  <c r="B162" i="1"/>
  <c r="C162" i="1"/>
  <c r="G162" i="1"/>
  <c r="B163" i="1"/>
  <c r="C163" i="1"/>
  <c r="G163" i="1"/>
  <c r="B164" i="1"/>
  <c r="C164" i="1"/>
  <c r="G164" i="1"/>
  <c r="B165" i="1"/>
  <c r="G165" i="1"/>
  <c r="B166" i="1"/>
  <c r="C166" i="1"/>
  <c r="G166" i="1"/>
  <c r="B167" i="1"/>
  <c r="C167" i="1"/>
  <c r="G167" i="1"/>
  <c r="B168" i="1"/>
  <c r="C168" i="1"/>
  <c r="G168" i="1"/>
  <c r="B169" i="1"/>
  <c r="C169" i="1"/>
  <c r="G169" i="1"/>
  <c r="B170" i="1"/>
  <c r="G170" i="1"/>
  <c r="B171" i="1"/>
  <c r="C171" i="1"/>
  <c r="G171" i="1"/>
  <c r="B172" i="1"/>
  <c r="G172" i="1"/>
  <c r="B173" i="1"/>
  <c r="C173" i="1"/>
  <c r="G173" i="1"/>
  <c r="B174" i="1"/>
  <c r="C174" i="1"/>
  <c r="G174" i="1"/>
  <c r="B175" i="1"/>
  <c r="C175" i="1"/>
  <c r="G175" i="1"/>
  <c r="B176" i="1"/>
  <c r="C176" i="1"/>
  <c r="G176" i="1"/>
  <c r="B177" i="1"/>
  <c r="C177" i="1"/>
  <c r="G177" i="1"/>
  <c r="B178" i="1"/>
  <c r="C178" i="1"/>
  <c r="G178" i="1"/>
  <c r="B179" i="1"/>
  <c r="C179" i="1"/>
  <c r="G179" i="1"/>
  <c r="B180" i="1"/>
  <c r="C180" i="1"/>
  <c r="G180" i="1"/>
  <c r="B181" i="1"/>
  <c r="C181" i="1"/>
  <c r="G181" i="1"/>
  <c r="B182" i="1"/>
  <c r="G182" i="1"/>
  <c r="B183" i="1"/>
  <c r="G183" i="1"/>
  <c r="B184" i="1"/>
  <c r="C184" i="1"/>
  <c r="G184" i="1"/>
  <c r="B185" i="1"/>
  <c r="C185" i="1"/>
  <c r="G185" i="1"/>
  <c r="B186" i="1"/>
  <c r="C186" i="1"/>
  <c r="G186" i="1"/>
  <c r="B187" i="1"/>
  <c r="G187" i="1"/>
  <c r="B188" i="1"/>
  <c r="C188" i="1"/>
  <c r="G188" i="1"/>
  <c r="B189" i="1"/>
  <c r="C189" i="1"/>
  <c r="G189" i="1"/>
  <c r="B190" i="1"/>
  <c r="C190" i="1"/>
  <c r="G190" i="1"/>
  <c r="B191" i="1"/>
  <c r="C191" i="1"/>
  <c r="G191" i="1"/>
  <c r="B192" i="1"/>
  <c r="G192" i="1"/>
  <c r="B193" i="1"/>
  <c r="G193" i="1"/>
  <c r="B194" i="1"/>
  <c r="C194" i="1"/>
  <c r="G194" i="1"/>
  <c r="B195" i="1"/>
  <c r="C195" i="1"/>
  <c r="G195" i="1"/>
  <c r="B196" i="1"/>
  <c r="G196" i="1"/>
  <c r="B197" i="1"/>
  <c r="C197" i="1"/>
  <c r="G197" i="1"/>
  <c r="B198" i="1"/>
  <c r="G198" i="1"/>
  <c r="B199" i="1"/>
  <c r="C199" i="1"/>
  <c r="G199" i="1"/>
  <c r="B200" i="1"/>
  <c r="C200" i="1"/>
  <c r="G200" i="1"/>
  <c r="B201" i="1"/>
  <c r="G201" i="1"/>
  <c r="B202" i="1"/>
  <c r="C202" i="1"/>
  <c r="G202" i="1"/>
  <c r="B203" i="1"/>
  <c r="C203" i="1"/>
  <c r="G203" i="1"/>
  <c r="B204" i="1"/>
  <c r="C204" i="1"/>
  <c r="G204" i="1"/>
  <c r="B205" i="1"/>
  <c r="G205" i="1"/>
  <c r="B206" i="1"/>
  <c r="G206" i="1"/>
  <c r="B207" i="1"/>
  <c r="C207" i="1"/>
  <c r="G207" i="1"/>
  <c r="B208" i="1"/>
  <c r="G208" i="1"/>
  <c r="B209" i="1"/>
  <c r="C209" i="1"/>
  <c r="G209" i="1"/>
  <c r="B210" i="1"/>
  <c r="C210" i="1"/>
  <c r="G210" i="1"/>
  <c r="B211" i="1"/>
  <c r="G211" i="1"/>
  <c r="B212" i="1"/>
  <c r="C212" i="1"/>
  <c r="G212" i="1"/>
  <c r="B213" i="1"/>
  <c r="C213" i="1"/>
  <c r="G213" i="1"/>
  <c r="B214" i="1"/>
  <c r="C214" i="1"/>
  <c r="G214" i="1"/>
  <c r="B215" i="1"/>
  <c r="C215" i="1"/>
  <c r="G215" i="1"/>
  <c r="B216" i="1"/>
  <c r="C216" i="1"/>
  <c r="G216" i="1"/>
  <c r="B217" i="1"/>
  <c r="C217" i="1"/>
  <c r="G217" i="1"/>
  <c r="B218" i="1"/>
  <c r="C218" i="1"/>
  <c r="G218" i="1"/>
  <c r="B219" i="1"/>
  <c r="C219" i="1"/>
  <c r="G219" i="1"/>
  <c r="B220" i="1"/>
  <c r="C220" i="1"/>
  <c r="G220" i="1"/>
  <c r="B221" i="1"/>
  <c r="G221" i="1"/>
  <c r="B222" i="1"/>
  <c r="C222" i="1"/>
  <c r="G222" i="1"/>
  <c r="B223" i="1"/>
  <c r="C223" i="1"/>
  <c r="G223" i="1"/>
  <c r="B224" i="1"/>
  <c r="C224" i="1"/>
  <c r="G224" i="1"/>
  <c r="B225" i="1"/>
  <c r="G225" i="1"/>
  <c r="B226" i="1"/>
  <c r="G226" i="1"/>
  <c r="B227" i="1"/>
  <c r="G227" i="1"/>
  <c r="B228" i="1"/>
  <c r="C228" i="1"/>
  <c r="G228" i="1"/>
  <c r="B229" i="1"/>
  <c r="G229" i="1"/>
  <c r="B230" i="1"/>
  <c r="C230" i="1"/>
  <c r="G230" i="1"/>
  <c r="B231" i="1"/>
  <c r="C231" i="1"/>
  <c r="G231" i="1"/>
  <c r="B232" i="1"/>
  <c r="C232" i="1"/>
  <c r="G232" i="1"/>
  <c r="B233" i="1"/>
  <c r="G233" i="1"/>
  <c r="B234" i="1"/>
  <c r="C234" i="1"/>
  <c r="G234" i="1"/>
  <c r="B235" i="1"/>
  <c r="C235" i="1"/>
  <c r="G235" i="1"/>
  <c r="B236" i="1"/>
  <c r="C236" i="1"/>
  <c r="G236" i="1"/>
  <c r="B237" i="1"/>
  <c r="C237" i="1"/>
  <c r="G237" i="1"/>
  <c r="B238" i="1"/>
  <c r="C238" i="1"/>
  <c r="G238" i="1"/>
  <c r="B239" i="1"/>
  <c r="G239" i="1"/>
  <c r="B240" i="1"/>
  <c r="C240" i="1"/>
  <c r="G240" i="1"/>
  <c r="B241" i="1"/>
  <c r="G241" i="1"/>
  <c r="B242" i="1"/>
  <c r="C242" i="1"/>
  <c r="G242" i="1"/>
  <c r="B243" i="1"/>
  <c r="G243" i="1"/>
  <c r="B244" i="1"/>
  <c r="C244" i="1"/>
  <c r="G244" i="1"/>
  <c r="B245" i="1"/>
  <c r="C245" i="1"/>
  <c r="G245" i="1"/>
  <c r="B246" i="1"/>
  <c r="C246" i="1"/>
  <c r="G246" i="1"/>
  <c r="B247" i="1"/>
  <c r="C247" i="1"/>
  <c r="G247" i="1"/>
  <c r="B248" i="1"/>
  <c r="C248" i="1"/>
  <c r="G248" i="1"/>
  <c r="B249" i="1"/>
  <c r="G249" i="1"/>
  <c r="B250" i="1"/>
  <c r="G250" i="1"/>
  <c r="B251" i="1"/>
  <c r="C251" i="1"/>
  <c r="G251" i="1"/>
  <c r="B252" i="1"/>
  <c r="C252" i="1"/>
  <c r="G252" i="1"/>
  <c r="B253" i="1"/>
  <c r="G253" i="1"/>
  <c r="B254" i="1"/>
  <c r="C254" i="1"/>
  <c r="G254" i="1"/>
  <c r="B255" i="1"/>
  <c r="C255" i="1"/>
  <c r="G255" i="1"/>
  <c r="B256" i="1"/>
  <c r="G256" i="1"/>
  <c r="B257" i="1"/>
  <c r="G257" i="1"/>
  <c r="B258" i="1"/>
  <c r="C258" i="1"/>
  <c r="G258" i="1"/>
  <c r="B259" i="1"/>
  <c r="G259" i="1"/>
  <c r="B260" i="1"/>
  <c r="C260" i="1"/>
  <c r="G260" i="1"/>
  <c r="B261" i="1"/>
  <c r="G261" i="1"/>
  <c r="B262" i="1"/>
  <c r="C262" i="1"/>
  <c r="G262" i="1"/>
  <c r="B263" i="1"/>
  <c r="C263" i="1"/>
  <c r="G263" i="1"/>
  <c r="B264" i="1"/>
  <c r="G264" i="1"/>
  <c r="B265" i="1"/>
  <c r="C265" i="1"/>
  <c r="G265" i="1"/>
  <c r="B266" i="1"/>
  <c r="C266" i="1"/>
  <c r="G266" i="1"/>
  <c r="B267" i="1"/>
  <c r="C267" i="1"/>
  <c r="G267" i="1"/>
  <c r="B268" i="1"/>
  <c r="C268" i="1"/>
  <c r="G268" i="1"/>
  <c r="B269" i="1"/>
  <c r="C269" i="1"/>
  <c r="G269" i="1"/>
  <c r="B270" i="1"/>
  <c r="G270" i="1"/>
  <c r="B271" i="1"/>
  <c r="C271" i="1"/>
  <c r="G271" i="1"/>
  <c r="B272" i="1"/>
  <c r="C272" i="1"/>
  <c r="G272" i="1"/>
  <c r="B273" i="1"/>
  <c r="C273" i="1"/>
  <c r="G273" i="1"/>
  <c r="B274" i="1"/>
  <c r="C274" i="1"/>
  <c r="G274" i="1"/>
  <c r="B275" i="1"/>
  <c r="C275" i="1"/>
  <c r="G275" i="1"/>
  <c r="B276" i="1"/>
  <c r="C276" i="1"/>
  <c r="G276" i="1"/>
  <c r="B277" i="1"/>
  <c r="C277" i="1"/>
  <c r="G277" i="1"/>
  <c r="B278" i="1"/>
  <c r="C278" i="1"/>
  <c r="G278" i="1"/>
  <c r="B279" i="1"/>
  <c r="G279" i="1"/>
  <c r="B280" i="1"/>
  <c r="G280" i="1"/>
  <c r="B281" i="1"/>
  <c r="C281" i="1"/>
  <c r="G281" i="1"/>
  <c r="B282" i="1"/>
  <c r="G282" i="1"/>
  <c r="B283" i="1"/>
  <c r="C283" i="1"/>
  <c r="G283" i="1"/>
  <c r="B284" i="1"/>
  <c r="C284" i="1"/>
  <c r="G284" i="1"/>
  <c r="B285" i="1"/>
  <c r="C285" i="1"/>
  <c r="G285" i="1"/>
  <c r="B286" i="1"/>
  <c r="C286" i="1"/>
  <c r="G286" i="1"/>
  <c r="B287" i="1"/>
  <c r="C287" i="1"/>
  <c r="G287" i="1"/>
  <c r="B288" i="1"/>
  <c r="C288" i="1"/>
  <c r="G288" i="1"/>
  <c r="B289" i="1"/>
  <c r="C289" i="1"/>
  <c r="G289" i="1"/>
  <c r="B290" i="1"/>
  <c r="C290" i="1"/>
  <c r="G290" i="1"/>
  <c r="B291" i="1"/>
  <c r="G291" i="1"/>
  <c r="B292" i="1"/>
  <c r="C292" i="1"/>
  <c r="G292" i="1"/>
  <c r="B293" i="1"/>
  <c r="G293" i="1"/>
  <c r="B294" i="1"/>
  <c r="C294" i="1"/>
  <c r="G294" i="1"/>
  <c r="B295" i="1"/>
  <c r="C295" i="1"/>
  <c r="G295" i="1"/>
  <c r="B296" i="1"/>
  <c r="C296" i="1"/>
  <c r="G296" i="1"/>
  <c r="B297" i="1"/>
  <c r="C297" i="1"/>
  <c r="G297" i="1"/>
  <c r="B298" i="1"/>
  <c r="C298" i="1"/>
  <c r="G298" i="1"/>
  <c r="B299" i="1"/>
  <c r="C299" i="1"/>
  <c r="G299" i="1"/>
  <c r="B300" i="1"/>
  <c r="G300" i="1"/>
  <c r="B301" i="1"/>
  <c r="C301" i="1"/>
  <c r="G301" i="1"/>
  <c r="B302" i="1"/>
  <c r="C302" i="1"/>
  <c r="G302" i="1"/>
  <c r="B303" i="1"/>
  <c r="C303" i="1"/>
  <c r="G303" i="1"/>
  <c r="B304" i="1"/>
  <c r="G304" i="1"/>
  <c r="B305" i="1"/>
  <c r="C305" i="1"/>
  <c r="G305" i="1"/>
  <c r="B306" i="1"/>
  <c r="G306" i="1"/>
  <c r="B307" i="1"/>
  <c r="G307" i="1"/>
  <c r="B308" i="1"/>
  <c r="C308" i="1"/>
  <c r="G308" i="1"/>
  <c r="B309" i="1"/>
  <c r="G309" i="1"/>
  <c r="B310" i="1"/>
  <c r="C310" i="1"/>
  <c r="G310" i="1"/>
  <c r="B311" i="1"/>
  <c r="C311" i="1"/>
  <c r="G311" i="1"/>
  <c r="B312" i="1"/>
  <c r="G312" i="1"/>
  <c r="B313" i="1"/>
  <c r="G313" i="1"/>
  <c r="B314" i="1"/>
  <c r="G314" i="1"/>
  <c r="B315" i="1"/>
  <c r="G315" i="1"/>
  <c r="B316" i="1"/>
  <c r="G316" i="1"/>
  <c r="B317" i="1"/>
  <c r="G317" i="1"/>
  <c r="B318" i="1"/>
  <c r="G318" i="1"/>
  <c r="B319" i="1"/>
  <c r="C319" i="1"/>
  <c r="G319" i="1"/>
  <c r="B320" i="1"/>
  <c r="C320" i="1"/>
  <c r="G320" i="1"/>
  <c r="B321" i="1"/>
  <c r="C321" i="1"/>
  <c r="G321" i="1"/>
  <c r="B322" i="1"/>
  <c r="C322" i="1"/>
  <c r="G322" i="1"/>
  <c r="B323" i="1"/>
  <c r="C323" i="1"/>
  <c r="G323" i="1"/>
  <c r="B324" i="1"/>
  <c r="C324" i="1"/>
  <c r="G324" i="1"/>
  <c r="B325" i="1"/>
  <c r="C325" i="1"/>
  <c r="G325" i="1"/>
  <c r="B326" i="1"/>
  <c r="G326" i="1"/>
  <c r="B327" i="1"/>
  <c r="C327" i="1"/>
  <c r="G327" i="1"/>
  <c r="B328" i="1"/>
  <c r="C328" i="1"/>
  <c r="G328" i="1"/>
  <c r="B329" i="1"/>
  <c r="C329" i="1"/>
  <c r="G329" i="1"/>
  <c r="B330" i="1"/>
  <c r="C330" i="1"/>
  <c r="G330" i="1"/>
  <c r="B331" i="1"/>
  <c r="G331" i="1"/>
  <c r="B332" i="1"/>
  <c r="G332" i="1"/>
  <c r="B333" i="1"/>
  <c r="C333" i="1"/>
  <c r="G333" i="1"/>
  <c r="B334" i="1"/>
  <c r="C334" i="1"/>
  <c r="G334" i="1"/>
  <c r="B335" i="1"/>
  <c r="C335" i="1"/>
  <c r="G335" i="1"/>
  <c r="B336" i="1"/>
  <c r="G336" i="1"/>
  <c r="B337" i="1"/>
  <c r="C337" i="1"/>
  <c r="G337" i="1"/>
  <c r="B338" i="1"/>
  <c r="G338" i="1"/>
  <c r="B339" i="1"/>
  <c r="G339" i="1"/>
  <c r="B340" i="1"/>
  <c r="C340" i="1"/>
  <c r="G340" i="1"/>
  <c r="B341" i="1"/>
  <c r="C341" i="1"/>
  <c r="G341" i="1"/>
  <c r="B342" i="1"/>
  <c r="C342" i="1"/>
  <c r="G342" i="1"/>
  <c r="B343" i="1"/>
  <c r="C343" i="1"/>
  <c r="G343" i="1"/>
  <c r="B344" i="1"/>
  <c r="G344" i="1"/>
  <c r="B345" i="1"/>
  <c r="C345" i="1"/>
  <c r="G345" i="1"/>
  <c r="B346" i="1"/>
  <c r="G346" i="1"/>
  <c r="B347" i="1"/>
  <c r="C347" i="1"/>
  <c r="G347" i="1"/>
  <c r="B348" i="1"/>
  <c r="C348" i="1"/>
  <c r="G348" i="1"/>
  <c r="B349" i="1"/>
  <c r="C349" i="1"/>
  <c r="G349" i="1"/>
  <c r="B350" i="1"/>
  <c r="C350" i="1"/>
  <c r="G350" i="1"/>
  <c r="B351" i="1"/>
  <c r="G351" i="1"/>
  <c r="B352" i="1"/>
  <c r="C352" i="1"/>
  <c r="G352" i="1"/>
  <c r="B353" i="1"/>
  <c r="C353" i="1"/>
  <c r="G353" i="1"/>
  <c r="B354" i="1"/>
  <c r="C354" i="1"/>
  <c r="G354" i="1"/>
  <c r="B355" i="1"/>
  <c r="C355" i="1"/>
  <c r="G355" i="1"/>
  <c r="B356" i="1"/>
  <c r="C356" i="1"/>
  <c r="G356" i="1"/>
  <c r="B357" i="1"/>
  <c r="C357" i="1"/>
  <c r="G357" i="1"/>
  <c r="B358" i="1"/>
  <c r="C358" i="1"/>
  <c r="G358" i="1"/>
  <c r="B359" i="1"/>
  <c r="C359" i="1"/>
  <c r="G359" i="1"/>
  <c r="B360" i="1"/>
  <c r="C360" i="1"/>
  <c r="G360" i="1"/>
  <c r="B361" i="1"/>
  <c r="C361" i="1"/>
  <c r="G361" i="1"/>
  <c r="B362" i="1"/>
  <c r="G362" i="1"/>
  <c r="B363" i="1"/>
  <c r="C363" i="1"/>
  <c r="G363" i="1"/>
  <c r="B364" i="1"/>
  <c r="G364" i="1"/>
  <c r="B365" i="1"/>
  <c r="C365" i="1"/>
  <c r="G365" i="1"/>
  <c r="B366" i="1"/>
  <c r="C366" i="1"/>
  <c r="G366" i="1"/>
  <c r="B367" i="1"/>
  <c r="C367" i="1"/>
  <c r="G367" i="1"/>
  <c r="B368" i="1"/>
  <c r="C368" i="1"/>
  <c r="G368" i="1"/>
  <c r="B369" i="1"/>
  <c r="C369" i="1"/>
  <c r="G369" i="1"/>
  <c r="B370" i="1"/>
  <c r="C370" i="1"/>
  <c r="G370" i="1"/>
  <c r="B371" i="1"/>
  <c r="C371" i="1"/>
  <c r="G371" i="1"/>
  <c r="B372" i="1"/>
  <c r="C372" i="1"/>
  <c r="G372" i="1"/>
  <c r="B373" i="1"/>
  <c r="G373" i="1"/>
  <c r="B374" i="1"/>
  <c r="G374" i="1"/>
  <c r="B375" i="1"/>
  <c r="C375" i="1"/>
  <c r="G375" i="1"/>
  <c r="B376" i="1"/>
  <c r="C376" i="1"/>
  <c r="G376" i="1"/>
  <c r="B377" i="1"/>
  <c r="C377" i="1"/>
  <c r="G377" i="1"/>
  <c r="B378" i="1"/>
  <c r="G378" i="1"/>
  <c r="B379" i="1"/>
  <c r="C379" i="1"/>
  <c r="G379" i="1"/>
  <c r="B380" i="1"/>
  <c r="C380" i="1"/>
  <c r="G380" i="1"/>
  <c r="B381" i="1"/>
  <c r="C381" i="1"/>
  <c r="G381" i="1"/>
  <c r="B382" i="1"/>
  <c r="C382" i="1"/>
  <c r="G382" i="1"/>
  <c r="B383" i="1"/>
  <c r="C383" i="1"/>
  <c r="G383" i="1"/>
  <c r="B384" i="1"/>
  <c r="C384" i="1"/>
  <c r="G384" i="1"/>
  <c r="B385" i="1"/>
  <c r="C385" i="1"/>
  <c r="G385" i="1"/>
  <c r="B386" i="1"/>
  <c r="G386" i="1"/>
  <c r="B387" i="1"/>
  <c r="C387" i="1"/>
  <c r="G387" i="1"/>
  <c r="B388" i="1"/>
  <c r="C388" i="1"/>
  <c r="G388" i="1"/>
  <c r="B389" i="1"/>
  <c r="G389" i="1"/>
  <c r="B390" i="1"/>
  <c r="C390" i="1"/>
  <c r="G390" i="1"/>
  <c r="B391" i="1"/>
  <c r="C391" i="1"/>
  <c r="G391" i="1"/>
  <c r="B392" i="1"/>
  <c r="C392" i="1"/>
  <c r="G392" i="1"/>
  <c r="B393" i="1"/>
  <c r="C393" i="1"/>
  <c r="G393" i="1"/>
  <c r="B394" i="1"/>
  <c r="C394" i="1"/>
  <c r="G394" i="1"/>
  <c r="B395" i="1"/>
  <c r="G395" i="1"/>
  <c r="B396" i="1"/>
  <c r="G396" i="1"/>
  <c r="B397" i="1"/>
  <c r="C397" i="1"/>
  <c r="G397" i="1"/>
  <c r="B398" i="1"/>
  <c r="G398" i="1"/>
  <c r="B399" i="1"/>
  <c r="C399" i="1"/>
  <c r="G399" i="1"/>
  <c r="B400" i="1"/>
  <c r="G400" i="1"/>
  <c r="B401" i="1"/>
  <c r="C401" i="1"/>
  <c r="G401" i="1"/>
  <c r="B402" i="1"/>
  <c r="C402" i="1"/>
  <c r="G402" i="1"/>
  <c r="B403" i="1"/>
  <c r="C403" i="1"/>
  <c r="G403" i="1"/>
  <c r="B404" i="1"/>
  <c r="C404" i="1"/>
  <c r="G404" i="1"/>
  <c r="B405" i="1"/>
  <c r="C405" i="1"/>
  <c r="G405" i="1"/>
  <c r="B406" i="1"/>
  <c r="G406" i="1"/>
  <c r="B407" i="1"/>
  <c r="G407" i="1"/>
  <c r="B408" i="1"/>
  <c r="C408" i="1"/>
  <c r="G408" i="1"/>
  <c r="B409" i="1"/>
  <c r="C409" i="1"/>
  <c r="G409" i="1"/>
</calcChain>
</file>

<file path=xl/sharedStrings.xml><?xml version="1.0" encoding="utf-8"?>
<sst xmlns="http://schemas.openxmlformats.org/spreadsheetml/2006/main" count="1767" uniqueCount="388">
  <si>
    <t>是</t>
  </si>
  <si>
    <t>-</t>
  </si>
  <si>
    <t>张凯轩</t>
  </si>
  <si>
    <t>重庆市重庆市秀山土家族苗族自治县高田镇水田村河坝组14号</t>
  </si>
  <si>
    <t>安徽省合肥市包河区中山 中山市东区中山五路2号紫马奔腾3座7层1卡</t>
  </si>
  <si>
    <t>吴洪</t>
  </si>
  <si>
    <t>屠莹</t>
  </si>
  <si>
    <t>广东省阳江市江城区广东省阳江市江城区阳江市海陵岛</t>
  </si>
  <si>
    <t>广东省阳江市江城区广东省阳江市江城区</t>
  </si>
  <si>
    <t>蔡小雅</t>
  </si>
  <si>
    <t>张华生</t>
  </si>
  <si>
    <t>汤星</t>
  </si>
  <si>
    <t>马俊</t>
  </si>
  <si>
    <t>王思典</t>
  </si>
  <si>
    <t>求泽坤</t>
  </si>
  <si>
    <t>海南省海口市龙华区龙华区龙华路80号</t>
  </si>
  <si>
    <t>海南省海口市龙华区41</t>
  </si>
  <si>
    <t>陈森荣</t>
  </si>
  <si>
    <t>万昱伶</t>
  </si>
  <si>
    <t>侯泽鹏</t>
  </si>
  <si>
    <t>孙金君</t>
  </si>
  <si>
    <t>肖维</t>
  </si>
  <si>
    <t>浙江省宁波市慈溪市建设路27号</t>
  </si>
  <si>
    <t>浙江省宁波市余姚市金兴路69号</t>
  </si>
  <si>
    <t>杜鑫</t>
  </si>
  <si>
    <t>宁夏银川市兴庆区宁夏银川兴庆区锦福巷博雅家园二区10号楼一单元1302室</t>
  </si>
  <si>
    <t>宁夏银川市兴庆区宁夏银川兴庆区利群西街公交公司综合楼4单元202室</t>
  </si>
  <si>
    <t>郝雨</t>
  </si>
  <si>
    <t>尹财仙</t>
  </si>
  <si>
    <t>石宏扬</t>
  </si>
  <si>
    <t>胡菱</t>
  </si>
  <si>
    <t>福建省泉州市晋江市陈埭镇洋埭村中兴路70号</t>
  </si>
  <si>
    <t>陈永发</t>
  </si>
  <si>
    <t>海宇曙</t>
  </si>
  <si>
    <t>梁东波</t>
  </si>
  <si>
    <t>崔冠华</t>
  </si>
  <si>
    <t>黑龙江省大庆市萨尔图区萨尔图区唯美主邑三期6-1-2501</t>
  </si>
  <si>
    <t>黑龙江省大庆市红岗区红岗区八百垧风华楼对面</t>
  </si>
  <si>
    <t>王兴宇</t>
  </si>
  <si>
    <t>宋兆民</t>
  </si>
  <si>
    <t>李林</t>
  </si>
  <si>
    <t>贵州省铜仁市玉屏侗族自治县平溪镇东市路紫气苑11号</t>
  </si>
  <si>
    <t>贵州省铜仁市玉屏侗族自治县平溪镇茅坪新区行政中心</t>
  </si>
  <si>
    <t>杨敏</t>
  </si>
  <si>
    <t>陈啸尘</t>
  </si>
  <si>
    <t>严培铭</t>
  </si>
  <si>
    <t>吴雄</t>
  </si>
  <si>
    <t>付大伟</t>
  </si>
  <si>
    <t>广东省肇庆市德庆县悦城镇响水村委会红院村61号</t>
  </si>
  <si>
    <t>广东省肇庆市德庆县悦城镇321国道收费站旁</t>
  </si>
  <si>
    <t>陈彩明</t>
  </si>
  <si>
    <t>郑立城</t>
  </si>
  <si>
    <t>宋志越</t>
  </si>
  <si>
    <t>王红</t>
  </si>
  <si>
    <t>常华超</t>
  </si>
  <si>
    <t>位虎</t>
  </si>
  <si>
    <t>刘满学</t>
  </si>
  <si>
    <t>黑龙江省哈尔滨市道里区安通家园</t>
  </si>
  <si>
    <t>詹俊航</t>
  </si>
  <si>
    <t>唐月</t>
  </si>
  <si>
    <t>李猛</t>
  </si>
  <si>
    <t>郑刘峰</t>
  </si>
  <si>
    <t>王建涛</t>
  </si>
  <si>
    <t>浙江省温州市鹿城区鞋都二区戴宅路40栋28号</t>
  </si>
  <si>
    <t>浙江省温州市鹿城区鞋都二区真皮女鞋基地A1栋2楼</t>
  </si>
  <si>
    <t>沈兴龙</t>
  </si>
  <si>
    <t>吴雁鸣</t>
  </si>
  <si>
    <t>高龙艳</t>
  </si>
  <si>
    <t>王丽</t>
  </si>
  <si>
    <t>赵厚玉</t>
  </si>
  <si>
    <t>段怡鸣</t>
  </si>
  <si>
    <t>张海宁</t>
  </si>
  <si>
    <t>石洋</t>
  </si>
  <si>
    <t>赵寰宇</t>
  </si>
  <si>
    <t>张朝铭</t>
  </si>
  <si>
    <t>陈丰</t>
  </si>
  <si>
    <t>湖北省武汉市武昌区保安街104号1-4门</t>
  </si>
  <si>
    <t>湖北省武汉市武昌区首义路天亿广场3楼</t>
  </si>
  <si>
    <t>李严</t>
  </si>
  <si>
    <t>王雪梅</t>
  </si>
  <si>
    <t>张宝胜</t>
  </si>
  <si>
    <t>浙江省绍兴市越城区崧厦镇滨水美食街147号</t>
  </si>
  <si>
    <t>浙江省绍兴市上虞市崧厦镇万达滨水美食街c区147号辉宇数码</t>
  </si>
  <si>
    <t>王泽辉</t>
  </si>
  <si>
    <t>姚科泉</t>
  </si>
  <si>
    <t>房伟杰</t>
  </si>
  <si>
    <t>陕西省西安市周至县青化乡新白寨村新正街15号</t>
  </si>
  <si>
    <t>陕西省西安市周至县西安市周至县哑柏镇邮政储蓄所</t>
  </si>
  <si>
    <t>段婉莹</t>
  </si>
  <si>
    <t>郑罡</t>
  </si>
  <si>
    <t>黄检成</t>
  </si>
  <si>
    <t>邝代敏</t>
  </si>
  <si>
    <t>安徽省合肥市包河区内蒙古呼伦贝尔满洲里梦圆大小区</t>
  </si>
  <si>
    <t>内蒙古呼伦贝尔市满洲里市内蒙古呼伦贝尔满洲里99号</t>
  </si>
  <si>
    <t>苏琪琦</t>
  </si>
  <si>
    <t>杨海雷</t>
  </si>
  <si>
    <t>孙新辉</t>
  </si>
  <si>
    <t>周志雪</t>
  </si>
  <si>
    <t>胡德柒</t>
  </si>
  <si>
    <t>湖南省娄底市娄星区娄星广场吉泰领寓2012</t>
  </si>
  <si>
    <t>湖南省娄底市娄星区湖南省娄底市娄星区涟滨东街玉龙新村3幢108号</t>
  </si>
  <si>
    <t>阳渊</t>
  </si>
  <si>
    <t>谷正凯</t>
  </si>
  <si>
    <t>张旭</t>
  </si>
  <si>
    <t>孙建会</t>
  </si>
  <si>
    <t>云南省昆明市安宁市金方街道办事处朝阳路朝阳后山小区50栋1单元4号</t>
  </si>
  <si>
    <t>云南省昆明市安宁市太平镇小普河村</t>
  </si>
  <si>
    <t>任羽</t>
  </si>
  <si>
    <t>广东省湛江市麻章区全家福购物广场附近</t>
  </si>
  <si>
    <t>广东省湛江市麻章区全家福购物广场</t>
  </si>
  <si>
    <t>梁花</t>
  </si>
  <si>
    <t>山西省太原市万柏林区御河俊景c区一单元3103</t>
  </si>
  <si>
    <t>山西省太原市万柏林区渤海湾写字楼525室</t>
  </si>
  <si>
    <t>刘文小</t>
  </si>
  <si>
    <t>陕西省西安市碑林区草场坡长安壹栋一单元318</t>
  </si>
  <si>
    <t>西安市碑林区草场坡景致雅居低商</t>
  </si>
  <si>
    <t>王刚</t>
  </si>
  <si>
    <t>福建省福州市鼓楼区天元美树馆19座206</t>
  </si>
  <si>
    <t>福建省福州市晋安区新店古城12号</t>
  </si>
  <si>
    <t>任斌</t>
  </si>
  <si>
    <t>杨琳琳</t>
  </si>
  <si>
    <t>吴龙超</t>
  </si>
  <si>
    <t>杨先雨</t>
  </si>
  <si>
    <t>胡江</t>
  </si>
  <si>
    <t>郭基文</t>
  </si>
  <si>
    <t>韩磊</t>
  </si>
  <si>
    <t>山西省忻州市原平市原平市文化南路含香池洗浴中心柳巷村</t>
  </si>
  <si>
    <t>山西省忻州市原平市原平市京原北路电业局</t>
  </si>
  <si>
    <t>樊林中</t>
  </si>
  <si>
    <t>蔡永常</t>
  </si>
  <si>
    <t>胡越</t>
  </si>
  <si>
    <t>马翠翠</t>
  </si>
  <si>
    <t>舒新</t>
  </si>
  <si>
    <t>唐嘉静</t>
  </si>
  <si>
    <t>刘江萍</t>
  </si>
  <si>
    <t>陈兴</t>
  </si>
  <si>
    <t>浙江省丽水市缙云县新碧街道宅基村厅底巷64-3号</t>
  </si>
  <si>
    <t>刘小玉</t>
  </si>
  <si>
    <t>秦江林</t>
  </si>
  <si>
    <t>张国荣</t>
  </si>
  <si>
    <t>卢恒远</t>
  </si>
  <si>
    <t>任坤</t>
  </si>
  <si>
    <t>刘传学</t>
  </si>
  <si>
    <t>湖北省武汉市洪山区街道口鹏程蕙园小区1栋8c</t>
  </si>
  <si>
    <t>湖北省武汉市武昌区武珞路114号</t>
  </si>
  <si>
    <t>肖宇</t>
  </si>
  <si>
    <t>江西省赣州市南康市琴江镇兴隆花园</t>
  </si>
  <si>
    <t>江西省赣州市南康市兴隆花园</t>
  </si>
  <si>
    <t>何涵睿</t>
  </si>
  <si>
    <t>孙贵都</t>
  </si>
  <si>
    <t>孙君铭</t>
  </si>
  <si>
    <t>莫丹</t>
  </si>
  <si>
    <t>关则滔</t>
  </si>
  <si>
    <t>广东省广州市花都区广东省广州市花都区新华镇嘉逸华庭A栋501</t>
  </si>
  <si>
    <t>广东省广州市花都区广州市花都区新华镇建设北路3号</t>
  </si>
  <si>
    <t>徐锦添</t>
  </si>
  <si>
    <t>林康杰</t>
  </si>
  <si>
    <t>易章桥</t>
  </si>
  <si>
    <t>杨嘉琦</t>
  </si>
  <si>
    <t>辽宁省抚顺市望花区铁岭街25号楼7单元302号</t>
  </si>
  <si>
    <t>辽宁省抚顺市望花区望花大街二院西门南三号门市</t>
  </si>
  <si>
    <t>姜锐</t>
  </si>
  <si>
    <t>贾颖</t>
  </si>
  <si>
    <t>王琦</t>
  </si>
  <si>
    <t>王金文</t>
  </si>
  <si>
    <t>丁林</t>
  </si>
  <si>
    <t>北京市北京市西城区康家园6号楼</t>
  </si>
  <si>
    <t>北京市北京市东城区康家园11号楼底商</t>
  </si>
  <si>
    <t>吴龙善</t>
  </si>
  <si>
    <t>孙晓兵</t>
  </si>
  <si>
    <t>广西贺州市八步区公会镇双洋村二十三组289号</t>
  </si>
  <si>
    <t>广西贺州市八步区光明大道93号</t>
  </si>
  <si>
    <t>谢庆勇</t>
  </si>
  <si>
    <t>胡文龙</t>
  </si>
  <si>
    <t>洪金河</t>
  </si>
  <si>
    <t>江西省赣州市南康市江西省南康市镜坝镇红星村窑下67号</t>
  </si>
  <si>
    <t>江西省赣州市南康市江西省南康市镜坝镇连城西区</t>
  </si>
  <si>
    <t>黄际忠</t>
  </si>
  <si>
    <t>刘玉梅</t>
  </si>
  <si>
    <t>余吉祥</t>
  </si>
  <si>
    <t>梁新</t>
  </si>
  <si>
    <t>云南省曲靖市麒麟区东山镇石洞村</t>
  </si>
  <si>
    <t>云南省曲靖市麒麟区东山镇</t>
  </si>
  <si>
    <t>赵宵云</t>
  </si>
  <si>
    <t>樊向兵</t>
  </si>
  <si>
    <t>海亚然</t>
  </si>
  <si>
    <t>易小路</t>
  </si>
  <si>
    <t>广东省广州市白云区广东省广州市白云区黄石西路马务村居民楼五栋505</t>
  </si>
  <si>
    <t>广东省广州市天河区广州市天河区棠东横岭一路3号</t>
  </si>
  <si>
    <t>梁修铭</t>
  </si>
  <si>
    <t>郝崇文</t>
  </si>
  <si>
    <t>广东省惠州市惠阳区淡水街道爱民东路42号</t>
  </si>
  <si>
    <t>兰天荣</t>
  </si>
  <si>
    <t>宋庆永</t>
  </si>
  <si>
    <t>福建省三明市宁化县翠华小区1号楼三单元310</t>
  </si>
  <si>
    <t>福建省三明市宁化县边贸西路1号6栋106-110</t>
  </si>
  <si>
    <t>温海仁</t>
  </si>
  <si>
    <t>简斌</t>
  </si>
  <si>
    <t>林伟</t>
  </si>
  <si>
    <t>王代彬</t>
  </si>
  <si>
    <t>刘秦</t>
  </si>
  <si>
    <t>王民进</t>
  </si>
  <si>
    <t>陈泽伟</t>
  </si>
  <si>
    <t>蔡晓燕</t>
  </si>
  <si>
    <t>熊龙辉</t>
  </si>
  <si>
    <t>陈国强</t>
  </si>
  <si>
    <t>田时东</t>
  </si>
  <si>
    <t>连莉莉</t>
  </si>
  <si>
    <t>何秀丽</t>
  </si>
  <si>
    <t>张燕</t>
  </si>
  <si>
    <t>殷浩</t>
  </si>
  <si>
    <t>欧阳敏</t>
  </si>
  <si>
    <t>许真文</t>
  </si>
  <si>
    <t>树山</t>
  </si>
  <si>
    <t>张浩</t>
  </si>
  <si>
    <t>李建高</t>
  </si>
  <si>
    <t>靳鹏伟</t>
  </si>
  <si>
    <t>王志峰</t>
  </si>
  <si>
    <t>陈学建</t>
  </si>
  <si>
    <t>赵凯特</t>
  </si>
  <si>
    <t>杜炜</t>
  </si>
  <si>
    <t>张志明</t>
  </si>
  <si>
    <t>广东省广州市天河区岑村玄武大街二巷20号</t>
  </si>
  <si>
    <t>广东省广州市天河区科韵路16号自编二栋1301室</t>
  </si>
  <si>
    <t>黄超梦</t>
  </si>
  <si>
    <t>江苏省常州市金坛市白塔镇管庄村83号</t>
  </si>
  <si>
    <t>江苏省常州市金坛市北环西路114号</t>
  </si>
  <si>
    <t>朱瑞飞</t>
  </si>
  <si>
    <t>熊卫</t>
  </si>
  <si>
    <t>曾强</t>
  </si>
  <si>
    <t>彭荣</t>
  </si>
  <si>
    <t>李琴</t>
  </si>
  <si>
    <t>熊梦</t>
  </si>
  <si>
    <t>王世平</t>
  </si>
  <si>
    <t>王涛</t>
  </si>
  <si>
    <t>黄姜东</t>
  </si>
  <si>
    <t>江苏省南通市如皋市城北街道鑫品佳园12栋206</t>
  </si>
  <si>
    <t>江苏省南通市如皋市如城街道城建嘉园三期综合楼三楼</t>
  </si>
  <si>
    <t>杨海兵</t>
  </si>
  <si>
    <t>曾伟</t>
  </si>
  <si>
    <t>汤国宏</t>
  </si>
  <si>
    <t>杨彦杰</t>
  </si>
  <si>
    <t>山东省东营市利津县利津县经济开发区铭仕花园</t>
  </si>
  <si>
    <t>山东省东营市垦利县东营市垦利区胜坨镇永莘路68号</t>
  </si>
  <si>
    <t>李炳信</t>
  </si>
  <si>
    <t>吴昌德</t>
  </si>
  <si>
    <t>郑晓龙</t>
  </si>
  <si>
    <t>张瑶</t>
  </si>
  <si>
    <t>冯志诚</t>
  </si>
  <si>
    <t>赵江稳</t>
  </si>
  <si>
    <t>余刚</t>
  </si>
  <si>
    <t>王小强</t>
  </si>
  <si>
    <t>贺梅珍</t>
  </si>
  <si>
    <t>孙既瀚</t>
  </si>
  <si>
    <t>毛奕尧</t>
  </si>
  <si>
    <t>崔杰</t>
  </si>
  <si>
    <t>胡理龙</t>
  </si>
  <si>
    <t>马盈泉</t>
  </si>
  <si>
    <t>安徽省合肥市包河区要二号楼一单元401。</t>
  </si>
  <si>
    <t>安徽省合肥市包河区服务小区一号门市</t>
  </si>
  <si>
    <t>张文</t>
  </si>
  <si>
    <t>陈建</t>
  </si>
  <si>
    <t>刘强</t>
  </si>
  <si>
    <t>广西桂林市临桂县西城南路100号飞虎林居3栋1001室</t>
  </si>
  <si>
    <t>广西桂林市临桂县机场路真龙物流园内2-302</t>
  </si>
  <si>
    <t>周尊博</t>
  </si>
  <si>
    <t>雷光灿</t>
  </si>
  <si>
    <t>林捷</t>
  </si>
  <si>
    <t>周蕾</t>
  </si>
  <si>
    <t>吴舒婷</t>
  </si>
  <si>
    <t>顾宗荣</t>
  </si>
  <si>
    <t>黄东义</t>
  </si>
  <si>
    <t>王建美</t>
  </si>
  <si>
    <t>王腾飞</t>
  </si>
  <si>
    <t>云南省普洱市思茅区阳光小区5幢三单元401</t>
  </si>
  <si>
    <t>云南省普洱市思茅区南屏镇水映林源二期13幢一层3号</t>
  </si>
  <si>
    <t>杨柳</t>
  </si>
  <si>
    <t>孙明</t>
  </si>
  <si>
    <t>福建省泉州市南安市罗东镇新雨亭东街老人协会4楼402</t>
  </si>
  <si>
    <t>福建省泉州市南安市梅山镇锦绣山庄12号楼一层07号店铺</t>
  </si>
  <si>
    <t>施乾金</t>
  </si>
  <si>
    <t>赵志虎</t>
  </si>
  <si>
    <t>王俊涵</t>
  </si>
  <si>
    <t>张莉莉</t>
  </si>
  <si>
    <t>内蒙古通辽市科尔沁区河北省保定市高碑店市白沟镇</t>
  </si>
  <si>
    <t>河北省保定市高碑店市白沟镇富强大街与友谊路交汇处</t>
  </si>
  <si>
    <t>张宇龙</t>
  </si>
  <si>
    <t>卜仁荣</t>
  </si>
  <si>
    <t>吴明杰</t>
  </si>
  <si>
    <t>韩迪</t>
  </si>
  <si>
    <t>王坤轮</t>
  </si>
  <si>
    <t>辽宁省锦州市太和区格林小居15_45</t>
  </si>
  <si>
    <t>辽宁省锦州市太和区吉祥新家园小区29_92号层</t>
  </si>
  <si>
    <t>王旭</t>
  </si>
  <si>
    <t>官亚男</t>
  </si>
  <si>
    <t>吴金福</t>
  </si>
  <si>
    <t>张教光</t>
  </si>
  <si>
    <t>席延敏</t>
  </si>
  <si>
    <t>彭永健</t>
  </si>
  <si>
    <t>刘为章</t>
  </si>
  <si>
    <t>西安市雁塔区电子城街道科技二路沙井村9号</t>
  </si>
  <si>
    <t>陕西省西安市新城区解放路338号保康大厦二层10258号</t>
  </si>
  <si>
    <t>程媛媛</t>
  </si>
  <si>
    <t>李瑞鹏</t>
  </si>
  <si>
    <t>河北省沧州市泊头市文庙镇齐埝南村115号</t>
  </si>
  <si>
    <t>河北省沧州市泊头市泊头市工业园区武港路2号路</t>
  </si>
  <si>
    <t>武海增</t>
  </si>
  <si>
    <t>左方</t>
  </si>
  <si>
    <t>湖北省随州市</t>
  </si>
  <si>
    <t>广东省深圳市宝安区同心路245号</t>
  </si>
  <si>
    <t>黄傲丽</t>
  </si>
  <si>
    <t>武兴彪</t>
  </si>
  <si>
    <t>高泉</t>
  </si>
  <si>
    <t>刘林</t>
  </si>
  <si>
    <t>饶敏</t>
  </si>
  <si>
    <t>广西南宁市良庆区银海大道永和街9号</t>
  </si>
  <si>
    <t>广西南宁市青秀区佛子岭路在水一方40栋2单元302室</t>
  </si>
  <si>
    <t>张士锋</t>
  </si>
  <si>
    <t>伍德鹏</t>
  </si>
  <si>
    <t>广东省广州市花都区广州市花都区石塘卫生站2号502</t>
  </si>
  <si>
    <t>广东省广州市花都区秀全大道2号502</t>
  </si>
  <si>
    <t>陈德强</t>
  </si>
  <si>
    <t>朱顺有</t>
  </si>
  <si>
    <t>李浩</t>
  </si>
  <si>
    <t>江西省抚州市南丰县紫霄镇紫霄新街1号</t>
  </si>
  <si>
    <t>江西省抚州市南丰县富溪工业园区蓝欣啤酒有限公司</t>
  </si>
  <si>
    <t>周建军</t>
  </si>
  <si>
    <t>黄娟</t>
  </si>
  <si>
    <t>胡红明</t>
  </si>
  <si>
    <t>李娜</t>
  </si>
  <si>
    <t>张明海</t>
  </si>
  <si>
    <t>韦向</t>
  </si>
  <si>
    <t>河南省商丘市梁园区中州办事处孙楼村369号</t>
  </si>
  <si>
    <t>河南省商丘市梁园区310农贸市场</t>
  </si>
  <si>
    <t>宁垒园</t>
  </si>
  <si>
    <t>刘杰</t>
  </si>
  <si>
    <t>邵新仿</t>
  </si>
  <si>
    <t>李小飞</t>
  </si>
  <si>
    <t>石六朋</t>
  </si>
  <si>
    <t>宋皓</t>
  </si>
  <si>
    <t>云南省楚雄彝族自治州元谋县黄瓜园牛街村</t>
  </si>
  <si>
    <t>云南省楚雄彝族自治州元谋县元马镇政府旁</t>
  </si>
  <si>
    <t>文海俊</t>
  </si>
  <si>
    <t>赵运珑</t>
  </si>
  <si>
    <t>殷峰</t>
  </si>
  <si>
    <t>江苏省连云港市灌云县图河乡官场村一组</t>
  </si>
  <si>
    <t>江苏省苏州市姑苏区嘉元路618号</t>
  </si>
  <si>
    <t>周运鑫</t>
  </si>
  <si>
    <t>覃永群</t>
  </si>
  <si>
    <t>肖前勇</t>
  </si>
  <si>
    <t>李晓红</t>
  </si>
  <si>
    <t>林悬</t>
  </si>
  <si>
    <t>东莞市南城区孚泰明圆晶城小区4栋713</t>
  </si>
  <si>
    <t>东莞市横沥镇半仙山公园市海路8号永和建设时代倾城项目部</t>
  </si>
  <si>
    <t>张洪</t>
  </si>
  <si>
    <t>曾庆林</t>
  </si>
  <si>
    <t>河北省保定市顺平县高于铺镇东亭乡村1队37号</t>
  </si>
  <si>
    <t>河北省保定市顺平县仙洲路156号</t>
  </si>
  <si>
    <t>李广</t>
  </si>
  <si>
    <t>熊枭</t>
  </si>
  <si>
    <t>周勇</t>
  </si>
  <si>
    <t>雷钱璇</t>
  </si>
  <si>
    <t>禤建漂</t>
  </si>
  <si>
    <t>张凯</t>
  </si>
  <si>
    <t>陈建华</t>
  </si>
  <si>
    <t>贾振宇</t>
  </si>
  <si>
    <t>马建忠</t>
  </si>
  <si>
    <t>史泰龙</t>
  </si>
  <si>
    <t>李保见</t>
  </si>
  <si>
    <t>包爽</t>
  </si>
  <si>
    <t>王帮滨</t>
  </si>
  <si>
    <t>马冠军</t>
  </si>
  <si>
    <t>武立超</t>
  </si>
  <si>
    <t>寇旭鹏</t>
  </si>
  <si>
    <t>谷玉龙</t>
  </si>
  <si>
    <t>李春福</t>
  </si>
  <si>
    <t>弟生德</t>
  </si>
  <si>
    <t>陈泓江</t>
  </si>
  <si>
    <t>葛萌</t>
  </si>
  <si>
    <t>刘纪鹏</t>
  </si>
  <si>
    <t>宋雪妃</t>
  </si>
  <si>
    <t>段辉</t>
  </si>
  <si>
    <t>张国朋</t>
  </si>
  <si>
    <t>李鑫</t>
  </si>
  <si>
    <t>广东省深圳市宝安区沙井街道新玉路芙蓉蓝天科技园雄记模具钢材有限公司宿舍</t>
  </si>
  <si>
    <t>广东省深圳市宝安区沙井街道新玉路芙蓉蓝天科技园</t>
  </si>
  <si>
    <t>黄金海</t>
  </si>
  <si>
    <t>郑怡雯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</si>
</sst>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83DD-65E0-4602-9581-36A9B9CB47AB}">
  <dimension ref="A1:G409"/>
  <sheetViews>
    <sheetView tabSelected="1" workbookViewId="0">
      <selection sqref="A1:XFD409"/>
    </sheetView>
  </sheetViews>
  <sheetFormatPr defaultRowHeight="14.25" x14ac:dyDescent="0.2"/>
  <sheetData>
    <row r="1" spans="1:7" x14ac:dyDescent="0.2">
      <c r="A1" t="s">
        <v>1</v>
      </c>
      <c r="B1" t="str">
        <f>"15090872715"</f>
        <v>15090872715</v>
      </c>
      <c r="C1" t="s">
        <v>1</v>
      </c>
      <c r="D1" t="s">
        <v>1</v>
      </c>
      <c r="E1" t="s">
        <v>1</v>
      </c>
      <c r="F1" t="s">
        <v>0</v>
      </c>
      <c r="G1" t="str">
        <f>"2018-11-20 13:28:52"</f>
        <v>2018-11-20 13:28:52</v>
      </c>
    </row>
    <row r="2" spans="1:7" x14ac:dyDescent="0.2">
      <c r="A2" t="s">
        <v>1</v>
      </c>
      <c r="B2" t="str">
        <f>"18482390633"</f>
        <v>18482390633</v>
      </c>
      <c r="C2" t="s">
        <v>1</v>
      </c>
      <c r="D2" t="s">
        <v>1</v>
      </c>
      <c r="E2" t="s">
        <v>1</v>
      </c>
      <c r="F2" t="s">
        <v>0</v>
      </c>
      <c r="G2" t="str">
        <f>"2018-11-20 13:28:43"</f>
        <v>2018-11-20 13:28:43</v>
      </c>
    </row>
    <row r="3" spans="1:7" x14ac:dyDescent="0.2">
      <c r="A3" t="s">
        <v>387</v>
      </c>
      <c r="B3" t="str">
        <f>"13267781257"</f>
        <v>13267781257</v>
      </c>
      <c r="C3" t="str">
        <f>"440582199411160928"</f>
        <v>440582199411160928</v>
      </c>
      <c r="D3" t="s">
        <v>1</v>
      </c>
      <c r="E3" t="s">
        <v>1</v>
      </c>
      <c r="F3" t="s">
        <v>0</v>
      </c>
      <c r="G3" t="str">
        <f>"2018-11-20 13:28:29"</f>
        <v>2018-11-20 13:28:29</v>
      </c>
    </row>
    <row r="4" spans="1:7" x14ac:dyDescent="0.2">
      <c r="A4" t="s">
        <v>386</v>
      </c>
      <c r="B4" t="str">
        <f>"17605946689"</f>
        <v>17605946689</v>
      </c>
      <c r="C4" t="str">
        <f>"350301199809022831"</f>
        <v>350301199809022831</v>
      </c>
      <c r="D4" t="s">
        <v>385</v>
      </c>
      <c r="E4" t="s">
        <v>384</v>
      </c>
      <c r="F4" t="s">
        <v>0</v>
      </c>
      <c r="G4" t="str">
        <f>"2018-11-20 13:28:28"</f>
        <v>2018-11-20 13:28:28</v>
      </c>
    </row>
    <row r="5" spans="1:7" x14ac:dyDescent="0.2">
      <c r="A5" t="s">
        <v>1</v>
      </c>
      <c r="B5" t="str">
        <f>"17077256584"</f>
        <v>17077256584</v>
      </c>
      <c r="C5" t="s">
        <v>1</v>
      </c>
      <c r="D5" t="s">
        <v>1</v>
      </c>
      <c r="E5" t="s">
        <v>1</v>
      </c>
      <c r="F5" t="s">
        <v>0</v>
      </c>
      <c r="G5" t="str">
        <f>"2018-11-20 13:28:14"</f>
        <v>2018-11-20 13:28:14</v>
      </c>
    </row>
    <row r="6" spans="1:7" x14ac:dyDescent="0.2">
      <c r="A6" t="s">
        <v>383</v>
      </c>
      <c r="B6" t="str">
        <f>"13453620104"</f>
        <v>13453620104</v>
      </c>
      <c r="C6" t="str">
        <f>"140511199411166848"</f>
        <v>140511199411166848</v>
      </c>
      <c r="D6" t="s">
        <v>1</v>
      </c>
      <c r="E6" t="s">
        <v>1</v>
      </c>
      <c r="F6" t="s">
        <v>0</v>
      </c>
      <c r="G6" t="str">
        <f>"2018-11-20 13:27:56"</f>
        <v>2018-11-20 13:27:56</v>
      </c>
    </row>
    <row r="7" spans="1:7" x14ac:dyDescent="0.2">
      <c r="A7" t="s">
        <v>382</v>
      </c>
      <c r="B7" t="str">
        <f>"15131111174"</f>
        <v>15131111174</v>
      </c>
      <c r="C7" t="str">
        <f>"132201199307272676"</f>
        <v>132201199307272676</v>
      </c>
      <c r="D7" t="s">
        <v>1</v>
      </c>
      <c r="E7" t="s">
        <v>1</v>
      </c>
      <c r="F7" t="s">
        <v>0</v>
      </c>
      <c r="G7" t="str">
        <f>"2018-11-20 13:27:54"</f>
        <v>2018-11-20 13:27:54</v>
      </c>
    </row>
    <row r="8" spans="1:7" x14ac:dyDescent="0.2">
      <c r="A8" t="s">
        <v>1</v>
      </c>
      <c r="B8" t="str">
        <f>"18774433468"</f>
        <v>18774433468</v>
      </c>
      <c r="C8" t="s">
        <v>1</v>
      </c>
      <c r="D8" t="s">
        <v>1</v>
      </c>
      <c r="E8" t="s">
        <v>1</v>
      </c>
      <c r="F8" t="s">
        <v>0</v>
      </c>
      <c r="G8" t="str">
        <f>"2018-11-20 13:27:53"</f>
        <v>2018-11-20 13:27:53</v>
      </c>
    </row>
    <row r="9" spans="1:7" x14ac:dyDescent="0.2">
      <c r="A9" t="s">
        <v>1</v>
      </c>
      <c r="B9" t="str">
        <f>"13955615447"</f>
        <v>13955615447</v>
      </c>
      <c r="C9" t="s">
        <v>1</v>
      </c>
      <c r="D9" t="s">
        <v>1</v>
      </c>
      <c r="E9" t="s">
        <v>1</v>
      </c>
      <c r="F9" t="s">
        <v>0</v>
      </c>
      <c r="G9" t="str">
        <f>"2018-11-20 13:27:49"</f>
        <v>2018-11-20 13:27:49</v>
      </c>
    </row>
    <row r="10" spans="1:7" x14ac:dyDescent="0.2">
      <c r="A10" t="s">
        <v>381</v>
      </c>
      <c r="B10" t="str">
        <f>"18183804532"</f>
        <v>18183804532</v>
      </c>
      <c r="C10" t="str">
        <f>"430426197606082715"</f>
        <v>430426197606082715</v>
      </c>
      <c r="D10" t="s">
        <v>1</v>
      </c>
      <c r="E10" t="s">
        <v>1</v>
      </c>
      <c r="F10" t="s">
        <v>0</v>
      </c>
      <c r="G10" t="str">
        <f>"2018-11-20 13:27:28"</f>
        <v>2018-11-20 13:27:28</v>
      </c>
    </row>
    <row r="11" spans="1:7" x14ac:dyDescent="0.2">
      <c r="A11" t="s">
        <v>380</v>
      </c>
      <c r="B11" t="str">
        <f>"13854187572"</f>
        <v>13854187572</v>
      </c>
      <c r="C11" t="str">
        <f>"370181199211112722"</f>
        <v>370181199211112722</v>
      </c>
      <c r="D11" t="s">
        <v>1</v>
      </c>
      <c r="E11" t="s">
        <v>1</v>
      </c>
      <c r="F11" t="s">
        <v>0</v>
      </c>
      <c r="G11" t="str">
        <f>"2018-11-20 13:27:07"</f>
        <v>2018-11-20 13:27:07</v>
      </c>
    </row>
    <row r="12" spans="1:7" x14ac:dyDescent="0.2">
      <c r="A12" t="s">
        <v>1</v>
      </c>
      <c r="B12" t="str">
        <f>"15062281880"</f>
        <v>15062281880</v>
      </c>
      <c r="C12" t="s">
        <v>1</v>
      </c>
      <c r="D12" t="s">
        <v>1</v>
      </c>
      <c r="E12" t="s">
        <v>1</v>
      </c>
      <c r="F12" t="s">
        <v>0</v>
      </c>
      <c r="G12" t="str">
        <f>"2018-11-20 13:26:48"</f>
        <v>2018-11-20 13:26:48</v>
      </c>
    </row>
    <row r="13" spans="1:7" x14ac:dyDescent="0.2">
      <c r="A13" t="s">
        <v>379</v>
      </c>
      <c r="B13" t="str">
        <f>"15843377781"</f>
        <v>15843377781</v>
      </c>
      <c r="C13" t="str">
        <f>"132330197812122415"</f>
        <v>132330197812122415</v>
      </c>
      <c r="D13" t="s">
        <v>1</v>
      </c>
      <c r="E13" t="s">
        <v>1</v>
      </c>
      <c r="F13" t="s">
        <v>0</v>
      </c>
      <c r="G13" t="str">
        <f>"2018-11-20 13:26:45"</f>
        <v>2018-11-20 13:26:45</v>
      </c>
    </row>
    <row r="14" spans="1:7" x14ac:dyDescent="0.2">
      <c r="A14" t="s">
        <v>1</v>
      </c>
      <c r="B14" t="str">
        <f>"17636624596"</f>
        <v>17636624596</v>
      </c>
      <c r="C14" t="s">
        <v>1</v>
      </c>
      <c r="D14" t="s">
        <v>1</v>
      </c>
      <c r="E14" t="s">
        <v>1</v>
      </c>
      <c r="F14" t="s">
        <v>0</v>
      </c>
      <c r="G14" t="str">
        <f>"2018-11-20 13:26:38"</f>
        <v>2018-11-20 13:26:38</v>
      </c>
    </row>
    <row r="15" spans="1:7" x14ac:dyDescent="0.2">
      <c r="A15" t="s">
        <v>1</v>
      </c>
      <c r="B15" t="str">
        <f>"13216416338"</f>
        <v>13216416338</v>
      </c>
      <c r="C15" t="s">
        <v>1</v>
      </c>
      <c r="D15" t="s">
        <v>1</v>
      </c>
      <c r="E15" t="s">
        <v>1</v>
      </c>
      <c r="F15" t="s">
        <v>0</v>
      </c>
      <c r="G15" t="str">
        <f>"2018-11-20 13:26:31"</f>
        <v>2018-11-20 13:26:31</v>
      </c>
    </row>
    <row r="16" spans="1:7" x14ac:dyDescent="0.2">
      <c r="A16" t="s">
        <v>1</v>
      </c>
      <c r="B16" t="str">
        <f>"15677414823"</f>
        <v>15677414823</v>
      </c>
      <c r="C16" t="s">
        <v>1</v>
      </c>
      <c r="D16" t="s">
        <v>1</v>
      </c>
      <c r="E16" t="s">
        <v>1</v>
      </c>
      <c r="F16" t="s">
        <v>0</v>
      </c>
      <c r="G16" t="str">
        <f>"2018-11-20 13:26:11"</f>
        <v>2018-11-20 13:26:11</v>
      </c>
    </row>
    <row r="17" spans="1:7" x14ac:dyDescent="0.2">
      <c r="A17" t="s">
        <v>1</v>
      </c>
      <c r="B17" t="str">
        <f>"13436307138"</f>
        <v>13436307138</v>
      </c>
      <c r="C17" t="s">
        <v>1</v>
      </c>
      <c r="D17" t="s">
        <v>1</v>
      </c>
      <c r="E17" t="s">
        <v>1</v>
      </c>
      <c r="F17" t="s">
        <v>0</v>
      </c>
      <c r="G17" t="str">
        <f>"2018-11-20 13:26:00"</f>
        <v>2018-11-20 13:26:00</v>
      </c>
    </row>
    <row r="18" spans="1:7" x14ac:dyDescent="0.2">
      <c r="A18" t="s">
        <v>378</v>
      </c>
      <c r="B18" t="str">
        <f>"15104848822"</f>
        <v>15104848822</v>
      </c>
      <c r="C18" t="str">
        <f>"152221198807241432"</f>
        <v>152221198807241432</v>
      </c>
      <c r="D18" t="s">
        <v>1</v>
      </c>
      <c r="E18" t="s">
        <v>1</v>
      </c>
      <c r="F18" t="s">
        <v>0</v>
      </c>
      <c r="G18" t="str">
        <f>"2018-11-20 13:25:24"</f>
        <v>2018-11-20 13:25:24</v>
      </c>
    </row>
    <row r="19" spans="1:7" x14ac:dyDescent="0.2">
      <c r="A19" t="s">
        <v>1</v>
      </c>
      <c r="B19" t="str">
        <f>"18398455051"</f>
        <v>18398455051</v>
      </c>
      <c r="C19" t="s">
        <v>1</v>
      </c>
      <c r="D19" t="s">
        <v>1</v>
      </c>
      <c r="E19" t="s">
        <v>1</v>
      </c>
      <c r="F19" t="s">
        <v>0</v>
      </c>
      <c r="G19" t="str">
        <f>"2018-11-20 13:25:10"</f>
        <v>2018-11-20 13:25:10</v>
      </c>
    </row>
    <row r="20" spans="1:7" x14ac:dyDescent="0.2">
      <c r="A20" t="s">
        <v>377</v>
      </c>
      <c r="B20" t="str">
        <f>"13723198754"</f>
        <v>13723198754</v>
      </c>
      <c r="C20" t="str">
        <f>"410802198507200036"</f>
        <v>410802198507200036</v>
      </c>
      <c r="D20" t="s">
        <v>1</v>
      </c>
      <c r="E20" t="s">
        <v>1</v>
      </c>
      <c r="F20" t="s">
        <v>0</v>
      </c>
      <c r="G20" t="str">
        <f>"2018-11-20 13:24:58"</f>
        <v>2018-11-20 13:24:58</v>
      </c>
    </row>
    <row r="21" spans="1:7" x14ac:dyDescent="0.2">
      <c r="A21" t="s">
        <v>376</v>
      </c>
      <c r="B21" t="str">
        <f>"15097100937"</f>
        <v>15097100937</v>
      </c>
      <c r="C21" t="str">
        <f>"622823199401133610"</f>
        <v>622823199401133610</v>
      </c>
      <c r="D21" t="s">
        <v>1</v>
      </c>
      <c r="E21" t="s">
        <v>1</v>
      </c>
      <c r="F21" t="s">
        <v>0</v>
      </c>
      <c r="G21" t="str">
        <f>"2018-11-20 13:24:00"</f>
        <v>2018-11-20 13:24:00</v>
      </c>
    </row>
    <row r="22" spans="1:7" x14ac:dyDescent="0.2">
      <c r="A22" t="s">
        <v>375</v>
      </c>
      <c r="B22" t="str">
        <f>"15308791185"</f>
        <v>15308791185</v>
      </c>
      <c r="C22" t="str">
        <f>"532729197712143017"</f>
        <v>532729197712143017</v>
      </c>
      <c r="D22" t="s">
        <v>1</v>
      </c>
      <c r="E22" t="s">
        <v>1</v>
      </c>
      <c r="F22" t="s">
        <v>0</v>
      </c>
      <c r="G22" t="str">
        <f>"2018-11-20 13:23:52"</f>
        <v>2018-11-20 13:23:52</v>
      </c>
    </row>
    <row r="23" spans="1:7" x14ac:dyDescent="0.2">
      <c r="A23" t="s">
        <v>374</v>
      </c>
      <c r="B23" t="str">
        <f>"15031392006"</f>
        <v>15031392006</v>
      </c>
      <c r="C23" t="str">
        <f>"130705199004202110"</f>
        <v>130705199004202110</v>
      </c>
      <c r="D23" t="s">
        <v>1</v>
      </c>
      <c r="E23" t="s">
        <v>1</v>
      </c>
      <c r="F23" t="s">
        <v>0</v>
      </c>
      <c r="G23" t="str">
        <f>"2018-11-20 13:23:50"</f>
        <v>2018-11-20 13:23:50</v>
      </c>
    </row>
    <row r="24" spans="1:7" x14ac:dyDescent="0.2">
      <c r="A24" t="s">
        <v>373</v>
      </c>
      <c r="B24" t="str">
        <f>"18993197474"</f>
        <v>18993197474</v>
      </c>
      <c r="C24" t="str">
        <f>"620123199712220914"</f>
        <v>620123199712220914</v>
      </c>
      <c r="D24" t="s">
        <v>1</v>
      </c>
      <c r="E24" t="s">
        <v>1</v>
      </c>
      <c r="F24" t="s">
        <v>0</v>
      </c>
      <c r="G24" t="str">
        <f>"2018-11-20 13:23:36"</f>
        <v>2018-11-20 13:23:36</v>
      </c>
    </row>
    <row r="25" spans="1:7" x14ac:dyDescent="0.2">
      <c r="A25" t="s">
        <v>372</v>
      </c>
      <c r="B25" t="str">
        <f>"13930937377"</f>
        <v>13930937377</v>
      </c>
      <c r="C25" t="str">
        <f>"130528198610184812"</f>
        <v>130528198610184812</v>
      </c>
      <c r="D25" t="s">
        <v>1</v>
      </c>
      <c r="E25" t="s">
        <v>1</v>
      </c>
      <c r="F25" t="s">
        <v>0</v>
      </c>
      <c r="G25" t="str">
        <f>"2018-11-20 13:23:18"</f>
        <v>2018-11-20 13:23:18</v>
      </c>
    </row>
    <row r="26" spans="1:7" x14ac:dyDescent="0.2">
      <c r="A26" t="s">
        <v>1</v>
      </c>
      <c r="B26" t="str">
        <f>"15093092011"</f>
        <v>15093092011</v>
      </c>
      <c r="C26" t="s">
        <v>1</v>
      </c>
      <c r="D26" t="s">
        <v>1</v>
      </c>
      <c r="E26" t="s">
        <v>1</v>
      </c>
      <c r="F26" t="s">
        <v>0</v>
      </c>
      <c r="G26" t="str">
        <f>"2018-11-20 13:22:50"</f>
        <v>2018-11-20 13:22:50</v>
      </c>
    </row>
    <row r="27" spans="1:7" x14ac:dyDescent="0.2">
      <c r="A27" t="s">
        <v>1</v>
      </c>
      <c r="B27" t="str">
        <f>"13384699213"</f>
        <v>13384699213</v>
      </c>
      <c r="C27" t="s">
        <v>1</v>
      </c>
      <c r="D27" t="s">
        <v>1</v>
      </c>
      <c r="E27" t="s">
        <v>1</v>
      </c>
      <c r="F27" t="s">
        <v>0</v>
      </c>
      <c r="G27" t="str">
        <f>"2018-11-20 13:22:48"</f>
        <v>2018-11-20 13:22:48</v>
      </c>
    </row>
    <row r="28" spans="1:7" x14ac:dyDescent="0.2">
      <c r="A28" t="s">
        <v>371</v>
      </c>
      <c r="B28" t="str">
        <f>"17308147489"</f>
        <v>17308147489</v>
      </c>
      <c r="C28" t="str">
        <f>"511324199406103210"</f>
        <v>511324199406103210</v>
      </c>
      <c r="D28" t="s">
        <v>1</v>
      </c>
      <c r="E28" t="s">
        <v>1</v>
      </c>
      <c r="F28" t="s">
        <v>0</v>
      </c>
      <c r="G28" t="str">
        <f>"2018-11-20 13:22:48"</f>
        <v>2018-11-20 13:22:48</v>
      </c>
    </row>
    <row r="29" spans="1:7" x14ac:dyDescent="0.2">
      <c r="A29" t="s">
        <v>370</v>
      </c>
      <c r="B29" t="str">
        <f>"13704526865"</f>
        <v>13704526865</v>
      </c>
      <c r="C29" t="str">
        <f>"23022519871124101X"</f>
        <v>23022519871124101X</v>
      </c>
      <c r="D29" t="s">
        <v>1</v>
      </c>
      <c r="E29" t="s">
        <v>1</v>
      </c>
      <c r="F29" t="s">
        <v>0</v>
      </c>
      <c r="G29" t="str">
        <f>"2018-11-20 13:22:18"</f>
        <v>2018-11-20 13:22:18</v>
      </c>
    </row>
    <row r="30" spans="1:7" x14ac:dyDescent="0.2">
      <c r="A30" t="s">
        <v>369</v>
      </c>
      <c r="B30" t="str">
        <f>"13889625191"</f>
        <v>13889625191</v>
      </c>
      <c r="C30" t="str">
        <f>"220724199004182413"</f>
        <v>220724199004182413</v>
      </c>
      <c r="D30" t="s">
        <v>1</v>
      </c>
      <c r="E30" t="s">
        <v>1</v>
      </c>
      <c r="F30" t="s">
        <v>0</v>
      </c>
      <c r="G30" t="str">
        <f>"2018-11-20 13:22:16"</f>
        <v>2018-11-20 13:22:16</v>
      </c>
    </row>
    <row r="31" spans="1:7" x14ac:dyDescent="0.2">
      <c r="A31" t="s">
        <v>368</v>
      </c>
      <c r="B31" t="str">
        <f>"13407619637"</f>
        <v>13407619637</v>
      </c>
      <c r="C31" t="str">
        <f>"370729197002222990"</f>
        <v>370729197002222990</v>
      </c>
      <c r="D31" t="s">
        <v>1</v>
      </c>
      <c r="E31" t="s">
        <v>1</v>
      </c>
      <c r="F31" t="s">
        <v>0</v>
      </c>
      <c r="G31" t="str">
        <f>"2018-11-20 13:22:14"</f>
        <v>2018-11-20 13:22:14</v>
      </c>
    </row>
    <row r="32" spans="1:7" x14ac:dyDescent="0.2">
      <c r="A32" t="s">
        <v>1</v>
      </c>
      <c r="B32" t="str">
        <f>"13074029972"</f>
        <v>13074029972</v>
      </c>
      <c r="C32" t="s">
        <v>1</v>
      </c>
      <c r="D32" t="s">
        <v>1</v>
      </c>
      <c r="E32" t="s">
        <v>1</v>
      </c>
      <c r="F32" t="s">
        <v>0</v>
      </c>
      <c r="G32" t="str">
        <f>"2018-11-20 13:21:50"</f>
        <v>2018-11-20 13:21:50</v>
      </c>
    </row>
    <row r="33" spans="1:7" x14ac:dyDescent="0.2">
      <c r="A33" t="s">
        <v>367</v>
      </c>
      <c r="B33" t="str">
        <f>"18200711285"</f>
        <v>18200711285</v>
      </c>
      <c r="C33" t="str">
        <f>"410222199010042033"</f>
        <v>410222199010042033</v>
      </c>
      <c r="D33" t="s">
        <v>1</v>
      </c>
      <c r="E33" t="s">
        <v>1</v>
      </c>
      <c r="F33" t="s">
        <v>0</v>
      </c>
      <c r="G33" t="str">
        <f>"2018-11-20 13:21:50"</f>
        <v>2018-11-20 13:21:50</v>
      </c>
    </row>
    <row r="34" spans="1:7" x14ac:dyDescent="0.2">
      <c r="A34" t="s">
        <v>1</v>
      </c>
      <c r="B34" t="str">
        <f>"15205562056"</f>
        <v>15205562056</v>
      </c>
      <c r="C34" t="s">
        <v>1</v>
      </c>
      <c r="D34" t="s">
        <v>1</v>
      </c>
      <c r="E34" t="s">
        <v>1</v>
      </c>
      <c r="F34" t="s">
        <v>0</v>
      </c>
      <c r="G34" t="str">
        <f>"2018-11-20 13:21:34"</f>
        <v>2018-11-20 13:21:34</v>
      </c>
    </row>
    <row r="35" spans="1:7" x14ac:dyDescent="0.2">
      <c r="A35" t="s">
        <v>366</v>
      </c>
      <c r="B35" t="str">
        <f>"17697210206"</f>
        <v>17697210206</v>
      </c>
      <c r="C35" t="str">
        <f>"630102199604100413"</f>
        <v>630102199604100413</v>
      </c>
      <c r="D35" t="s">
        <v>1</v>
      </c>
      <c r="E35" t="s">
        <v>1</v>
      </c>
      <c r="F35" t="s">
        <v>0</v>
      </c>
      <c r="G35" t="str">
        <f>"2018-11-20 13:21:15"</f>
        <v>2018-11-20 13:21:15</v>
      </c>
    </row>
    <row r="36" spans="1:7" x14ac:dyDescent="0.2">
      <c r="A36" t="s">
        <v>365</v>
      </c>
      <c r="B36" t="str">
        <f>"15598382158"</f>
        <v>15598382158</v>
      </c>
      <c r="C36" t="str">
        <f>"152624196506280317"</f>
        <v>152624196506280317</v>
      </c>
      <c r="D36" t="s">
        <v>1</v>
      </c>
      <c r="E36" t="s">
        <v>1</v>
      </c>
      <c r="F36" t="s">
        <v>0</v>
      </c>
      <c r="G36" t="str">
        <f>"2018-11-20 13:21:12"</f>
        <v>2018-11-20 13:21:12</v>
      </c>
    </row>
    <row r="37" spans="1:7" x14ac:dyDescent="0.2">
      <c r="A37" t="s">
        <v>364</v>
      </c>
      <c r="B37" t="str">
        <f>"15294326069"</f>
        <v>15294326069</v>
      </c>
      <c r="C37" t="str">
        <f>"622322199312080613"</f>
        <v>622322199312080613</v>
      </c>
      <c r="D37" t="s">
        <v>1</v>
      </c>
      <c r="E37" t="s">
        <v>1</v>
      </c>
      <c r="F37" t="s">
        <v>0</v>
      </c>
      <c r="G37" t="str">
        <f>"2018-11-20 13:20:58"</f>
        <v>2018-11-20 13:20:58</v>
      </c>
    </row>
    <row r="38" spans="1:7" x14ac:dyDescent="0.2">
      <c r="A38" t="s">
        <v>1</v>
      </c>
      <c r="B38" t="str">
        <f>"13771381114"</f>
        <v>13771381114</v>
      </c>
      <c r="C38" t="s">
        <v>1</v>
      </c>
      <c r="D38" t="s">
        <v>1</v>
      </c>
      <c r="E38" t="s">
        <v>1</v>
      </c>
      <c r="F38" t="s">
        <v>0</v>
      </c>
      <c r="G38" t="str">
        <f>"2018-11-20 13:20:48"</f>
        <v>2018-11-20 13:20:48</v>
      </c>
    </row>
    <row r="39" spans="1:7" x14ac:dyDescent="0.2">
      <c r="A39" t="s">
        <v>363</v>
      </c>
      <c r="B39" t="str">
        <f>"18095055111"</f>
        <v>18095055111</v>
      </c>
      <c r="C39" t="str">
        <f>"511112199602160718"</f>
        <v>511112199602160718</v>
      </c>
      <c r="D39" t="s">
        <v>1</v>
      </c>
      <c r="E39" t="s">
        <v>1</v>
      </c>
      <c r="F39" t="s">
        <v>0</v>
      </c>
      <c r="G39" t="str">
        <f>"2018-11-20 13:20:29"</f>
        <v>2018-11-20 13:20:29</v>
      </c>
    </row>
    <row r="40" spans="1:7" x14ac:dyDescent="0.2">
      <c r="A40" t="s">
        <v>1</v>
      </c>
      <c r="B40" t="str">
        <f>"18284243076"</f>
        <v>18284243076</v>
      </c>
      <c r="C40" t="s">
        <v>1</v>
      </c>
      <c r="D40" t="s">
        <v>1</v>
      </c>
      <c r="E40" t="s">
        <v>1</v>
      </c>
      <c r="F40" t="s">
        <v>0</v>
      </c>
      <c r="G40" t="str">
        <f>"2018-11-20 13:20:23"</f>
        <v>2018-11-20 13:20:23</v>
      </c>
    </row>
    <row r="41" spans="1:7" x14ac:dyDescent="0.2">
      <c r="A41" t="s">
        <v>362</v>
      </c>
      <c r="B41" t="str">
        <f>"15112966050"</f>
        <v>15112966050</v>
      </c>
      <c r="C41" t="str">
        <f>"441224199901282910"</f>
        <v>441224199901282910</v>
      </c>
      <c r="D41" t="s">
        <v>1</v>
      </c>
      <c r="E41" t="s">
        <v>1</v>
      </c>
      <c r="F41" t="s">
        <v>0</v>
      </c>
      <c r="G41" t="str">
        <f>"2018-11-20 13:19:55"</f>
        <v>2018-11-20 13:19:55</v>
      </c>
    </row>
    <row r="42" spans="1:7" x14ac:dyDescent="0.2">
      <c r="A42" t="s">
        <v>1</v>
      </c>
      <c r="B42" t="str">
        <f>"17040852535"</f>
        <v>17040852535</v>
      </c>
      <c r="C42" t="s">
        <v>1</v>
      </c>
      <c r="D42" t="s">
        <v>1</v>
      </c>
      <c r="E42" t="s">
        <v>1</v>
      </c>
      <c r="F42" t="s">
        <v>0</v>
      </c>
      <c r="G42" t="str">
        <f>"2018-11-20 13:19:37"</f>
        <v>2018-11-20 13:19:37</v>
      </c>
    </row>
    <row r="43" spans="1:7" x14ac:dyDescent="0.2">
      <c r="A43" t="s">
        <v>1</v>
      </c>
      <c r="B43" t="str">
        <f>"18224610263"</f>
        <v>18224610263</v>
      </c>
      <c r="C43" t="s">
        <v>1</v>
      </c>
      <c r="D43" t="s">
        <v>1</v>
      </c>
      <c r="E43" t="s">
        <v>1</v>
      </c>
      <c r="F43" t="s">
        <v>0</v>
      </c>
      <c r="G43" t="str">
        <f>"2018-11-20 13:19:25"</f>
        <v>2018-11-20 13:19:25</v>
      </c>
    </row>
    <row r="44" spans="1:7" x14ac:dyDescent="0.2">
      <c r="A44" t="s">
        <v>361</v>
      </c>
      <c r="B44" t="str">
        <f>"13265536616"</f>
        <v>13265536616</v>
      </c>
      <c r="C44" t="str">
        <f>"430482200010276899"</f>
        <v>430482200010276899</v>
      </c>
      <c r="D44" t="s">
        <v>1</v>
      </c>
      <c r="E44" t="s">
        <v>1</v>
      </c>
      <c r="F44" t="s">
        <v>0</v>
      </c>
      <c r="G44" t="str">
        <f>"2018-11-20 13:19:20"</f>
        <v>2018-11-20 13:19:20</v>
      </c>
    </row>
    <row r="45" spans="1:7" x14ac:dyDescent="0.2">
      <c r="A45" t="s">
        <v>360</v>
      </c>
      <c r="B45" t="str">
        <f>"15025496198"</f>
        <v>15025496198</v>
      </c>
      <c r="C45" t="str">
        <f>"500223199008102074"</f>
        <v>500223199008102074</v>
      </c>
      <c r="D45" t="s">
        <v>1</v>
      </c>
      <c r="E45" t="s">
        <v>1</v>
      </c>
      <c r="F45" t="s">
        <v>0</v>
      </c>
      <c r="G45" t="str">
        <f>"2018-11-20 13:18:32"</f>
        <v>2018-11-20 13:18:32</v>
      </c>
    </row>
    <row r="46" spans="1:7" x14ac:dyDescent="0.2">
      <c r="A46" t="s">
        <v>359</v>
      </c>
      <c r="B46" t="str">
        <f>"15171158292"</f>
        <v>15171158292</v>
      </c>
      <c r="C46" t="str">
        <f>"420583199410271039"</f>
        <v>420583199410271039</v>
      </c>
      <c r="D46" t="s">
        <v>1</v>
      </c>
      <c r="E46" t="s">
        <v>1</v>
      </c>
      <c r="F46" t="s">
        <v>0</v>
      </c>
      <c r="G46" t="str">
        <f>"2018-11-20 13:18:22"</f>
        <v>2018-11-20 13:18:22</v>
      </c>
    </row>
    <row r="47" spans="1:7" x14ac:dyDescent="0.2">
      <c r="A47" t="s">
        <v>358</v>
      </c>
      <c r="B47" t="str">
        <f>"13930229673"</f>
        <v>13930229673</v>
      </c>
      <c r="C47" t="str">
        <f>"130636198208252878"</f>
        <v>130636198208252878</v>
      </c>
      <c r="D47" t="s">
        <v>357</v>
      </c>
      <c r="E47" t="s">
        <v>356</v>
      </c>
      <c r="F47" t="s">
        <v>0</v>
      </c>
      <c r="G47" t="str">
        <f>"2018-11-20 13:17:09"</f>
        <v>2018-11-20 13:17:09</v>
      </c>
    </row>
    <row r="48" spans="1:7" x14ac:dyDescent="0.2">
      <c r="A48" t="s">
        <v>355</v>
      </c>
      <c r="B48" t="str">
        <f>"15826466525"</f>
        <v>15826466525</v>
      </c>
      <c r="C48" t="str">
        <f>"622621198506170612"</f>
        <v>622621198506170612</v>
      </c>
      <c r="D48" t="s">
        <v>1</v>
      </c>
      <c r="E48" t="s">
        <v>1</v>
      </c>
      <c r="F48" t="s">
        <v>0</v>
      </c>
      <c r="G48" t="str">
        <f>"2018-11-20 13:16:57"</f>
        <v>2018-11-20 13:16:57</v>
      </c>
    </row>
    <row r="49" spans="1:7" x14ac:dyDescent="0.2">
      <c r="A49" t="s">
        <v>1</v>
      </c>
      <c r="B49" t="str">
        <f>"15355082762"</f>
        <v>15355082762</v>
      </c>
      <c r="C49" t="s">
        <v>1</v>
      </c>
      <c r="D49" t="s">
        <v>1</v>
      </c>
      <c r="E49" t="s">
        <v>1</v>
      </c>
      <c r="F49" t="s">
        <v>0</v>
      </c>
      <c r="G49" t="str">
        <f>"2018-11-20 13:16:46"</f>
        <v>2018-11-20 13:16:46</v>
      </c>
    </row>
    <row r="50" spans="1:7" x14ac:dyDescent="0.2">
      <c r="A50" t="s">
        <v>354</v>
      </c>
      <c r="B50" t="str">
        <f>"18617332443"</f>
        <v>18617332443</v>
      </c>
      <c r="C50" t="str">
        <f>"513022198612246835"</f>
        <v>513022198612246835</v>
      </c>
      <c r="D50" t="s">
        <v>353</v>
      </c>
      <c r="E50" t="s">
        <v>352</v>
      </c>
      <c r="F50" t="s">
        <v>0</v>
      </c>
      <c r="G50" t="str">
        <f>"2018-11-20 13:16:45"</f>
        <v>2018-11-20 13:16:45</v>
      </c>
    </row>
    <row r="51" spans="1:7" x14ac:dyDescent="0.2">
      <c r="A51" t="s">
        <v>351</v>
      </c>
      <c r="B51" t="str">
        <f>"15767921168"</f>
        <v>15767921168</v>
      </c>
      <c r="C51" t="str">
        <f>"440824197907050013"</f>
        <v>440824197907050013</v>
      </c>
      <c r="D51" t="s">
        <v>1</v>
      </c>
      <c r="E51" t="s">
        <v>1</v>
      </c>
      <c r="F51" t="s">
        <v>0</v>
      </c>
      <c r="G51" t="str">
        <f>"2018-11-20 13:16:26"</f>
        <v>2018-11-20 13:16:26</v>
      </c>
    </row>
    <row r="52" spans="1:7" x14ac:dyDescent="0.2">
      <c r="A52" t="s">
        <v>350</v>
      </c>
      <c r="B52" t="str">
        <f>"15103462705"</f>
        <v>15103462705</v>
      </c>
      <c r="C52" t="str">
        <f>"142725198207192850"</f>
        <v>142725198207192850</v>
      </c>
      <c r="D52" t="s">
        <v>1</v>
      </c>
      <c r="E52" t="s">
        <v>1</v>
      </c>
      <c r="F52" t="s">
        <v>0</v>
      </c>
      <c r="G52" t="str">
        <f>"2018-11-20 13:15:52"</f>
        <v>2018-11-20 13:15:52</v>
      </c>
    </row>
    <row r="53" spans="1:7" x14ac:dyDescent="0.2">
      <c r="A53" t="s">
        <v>1</v>
      </c>
      <c r="B53" t="str">
        <f>"18885439552"</f>
        <v>18885439552</v>
      </c>
      <c r="C53" t="s">
        <v>1</v>
      </c>
      <c r="D53" t="s">
        <v>1</v>
      </c>
      <c r="E53" t="s">
        <v>1</v>
      </c>
      <c r="F53" t="s">
        <v>0</v>
      </c>
      <c r="G53" t="str">
        <f>"2018-11-20 13:15:27"</f>
        <v>2018-11-20 13:15:27</v>
      </c>
    </row>
    <row r="54" spans="1:7" x14ac:dyDescent="0.2">
      <c r="A54" t="s">
        <v>1</v>
      </c>
      <c r="B54" t="str">
        <f>"15220093513"</f>
        <v>15220093513</v>
      </c>
      <c r="C54" t="s">
        <v>1</v>
      </c>
      <c r="D54" t="s">
        <v>1</v>
      </c>
      <c r="E54" t="s">
        <v>1</v>
      </c>
      <c r="F54" t="s">
        <v>0</v>
      </c>
      <c r="G54" t="str">
        <f>"2018-11-20 13:14:51"</f>
        <v>2018-11-20 13:14:51</v>
      </c>
    </row>
    <row r="55" spans="1:7" x14ac:dyDescent="0.2">
      <c r="A55" t="s">
        <v>349</v>
      </c>
      <c r="B55" t="str">
        <f>"15170726777"</f>
        <v>15170726777</v>
      </c>
      <c r="C55" t="str">
        <f>"362426198401153514"</f>
        <v>362426198401153514</v>
      </c>
      <c r="D55" t="s">
        <v>1</v>
      </c>
      <c r="E55" t="s">
        <v>1</v>
      </c>
      <c r="F55" t="s">
        <v>0</v>
      </c>
      <c r="G55" t="str">
        <f>"2018-11-20 13:14:16"</f>
        <v>2018-11-20 13:14:16</v>
      </c>
    </row>
    <row r="56" spans="1:7" x14ac:dyDescent="0.2">
      <c r="A56" t="s">
        <v>348</v>
      </c>
      <c r="B56" t="str">
        <f>"13610446465"</f>
        <v>13610446465</v>
      </c>
      <c r="C56" t="str">
        <f>"451229198811280312"</f>
        <v>451229198811280312</v>
      </c>
      <c r="D56" t="s">
        <v>1</v>
      </c>
      <c r="E56" t="s">
        <v>1</v>
      </c>
      <c r="F56" t="s">
        <v>0</v>
      </c>
      <c r="G56" t="str">
        <f>"2018-11-20 13:13:51"</f>
        <v>2018-11-20 13:13:51</v>
      </c>
    </row>
    <row r="57" spans="1:7" x14ac:dyDescent="0.2">
      <c r="A57" t="s">
        <v>347</v>
      </c>
      <c r="B57" t="str">
        <f>"18861227707"</f>
        <v>18861227707</v>
      </c>
      <c r="C57" t="str">
        <f>"320723199412133212"</f>
        <v>320723199412133212</v>
      </c>
      <c r="D57" t="s">
        <v>346</v>
      </c>
      <c r="E57" t="s">
        <v>345</v>
      </c>
      <c r="F57" t="s">
        <v>0</v>
      </c>
      <c r="G57" t="str">
        <f>"2018-11-20 13:13:23"</f>
        <v>2018-11-20 13:13:23</v>
      </c>
    </row>
    <row r="58" spans="1:7" x14ac:dyDescent="0.2">
      <c r="A58" t="s">
        <v>344</v>
      </c>
      <c r="B58" t="str">
        <f>"18211763101"</f>
        <v>18211763101</v>
      </c>
      <c r="C58" t="str">
        <f>"411521199304182593"</f>
        <v>411521199304182593</v>
      </c>
      <c r="D58" t="s">
        <v>1</v>
      </c>
      <c r="E58" t="s">
        <v>1</v>
      </c>
      <c r="F58" t="s">
        <v>0</v>
      </c>
      <c r="G58" t="str">
        <f>"2018-11-20 13:13:14"</f>
        <v>2018-11-20 13:13:14</v>
      </c>
    </row>
    <row r="59" spans="1:7" x14ac:dyDescent="0.2">
      <c r="A59" t="s">
        <v>343</v>
      </c>
      <c r="B59" t="str">
        <f>"13888388674"</f>
        <v>13888388674</v>
      </c>
      <c r="C59" t="str">
        <f>"53012619900918105X"</f>
        <v>53012619900918105X</v>
      </c>
      <c r="D59" t="s">
        <v>1</v>
      </c>
      <c r="E59" t="s">
        <v>1</v>
      </c>
      <c r="F59" t="s">
        <v>0</v>
      </c>
      <c r="G59" t="str">
        <f>"2018-11-20 13:13:11"</f>
        <v>2018-11-20 13:13:11</v>
      </c>
    </row>
    <row r="60" spans="1:7" x14ac:dyDescent="0.2">
      <c r="A60" t="s">
        <v>1</v>
      </c>
      <c r="B60" t="str">
        <f>"18745970590"</f>
        <v>18745970590</v>
      </c>
      <c r="C60" t="s">
        <v>1</v>
      </c>
      <c r="D60" t="s">
        <v>1</v>
      </c>
      <c r="E60" t="s">
        <v>1</v>
      </c>
      <c r="F60" t="s">
        <v>0</v>
      </c>
      <c r="G60" t="str">
        <f>"2018-11-20 13:12:50"</f>
        <v>2018-11-20 13:12:50</v>
      </c>
    </row>
    <row r="61" spans="1:7" x14ac:dyDescent="0.2">
      <c r="A61" t="s">
        <v>342</v>
      </c>
      <c r="B61" t="str">
        <f>"15288580002"</f>
        <v>15288580002</v>
      </c>
      <c r="C61" t="str">
        <f>"532328199005151924"</f>
        <v>532328199005151924</v>
      </c>
      <c r="D61" t="s">
        <v>341</v>
      </c>
      <c r="E61" t="s">
        <v>340</v>
      </c>
      <c r="F61" t="s">
        <v>0</v>
      </c>
      <c r="G61" t="str">
        <f>"2018-11-20 13:11:57"</f>
        <v>2018-11-20 13:11:57</v>
      </c>
    </row>
    <row r="62" spans="1:7" x14ac:dyDescent="0.2">
      <c r="A62" t="s">
        <v>1</v>
      </c>
      <c r="B62" t="str">
        <f>"18221963329"</f>
        <v>18221963329</v>
      </c>
      <c r="C62" t="s">
        <v>1</v>
      </c>
      <c r="D62" t="s">
        <v>1</v>
      </c>
      <c r="E62" t="s">
        <v>1</v>
      </c>
      <c r="F62" t="s">
        <v>0</v>
      </c>
      <c r="G62" t="str">
        <f>"2018-11-20 13:10:46"</f>
        <v>2018-11-20 13:10:46</v>
      </c>
    </row>
    <row r="63" spans="1:7" x14ac:dyDescent="0.2">
      <c r="A63" t="s">
        <v>339</v>
      </c>
      <c r="B63" t="str">
        <f>"13912628387"</f>
        <v>13912628387</v>
      </c>
      <c r="C63" t="str">
        <f>"320504198108072019"</f>
        <v>320504198108072019</v>
      </c>
      <c r="D63" t="s">
        <v>1</v>
      </c>
      <c r="E63" t="s">
        <v>1</v>
      </c>
      <c r="F63" t="s">
        <v>0</v>
      </c>
      <c r="G63" t="str">
        <f>"2018-11-20 13:10:29"</f>
        <v>2018-11-20 13:10:29</v>
      </c>
    </row>
    <row r="64" spans="1:7" x14ac:dyDescent="0.2">
      <c r="A64" t="s">
        <v>338</v>
      </c>
      <c r="B64" t="str">
        <f>"18239494179"</f>
        <v>18239494179</v>
      </c>
      <c r="C64" t="str">
        <f>"412702198906231813"</f>
        <v>412702198906231813</v>
      </c>
      <c r="D64" t="s">
        <v>1</v>
      </c>
      <c r="E64" t="s">
        <v>1</v>
      </c>
      <c r="F64" t="s">
        <v>0</v>
      </c>
      <c r="G64" t="str">
        <f>"2018-11-20 13:10:16"</f>
        <v>2018-11-20 13:10:16</v>
      </c>
    </row>
    <row r="65" spans="1:7" x14ac:dyDescent="0.2">
      <c r="A65" t="s">
        <v>1</v>
      </c>
      <c r="B65" t="str">
        <f>"15774121066"</f>
        <v>15774121066</v>
      </c>
      <c r="C65" t="s">
        <v>1</v>
      </c>
      <c r="D65" t="s">
        <v>1</v>
      </c>
      <c r="E65" t="s">
        <v>1</v>
      </c>
      <c r="F65" t="s">
        <v>0</v>
      </c>
      <c r="G65" t="str">
        <f>"2018-11-20 13:09:57"</f>
        <v>2018-11-20 13:09:57</v>
      </c>
    </row>
    <row r="66" spans="1:7" x14ac:dyDescent="0.2">
      <c r="A66" t="s">
        <v>337</v>
      </c>
      <c r="B66" t="str">
        <f>"17505817521"</f>
        <v>17505817521</v>
      </c>
      <c r="C66" t="str">
        <f>"412725199512249139"</f>
        <v>412725199512249139</v>
      </c>
      <c r="D66" t="s">
        <v>1</v>
      </c>
      <c r="E66" t="s">
        <v>1</v>
      </c>
      <c r="F66" t="s">
        <v>0</v>
      </c>
      <c r="G66" t="str">
        <f>"2018-11-20 13:09:48"</f>
        <v>2018-11-20 13:09:48</v>
      </c>
    </row>
    <row r="67" spans="1:7" x14ac:dyDescent="0.2">
      <c r="A67" t="s">
        <v>1</v>
      </c>
      <c r="B67" t="str">
        <f>"15054330388"</f>
        <v>15054330388</v>
      </c>
      <c r="C67" t="s">
        <v>1</v>
      </c>
      <c r="D67" t="s">
        <v>1</v>
      </c>
      <c r="E67" t="s">
        <v>1</v>
      </c>
      <c r="F67" t="s">
        <v>0</v>
      </c>
      <c r="G67" t="str">
        <f>"2018-11-20 13:09:32"</f>
        <v>2018-11-20 13:09:32</v>
      </c>
    </row>
    <row r="68" spans="1:7" x14ac:dyDescent="0.2">
      <c r="A68" t="s">
        <v>336</v>
      </c>
      <c r="B68" t="str">
        <f>"13562197397"</f>
        <v>13562197397</v>
      </c>
      <c r="C68" t="str">
        <f>"371083198006103513"</f>
        <v>371083198006103513</v>
      </c>
      <c r="D68" t="s">
        <v>1</v>
      </c>
      <c r="E68" t="s">
        <v>1</v>
      </c>
      <c r="F68" t="s">
        <v>0</v>
      </c>
      <c r="G68" t="str">
        <f>"2018-11-20 13:09:23"</f>
        <v>2018-11-20 13:09:23</v>
      </c>
    </row>
    <row r="69" spans="1:7" x14ac:dyDescent="0.2">
      <c r="A69" t="s">
        <v>1</v>
      </c>
      <c r="B69" t="str">
        <f>"17313056018"</f>
        <v>17313056018</v>
      </c>
      <c r="C69" t="s">
        <v>1</v>
      </c>
      <c r="D69" t="s">
        <v>1</v>
      </c>
      <c r="E69" t="s">
        <v>1</v>
      </c>
      <c r="F69" t="s">
        <v>0</v>
      </c>
      <c r="G69" t="str">
        <f>"2018-11-20 13:09:10"</f>
        <v>2018-11-20 13:09:10</v>
      </c>
    </row>
    <row r="70" spans="1:7" x14ac:dyDescent="0.2">
      <c r="A70" t="s">
        <v>1</v>
      </c>
      <c r="B70" t="str">
        <f>"13544150940"</f>
        <v>13544150940</v>
      </c>
      <c r="C70" t="s">
        <v>1</v>
      </c>
      <c r="D70" t="s">
        <v>1</v>
      </c>
      <c r="E70" t="s">
        <v>1</v>
      </c>
      <c r="F70" t="s">
        <v>0</v>
      </c>
      <c r="G70" t="str">
        <f>"2018-11-20 13:08:35"</f>
        <v>2018-11-20 13:08:35</v>
      </c>
    </row>
    <row r="71" spans="1:7" x14ac:dyDescent="0.2">
      <c r="A71" t="s">
        <v>335</v>
      </c>
      <c r="B71" t="str">
        <f>"18833270106"</f>
        <v>18833270106</v>
      </c>
      <c r="C71" t="str">
        <f>"130622198402042059"</f>
        <v>130622198402042059</v>
      </c>
      <c r="D71" t="s">
        <v>1</v>
      </c>
      <c r="E71" t="s">
        <v>1</v>
      </c>
      <c r="F71" t="s">
        <v>0</v>
      </c>
      <c r="G71" t="str">
        <f>"2018-11-20 13:08:23"</f>
        <v>2018-11-20 13:08:23</v>
      </c>
    </row>
    <row r="72" spans="1:7" x14ac:dyDescent="0.2">
      <c r="A72" t="s">
        <v>334</v>
      </c>
      <c r="B72" t="str">
        <f>"15518757478"</f>
        <v>15518757478</v>
      </c>
      <c r="C72" t="str">
        <f>"411402199409161532"</f>
        <v>411402199409161532</v>
      </c>
      <c r="D72" t="s">
        <v>333</v>
      </c>
      <c r="E72" t="s">
        <v>332</v>
      </c>
      <c r="F72" t="s">
        <v>0</v>
      </c>
      <c r="G72" t="str">
        <f>"2018-11-20 13:08:19"</f>
        <v>2018-11-20 13:08:19</v>
      </c>
    </row>
    <row r="73" spans="1:7" x14ac:dyDescent="0.2">
      <c r="A73" t="s">
        <v>331</v>
      </c>
      <c r="B73" t="str">
        <f>"13557887652"</f>
        <v>13557887652</v>
      </c>
      <c r="C73" t="str">
        <f>"452731198608191816"</f>
        <v>452731198608191816</v>
      </c>
      <c r="D73" t="s">
        <v>1</v>
      </c>
      <c r="E73" t="s">
        <v>1</v>
      </c>
      <c r="F73" t="s">
        <v>0</v>
      </c>
      <c r="G73" t="str">
        <f>"2018-11-20 13:08:08"</f>
        <v>2018-11-20 13:08:08</v>
      </c>
    </row>
    <row r="74" spans="1:7" x14ac:dyDescent="0.2">
      <c r="A74" t="s">
        <v>330</v>
      </c>
      <c r="B74" t="str">
        <f>"18842633145"</f>
        <v>18842633145</v>
      </c>
      <c r="C74" t="str">
        <f>"210212197402280517"</f>
        <v>210212197402280517</v>
      </c>
      <c r="D74" t="s">
        <v>1</v>
      </c>
      <c r="E74" t="s">
        <v>1</v>
      </c>
      <c r="F74" t="s">
        <v>0</v>
      </c>
      <c r="G74" t="str">
        <f>"2018-11-20 13:08:03"</f>
        <v>2018-11-20 13:08:03</v>
      </c>
    </row>
    <row r="75" spans="1:7" x14ac:dyDescent="0.2">
      <c r="A75" t="s">
        <v>1</v>
      </c>
      <c r="B75" t="str">
        <f>"13853933004"</f>
        <v>13853933004</v>
      </c>
      <c r="C75" t="s">
        <v>1</v>
      </c>
      <c r="D75" t="s">
        <v>1</v>
      </c>
      <c r="E75" t="s">
        <v>1</v>
      </c>
      <c r="F75" t="s">
        <v>0</v>
      </c>
      <c r="G75" t="str">
        <f>"2018-11-20 13:07:27"</f>
        <v>2018-11-20 13:07:27</v>
      </c>
    </row>
    <row r="76" spans="1:7" x14ac:dyDescent="0.2">
      <c r="A76" t="s">
        <v>1</v>
      </c>
      <c r="B76" t="str">
        <f>"18733753753"</f>
        <v>18733753753</v>
      </c>
      <c r="C76" t="s">
        <v>1</v>
      </c>
      <c r="D76" t="s">
        <v>1</v>
      </c>
      <c r="E76" t="s">
        <v>1</v>
      </c>
      <c r="F76" t="s">
        <v>0</v>
      </c>
      <c r="G76" t="str">
        <f>"2018-11-20 13:07:23"</f>
        <v>2018-11-20 13:07:23</v>
      </c>
    </row>
    <row r="77" spans="1:7" x14ac:dyDescent="0.2">
      <c r="A77" t="s">
        <v>329</v>
      </c>
      <c r="B77" t="str">
        <f>"13805650093"</f>
        <v>13805650093</v>
      </c>
      <c r="C77" t="str">
        <f>"342601199810110261"</f>
        <v>342601199810110261</v>
      </c>
      <c r="D77" t="s">
        <v>1</v>
      </c>
      <c r="E77" t="s">
        <v>1</v>
      </c>
      <c r="F77" t="s">
        <v>0</v>
      </c>
      <c r="G77" t="str">
        <f>"2018-11-20 13:06:42"</f>
        <v>2018-11-20 13:06:42</v>
      </c>
    </row>
    <row r="78" spans="1:7" x14ac:dyDescent="0.2">
      <c r="A78" t="s">
        <v>328</v>
      </c>
      <c r="B78" t="str">
        <f>"15935751464"</f>
        <v>15935751464</v>
      </c>
      <c r="C78" t="str">
        <f>"142625198003121713"</f>
        <v>142625198003121713</v>
      </c>
      <c r="D78" t="s">
        <v>1</v>
      </c>
      <c r="E78" t="s">
        <v>1</v>
      </c>
      <c r="F78" t="s">
        <v>0</v>
      </c>
      <c r="G78" t="str">
        <f>"2018-11-20 13:06:34"</f>
        <v>2018-11-20 13:06:34</v>
      </c>
    </row>
    <row r="79" spans="1:7" x14ac:dyDescent="0.2">
      <c r="A79" t="s">
        <v>327</v>
      </c>
      <c r="B79" t="str">
        <f>"15971546366"</f>
        <v>15971546366</v>
      </c>
      <c r="C79" t="str">
        <f>"420204198405186829"</f>
        <v>420204198405186829</v>
      </c>
      <c r="D79" t="s">
        <v>1</v>
      </c>
      <c r="E79" t="s">
        <v>1</v>
      </c>
      <c r="F79" t="s">
        <v>0</v>
      </c>
      <c r="G79" t="str">
        <f>"2018-11-20 13:06:21"</f>
        <v>2018-11-20 13:06:21</v>
      </c>
    </row>
    <row r="80" spans="1:7" x14ac:dyDescent="0.2">
      <c r="A80" t="s">
        <v>326</v>
      </c>
      <c r="B80" t="str">
        <f>"15070486465"</f>
        <v>15070486465</v>
      </c>
      <c r="C80" t="str">
        <f>"362524198607138013"</f>
        <v>362524198607138013</v>
      </c>
      <c r="D80" t="s">
        <v>325</v>
      </c>
      <c r="E80" t="s">
        <v>324</v>
      </c>
      <c r="F80" t="s">
        <v>0</v>
      </c>
      <c r="G80" t="str">
        <f>"2018-11-20 13:06:12"</f>
        <v>2018-11-20 13:06:12</v>
      </c>
    </row>
    <row r="81" spans="1:7" x14ac:dyDescent="0.2">
      <c r="A81" t="s">
        <v>323</v>
      </c>
      <c r="B81" t="str">
        <f>"15939900687"</f>
        <v>15939900687</v>
      </c>
      <c r="C81" t="str">
        <f>"411081199608294059"</f>
        <v>411081199608294059</v>
      </c>
      <c r="D81" t="s">
        <v>1</v>
      </c>
      <c r="E81" t="s">
        <v>1</v>
      </c>
      <c r="F81" t="s">
        <v>0</v>
      </c>
      <c r="G81" t="str">
        <f>"2018-11-20 13:05:49"</f>
        <v>2018-11-20 13:05:49</v>
      </c>
    </row>
    <row r="82" spans="1:7" x14ac:dyDescent="0.2">
      <c r="A82" t="s">
        <v>322</v>
      </c>
      <c r="B82" t="str">
        <f>"13773101654"</f>
        <v>13773101654</v>
      </c>
      <c r="C82" t="str">
        <f>"420683197711221859"</f>
        <v>420683197711221859</v>
      </c>
      <c r="D82" t="s">
        <v>1</v>
      </c>
      <c r="E82" t="s">
        <v>1</v>
      </c>
      <c r="F82" t="s">
        <v>0</v>
      </c>
      <c r="G82" t="str">
        <f>"2018-11-20 13:05:35"</f>
        <v>2018-11-20 13:05:35</v>
      </c>
    </row>
    <row r="83" spans="1:7" x14ac:dyDescent="0.2">
      <c r="A83" t="s">
        <v>321</v>
      </c>
      <c r="B83" t="str">
        <f>"15814597050"</f>
        <v>15814597050</v>
      </c>
      <c r="C83" t="str">
        <f>"511303199512255419"</f>
        <v>511303199512255419</v>
      </c>
      <c r="D83" t="s">
        <v>320</v>
      </c>
      <c r="E83" t="s">
        <v>319</v>
      </c>
      <c r="F83" t="s">
        <v>0</v>
      </c>
      <c r="G83" t="str">
        <f>"2018-11-20 13:05:17"</f>
        <v>2018-11-20 13:05:17</v>
      </c>
    </row>
    <row r="84" spans="1:7" x14ac:dyDescent="0.2">
      <c r="A84" t="s">
        <v>1</v>
      </c>
      <c r="B84" t="str">
        <f>"15750913295"</f>
        <v>15750913295</v>
      </c>
      <c r="C84" t="s">
        <v>1</v>
      </c>
      <c r="D84" t="s">
        <v>1</v>
      </c>
      <c r="E84" t="s">
        <v>1</v>
      </c>
      <c r="F84" t="s">
        <v>0</v>
      </c>
      <c r="G84" t="str">
        <f>"2018-11-20 13:05:16"</f>
        <v>2018-11-20 13:05:16</v>
      </c>
    </row>
    <row r="85" spans="1:7" x14ac:dyDescent="0.2">
      <c r="A85" t="s">
        <v>318</v>
      </c>
      <c r="B85" t="str">
        <f>"15015714045"</f>
        <v>15015714045</v>
      </c>
      <c r="C85" t="str">
        <f>"44182319971004393X"</f>
        <v>44182319971004393X</v>
      </c>
      <c r="D85" t="s">
        <v>1</v>
      </c>
      <c r="E85" t="s">
        <v>1</v>
      </c>
      <c r="F85" t="s">
        <v>0</v>
      </c>
      <c r="G85" t="str">
        <f>"2018-11-20 13:04:40"</f>
        <v>2018-11-20 13:04:40</v>
      </c>
    </row>
    <row r="86" spans="1:7" x14ac:dyDescent="0.2">
      <c r="A86" t="s">
        <v>1</v>
      </c>
      <c r="B86" t="str">
        <f>"17666282807"</f>
        <v>17666282807</v>
      </c>
      <c r="C86" t="s">
        <v>1</v>
      </c>
      <c r="D86" t="s">
        <v>1</v>
      </c>
      <c r="E86" t="s">
        <v>1</v>
      </c>
      <c r="F86" t="s">
        <v>0</v>
      </c>
      <c r="G86" t="str">
        <f>"2018-11-20 13:04:28"</f>
        <v>2018-11-20 13:04:28</v>
      </c>
    </row>
    <row r="87" spans="1:7" x14ac:dyDescent="0.2">
      <c r="A87" t="s">
        <v>317</v>
      </c>
      <c r="B87" t="str">
        <f>"17777171399"</f>
        <v>17777171399</v>
      </c>
      <c r="C87" t="str">
        <f>"230621197505170419"</f>
        <v>230621197505170419</v>
      </c>
      <c r="D87" t="s">
        <v>316</v>
      </c>
      <c r="E87" t="s">
        <v>315</v>
      </c>
      <c r="F87" t="s">
        <v>0</v>
      </c>
      <c r="G87" t="str">
        <f>"2018-11-20 13:04:19"</f>
        <v>2018-11-20 13:04:19</v>
      </c>
    </row>
    <row r="88" spans="1:7" x14ac:dyDescent="0.2">
      <c r="A88" t="s">
        <v>314</v>
      </c>
      <c r="B88" t="str">
        <f>"13658116632"</f>
        <v>13658116632</v>
      </c>
      <c r="C88" t="str">
        <f>"511011199904065060"</f>
        <v>511011199904065060</v>
      </c>
      <c r="D88" t="s">
        <v>1</v>
      </c>
      <c r="E88" t="s">
        <v>1</v>
      </c>
      <c r="F88" t="s">
        <v>0</v>
      </c>
      <c r="G88" t="str">
        <f>"2018-11-20 13:03:39"</f>
        <v>2018-11-20 13:03:39</v>
      </c>
    </row>
    <row r="89" spans="1:7" x14ac:dyDescent="0.2">
      <c r="A89" t="s">
        <v>1</v>
      </c>
      <c r="B89" t="str">
        <f>"15050979474"</f>
        <v>15050979474</v>
      </c>
      <c r="C89" t="s">
        <v>1</v>
      </c>
      <c r="D89" t="s">
        <v>1</v>
      </c>
      <c r="E89" t="s">
        <v>1</v>
      </c>
      <c r="F89" t="s">
        <v>0</v>
      </c>
      <c r="G89" t="str">
        <f>"2018-11-20 13:03:37"</f>
        <v>2018-11-20 13:03:37</v>
      </c>
    </row>
    <row r="90" spans="1:7" x14ac:dyDescent="0.2">
      <c r="A90" t="s">
        <v>313</v>
      </c>
      <c r="B90" t="str">
        <f>"18781700562"</f>
        <v>18781700562</v>
      </c>
      <c r="C90" t="str">
        <f>"511304198612170801"</f>
        <v>511304198612170801</v>
      </c>
      <c r="D90" t="s">
        <v>1</v>
      </c>
      <c r="E90" t="s">
        <v>1</v>
      </c>
      <c r="F90" t="s">
        <v>0</v>
      </c>
      <c r="G90" t="str">
        <f>"2018-11-20 13:03:37"</f>
        <v>2018-11-20 13:03:37</v>
      </c>
    </row>
    <row r="91" spans="1:7" x14ac:dyDescent="0.2">
      <c r="A91" t="s">
        <v>1</v>
      </c>
      <c r="B91" t="str">
        <f>"13185664730"</f>
        <v>13185664730</v>
      </c>
      <c r="C91" t="s">
        <v>1</v>
      </c>
      <c r="D91" t="s">
        <v>1</v>
      </c>
      <c r="E91" t="s">
        <v>1</v>
      </c>
      <c r="F91" t="s">
        <v>0</v>
      </c>
      <c r="G91" t="str">
        <f>"2018-11-20 13:03:29"</f>
        <v>2018-11-20 13:03:29</v>
      </c>
    </row>
    <row r="92" spans="1:7" x14ac:dyDescent="0.2">
      <c r="A92" t="s">
        <v>312</v>
      </c>
      <c r="B92" t="str">
        <f>"18206457567"</f>
        <v>18206457567</v>
      </c>
      <c r="C92" t="str">
        <f>"370785198710159318"</f>
        <v>370785198710159318</v>
      </c>
      <c r="D92" t="s">
        <v>1</v>
      </c>
      <c r="E92" t="s">
        <v>1</v>
      </c>
      <c r="F92" t="s">
        <v>0</v>
      </c>
      <c r="G92" t="str">
        <f>"2018-11-20 13:03:15"</f>
        <v>2018-11-20 13:03:15</v>
      </c>
    </row>
    <row r="93" spans="1:7" x14ac:dyDescent="0.2">
      <c r="A93" t="s">
        <v>311</v>
      </c>
      <c r="B93" t="str">
        <f>"15254491109"</f>
        <v>15254491109</v>
      </c>
      <c r="C93" t="str">
        <f>"371323198908160816"</f>
        <v>371323198908160816</v>
      </c>
      <c r="D93" t="s">
        <v>1</v>
      </c>
      <c r="E93" t="s">
        <v>1</v>
      </c>
      <c r="F93" t="s">
        <v>0</v>
      </c>
      <c r="G93" t="str">
        <f>"2018-11-20 13:03:15"</f>
        <v>2018-11-20 13:03:15</v>
      </c>
    </row>
    <row r="94" spans="1:7" x14ac:dyDescent="0.2">
      <c r="A94" t="s">
        <v>1</v>
      </c>
      <c r="B94" t="str">
        <f>"13935921158"</f>
        <v>13935921158</v>
      </c>
      <c r="C94" t="s">
        <v>1</v>
      </c>
      <c r="D94" t="s">
        <v>1</v>
      </c>
      <c r="E94" t="s">
        <v>1</v>
      </c>
      <c r="F94" t="s">
        <v>0</v>
      </c>
      <c r="G94" t="str">
        <f>"2018-11-20 13:03:07"</f>
        <v>2018-11-20 13:03:07</v>
      </c>
    </row>
    <row r="95" spans="1:7" x14ac:dyDescent="0.2">
      <c r="A95" t="s">
        <v>310</v>
      </c>
      <c r="B95" t="str">
        <f>"13797874590"</f>
        <v>13797874590</v>
      </c>
      <c r="C95" t="str">
        <f>"421302199508061621"</f>
        <v>421302199508061621</v>
      </c>
      <c r="D95" t="s">
        <v>309</v>
      </c>
      <c r="E95" t="s">
        <v>308</v>
      </c>
      <c r="F95" t="s">
        <v>0</v>
      </c>
      <c r="G95" t="str">
        <f>"2018-11-20 13:02:55"</f>
        <v>2018-11-20 13:02:55</v>
      </c>
    </row>
    <row r="96" spans="1:7" x14ac:dyDescent="0.2">
      <c r="A96" t="s">
        <v>307</v>
      </c>
      <c r="B96" t="str">
        <f>"18333552300"</f>
        <v>18333552300</v>
      </c>
      <c r="C96" t="str">
        <f>"610430199304130547"</f>
        <v>610430199304130547</v>
      </c>
      <c r="D96" t="s">
        <v>1</v>
      </c>
      <c r="E96" t="s">
        <v>1</v>
      </c>
      <c r="F96" t="s">
        <v>0</v>
      </c>
      <c r="G96" t="str">
        <f>"2018-11-20 13:02:44"</f>
        <v>2018-11-20 13:02:44</v>
      </c>
    </row>
    <row r="97" spans="1:7" x14ac:dyDescent="0.2">
      <c r="A97" t="s">
        <v>1</v>
      </c>
      <c r="B97" t="str">
        <f>"18403907232"</f>
        <v>18403907232</v>
      </c>
      <c r="C97" t="s">
        <v>1</v>
      </c>
      <c r="D97" t="s">
        <v>1</v>
      </c>
      <c r="E97" t="s">
        <v>1</v>
      </c>
      <c r="F97" t="s">
        <v>0</v>
      </c>
      <c r="G97" t="str">
        <f>"2018-11-20 13:02:11"</f>
        <v>2018-11-20 13:02:11</v>
      </c>
    </row>
    <row r="98" spans="1:7" x14ac:dyDescent="0.2">
      <c r="A98" t="s">
        <v>306</v>
      </c>
      <c r="B98" t="str">
        <f>"15930783920"</f>
        <v>15930783920</v>
      </c>
      <c r="C98" t="str">
        <f>"130981198911262910"</f>
        <v>130981198911262910</v>
      </c>
      <c r="D98" t="s">
        <v>305</v>
      </c>
      <c r="E98" t="s">
        <v>304</v>
      </c>
      <c r="F98" t="s">
        <v>0</v>
      </c>
      <c r="G98" t="str">
        <f>"2018-11-20 13:02:10"</f>
        <v>2018-11-20 13:02:10</v>
      </c>
    </row>
    <row r="99" spans="1:7" x14ac:dyDescent="0.2">
      <c r="A99" t="s">
        <v>303</v>
      </c>
      <c r="B99" t="str">
        <f>"18833430725"</f>
        <v>18833430725</v>
      </c>
      <c r="C99" t="str">
        <f>"130431199605290837"</f>
        <v>130431199605290837</v>
      </c>
      <c r="D99" t="s">
        <v>1</v>
      </c>
      <c r="E99" t="s">
        <v>1</v>
      </c>
      <c r="F99" t="s">
        <v>0</v>
      </c>
      <c r="G99" t="str">
        <f>"2018-11-20 13:01:45"</f>
        <v>2018-11-20 13:01:45</v>
      </c>
    </row>
    <row r="100" spans="1:7" x14ac:dyDescent="0.2">
      <c r="A100" t="s">
        <v>302</v>
      </c>
      <c r="B100" t="str">
        <f>"15002631089"</f>
        <v>15002631089</v>
      </c>
      <c r="C100" t="str">
        <f>"412726199804130822"</f>
        <v>412726199804130822</v>
      </c>
      <c r="D100" t="s">
        <v>301</v>
      </c>
      <c r="E100" t="s">
        <v>300</v>
      </c>
      <c r="F100" t="s">
        <v>0</v>
      </c>
      <c r="G100" t="str">
        <f>"2018-11-20 13:01:37"</f>
        <v>2018-11-20 13:01:37</v>
      </c>
    </row>
    <row r="101" spans="1:7" x14ac:dyDescent="0.2">
      <c r="A101" t="s">
        <v>299</v>
      </c>
      <c r="B101" t="str">
        <f>"18668367077"</f>
        <v>18668367077</v>
      </c>
      <c r="C101" t="str">
        <f>"362322197702078110"</f>
        <v>362322197702078110</v>
      </c>
      <c r="D101" t="s">
        <v>1</v>
      </c>
      <c r="E101" t="s">
        <v>1</v>
      </c>
      <c r="F101" t="s">
        <v>0</v>
      </c>
      <c r="G101" t="str">
        <f>"2018-11-20 13:01:10"</f>
        <v>2018-11-20 13:01:10</v>
      </c>
    </row>
    <row r="102" spans="1:7" x14ac:dyDescent="0.2">
      <c r="A102" t="s">
        <v>298</v>
      </c>
      <c r="B102" t="str">
        <f>"15992759226"</f>
        <v>15992759226</v>
      </c>
      <c r="C102" t="str">
        <f>"440183199309274819"</f>
        <v>440183199309274819</v>
      </c>
      <c r="D102" t="s">
        <v>1</v>
      </c>
      <c r="E102" t="s">
        <v>1</v>
      </c>
      <c r="F102" t="s">
        <v>0</v>
      </c>
      <c r="G102" t="str">
        <f>"2018-11-20 13:00:57"</f>
        <v>2018-11-20 13:00:57</v>
      </c>
    </row>
    <row r="103" spans="1:7" x14ac:dyDescent="0.2">
      <c r="A103" t="s">
        <v>297</v>
      </c>
      <c r="B103" t="str">
        <f>"13283759178"</f>
        <v>13283759178</v>
      </c>
      <c r="C103" t="str">
        <f>"419002196612170022"</f>
        <v>419002196612170022</v>
      </c>
      <c r="D103" t="s">
        <v>1</v>
      </c>
      <c r="E103" t="s">
        <v>1</v>
      </c>
      <c r="F103" t="s">
        <v>0</v>
      </c>
      <c r="G103" t="str">
        <f>"2018-11-20 13:00:20"</f>
        <v>2018-11-20 13:00:20</v>
      </c>
    </row>
    <row r="104" spans="1:7" x14ac:dyDescent="0.2">
      <c r="A104" t="s">
        <v>296</v>
      </c>
      <c r="B104" t="str">
        <f>"18866352100"</f>
        <v>18866352100</v>
      </c>
      <c r="C104" t="str">
        <f>"371581199801061454"</f>
        <v>371581199801061454</v>
      </c>
      <c r="D104" t="s">
        <v>1</v>
      </c>
      <c r="E104" t="s">
        <v>1</v>
      </c>
      <c r="F104" t="s">
        <v>0</v>
      </c>
      <c r="G104" t="str">
        <f>"2018-11-20 13:00:16"</f>
        <v>2018-11-20 13:00:16</v>
      </c>
    </row>
    <row r="105" spans="1:7" x14ac:dyDescent="0.2">
      <c r="A105" t="s">
        <v>295</v>
      </c>
      <c r="B105" t="str">
        <f>"13169181108"</f>
        <v>13169181108</v>
      </c>
      <c r="C105" t="str">
        <f>"440981198504142236"</f>
        <v>440981198504142236</v>
      </c>
      <c r="D105" t="s">
        <v>1</v>
      </c>
      <c r="E105" t="s">
        <v>1</v>
      </c>
      <c r="F105" t="s">
        <v>0</v>
      </c>
      <c r="G105" t="str">
        <f>"2018-11-20 13:00:01"</f>
        <v>2018-11-20 13:00:01</v>
      </c>
    </row>
    <row r="106" spans="1:7" x14ac:dyDescent="0.2">
      <c r="A106" t="s">
        <v>294</v>
      </c>
      <c r="B106" t="str">
        <f>"15803201313"</f>
        <v>15803201313</v>
      </c>
      <c r="C106" t="str">
        <f>"130406198505040688"</f>
        <v>130406198505040688</v>
      </c>
      <c r="D106" t="s">
        <v>1</v>
      </c>
      <c r="E106" t="s">
        <v>1</v>
      </c>
      <c r="F106" t="s">
        <v>0</v>
      </c>
      <c r="G106" t="str">
        <f>"2018-11-20 12:59:55"</f>
        <v>2018-11-20 12:59:55</v>
      </c>
    </row>
    <row r="107" spans="1:7" x14ac:dyDescent="0.2">
      <c r="A107" t="s">
        <v>293</v>
      </c>
      <c r="B107" t="str">
        <f>"15134159574"</f>
        <v>15134159574</v>
      </c>
      <c r="C107" t="str">
        <f>"210724198608021243"</f>
        <v>210724198608021243</v>
      </c>
      <c r="D107" t="s">
        <v>292</v>
      </c>
      <c r="E107" t="s">
        <v>291</v>
      </c>
      <c r="F107" t="s">
        <v>0</v>
      </c>
      <c r="G107" t="str">
        <f>"2018-11-20 12:59:01"</f>
        <v>2018-11-20 12:59:01</v>
      </c>
    </row>
    <row r="108" spans="1:7" x14ac:dyDescent="0.2">
      <c r="A108" t="s">
        <v>1</v>
      </c>
      <c r="B108" t="str">
        <f>"18210001728"</f>
        <v>18210001728</v>
      </c>
      <c r="C108" t="s">
        <v>1</v>
      </c>
      <c r="D108" t="s">
        <v>1</v>
      </c>
      <c r="E108" t="s">
        <v>1</v>
      </c>
      <c r="F108" t="s">
        <v>0</v>
      </c>
      <c r="G108" t="str">
        <f>"2018-11-20 12:58:40"</f>
        <v>2018-11-20 12:58:40</v>
      </c>
    </row>
    <row r="109" spans="1:7" x14ac:dyDescent="0.2">
      <c r="A109" t="s">
        <v>1</v>
      </c>
      <c r="B109" t="str">
        <f>"15099332482"</f>
        <v>15099332482</v>
      </c>
      <c r="C109" t="s">
        <v>1</v>
      </c>
      <c r="D109" t="s">
        <v>1</v>
      </c>
      <c r="E109" t="s">
        <v>1</v>
      </c>
      <c r="F109" t="s">
        <v>0</v>
      </c>
      <c r="G109" t="str">
        <f>"2018-11-20 12:58:26"</f>
        <v>2018-11-20 12:58:26</v>
      </c>
    </row>
    <row r="110" spans="1:7" x14ac:dyDescent="0.2">
      <c r="A110" t="s">
        <v>1</v>
      </c>
      <c r="B110" t="str">
        <f>"15760588917"</f>
        <v>15760588917</v>
      </c>
      <c r="C110" t="s">
        <v>1</v>
      </c>
      <c r="D110" t="s">
        <v>1</v>
      </c>
      <c r="E110" t="s">
        <v>1</v>
      </c>
      <c r="F110" t="s">
        <v>0</v>
      </c>
      <c r="G110" t="str">
        <f>"2018-11-20 12:58:19"</f>
        <v>2018-11-20 12:58:19</v>
      </c>
    </row>
    <row r="111" spans="1:7" x14ac:dyDescent="0.2">
      <c r="A111" t="s">
        <v>1</v>
      </c>
      <c r="B111" t="str">
        <f>"17761148030"</f>
        <v>17761148030</v>
      </c>
      <c r="C111" t="s">
        <v>1</v>
      </c>
      <c r="D111" t="s">
        <v>1</v>
      </c>
      <c r="E111" t="s">
        <v>1</v>
      </c>
      <c r="F111" t="s">
        <v>0</v>
      </c>
      <c r="G111" t="str">
        <f>"2018-11-20 12:58:00"</f>
        <v>2018-11-20 12:58:00</v>
      </c>
    </row>
    <row r="112" spans="1:7" x14ac:dyDescent="0.2">
      <c r="A112" t="s">
        <v>290</v>
      </c>
      <c r="B112" t="str">
        <f>"13876339498"</f>
        <v>13876339498</v>
      </c>
      <c r="C112" t="str">
        <f>"460102198406112118"</f>
        <v>460102198406112118</v>
      </c>
      <c r="D112" t="s">
        <v>1</v>
      </c>
      <c r="E112" t="s">
        <v>1</v>
      </c>
      <c r="F112" t="s">
        <v>0</v>
      </c>
      <c r="G112" t="str">
        <f>"2018-11-20 12:57:32"</f>
        <v>2018-11-20 12:57:32</v>
      </c>
    </row>
    <row r="113" spans="1:7" x14ac:dyDescent="0.2">
      <c r="A113" t="s">
        <v>1</v>
      </c>
      <c r="B113" t="str">
        <f>"15109820230"</f>
        <v>15109820230</v>
      </c>
      <c r="C113" t="s">
        <v>1</v>
      </c>
      <c r="D113" t="s">
        <v>1</v>
      </c>
      <c r="E113" t="s">
        <v>1</v>
      </c>
      <c r="F113" t="s">
        <v>0</v>
      </c>
      <c r="G113" t="str">
        <f>"2018-11-20 12:57:09"</f>
        <v>2018-11-20 12:57:09</v>
      </c>
    </row>
    <row r="114" spans="1:7" x14ac:dyDescent="0.2">
      <c r="A114" t="s">
        <v>289</v>
      </c>
      <c r="B114" t="str">
        <f>"18364239010"</f>
        <v>18364239010</v>
      </c>
      <c r="C114" t="str">
        <f>"370282200003294645"</f>
        <v>370282200003294645</v>
      </c>
      <c r="D114" t="s">
        <v>1</v>
      </c>
      <c r="E114" t="s">
        <v>1</v>
      </c>
      <c r="F114" t="s">
        <v>0</v>
      </c>
      <c r="G114" t="str">
        <f>"2018-11-20 12:56:45"</f>
        <v>2018-11-20 12:56:45</v>
      </c>
    </row>
    <row r="115" spans="1:7" x14ac:dyDescent="0.2">
      <c r="A115" t="s">
        <v>1</v>
      </c>
      <c r="B115" t="str">
        <f>"13560476753"</f>
        <v>13560476753</v>
      </c>
      <c r="C115" t="s">
        <v>1</v>
      </c>
      <c r="D115" t="s">
        <v>1</v>
      </c>
      <c r="E115" t="s">
        <v>1</v>
      </c>
      <c r="F115" t="s">
        <v>0</v>
      </c>
      <c r="G115" t="str">
        <f>"2018-11-20 12:56:28"</f>
        <v>2018-11-20 12:56:28</v>
      </c>
    </row>
    <row r="116" spans="1:7" x14ac:dyDescent="0.2">
      <c r="A116" t="s">
        <v>288</v>
      </c>
      <c r="B116" t="str">
        <f>"18885193584"</f>
        <v>18885193584</v>
      </c>
      <c r="C116" t="str">
        <f>"520112199407070013"</f>
        <v>520112199407070013</v>
      </c>
      <c r="D116" t="s">
        <v>1</v>
      </c>
      <c r="E116" t="s">
        <v>1</v>
      </c>
      <c r="F116" t="s">
        <v>0</v>
      </c>
      <c r="G116" t="str">
        <f>"2018-11-20 12:56:17"</f>
        <v>2018-11-20 12:56:17</v>
      </c>
    </row>
    <row r="117" spans="1:7" x14ac:dyDescent="0.2">
      <c r="A117" t="s">
        <v>287</v>
      </c>
      <c r="B117" t="str">
        <f>"17508433737"</f>
        <v>17508433737</v>
      </c>
      <c r="C117" t="str">
        <f>"430721198608293734"</f>
        <v>430721198608293734</v>
      </c>
      <c r="D117" t="s">
        <v>1</v>
      </c>
      <c r="E117" t="s">
        <v>1</v>
      </c>
      <c r="F117" t="s">
        <v>0</v>
      </c>
      <c r="G117" t="str">
        <f>"2018-11-20 12:56:11"</f>
        <v>2018-11-20 12:56:11</v>
      </c>
    </row>
    <row r="118" spans="1:7" x14ac:dyDescent="0.2">
      <c r="A118" t="s">
        <v>286</v>
      </c>
      <c r="B118" t="str">
        <f>"18747573450"</f>
        <v>18747573450</v>
      </c>
      <c r="C118" t="str">
        <f>"152321199904180918"</f>
        <v>152321199904180918</v>
      </c>
      <c r="D118" t="s">
        <v>285</v>
      </c>
      <c r="E118" t="s">
        <v>284</v>
      </c>
      <c r="F118" t="s">
        <v>0</v>
      </c>
      <c r="G118" t="str">
        <f>"2018-11-20 12:56:03"</f>
        <v>2018-11-20 12:56:03</v>
      </c>
    </row>
    <row r="119" spans="1:7" x14ac:dyDescent="0.2">
      <c r="A119" t="s">
        <v>1</v>
      </c>
      <c r="B119" t="str">
        <f>"13216607194"</f>
        <v>13216607194</v>
      </c>
      <c r="C119" t="s">
        <v>1</v>
      </c>
      <c r="D119" t="s">
        <v>1</v>
      </c>
      <c r="E119" t="s">
        <v>1</v>
      </c>
      <c r="F119" t="s">
        <v>0</v>
      </c>
      <c r="G119" t="str">
        <f>"2018-11-20 12:55:30"</f>
        <v>2018-11-20 12:55:30</v>
      </c>
    </row>
    <row r="120" spans="1:7" x14ac:dyDescent="0.2">
      <c r="A120" t="s">
        <v>283</v>
      </c>
      <c r="B120" t="str">
        <f>"18516677936"</f>
        <v>18516677936</v>
      </c>
      <c r="C120" t="str">
        <f>"310104198509050108"</f>
        <v>310104198509050108</v>
      </c>
      <c r="D120" t="s">
        <v>1</v>
      </c>
      <c r="E120" t="s">
        <v>1</v>
      </c>
      <c r="F120" t="s">
        <v>0</v>
      </c>
      <c r="G120" t="str">
        <f>"2018-11-20 12:55:28"</f>
        <v>2018-11-20 12:55:28</v>
      </c>
    </row>
    <row r="121" spans="1:7" x14ac:dyDescent="0.2">
      <c r="A121" t="s">
        <v>282</v>
      </c>
      <c r="B121" t="str">
        <f>"15210488524"</f>
        <v>15210488524</v>
      </c>
      <c r="C121" t="str">
        <f>"220724198703026028"</f>
        <v>220724198703026028</v>
      </c>
      <c r="D121" t="s">
        <v>1</v>
      </c>
      <c r="E121" t="s">
        <v>1</v>
      </c>
      <c r="F121" t="s">
        <v>0</v>
      </c>
      <c r="G121" t="str">
        <f>"2018-11-20 12:55:20"</f>
        <v>2018-11-20 12:55:20</v>
      </c>
    </row>
    <row r="122" spans="1:7" x14ac:dyDescent="0.2">
      <c r="A122" t="s">
        <v>1</v>
      </c>
      <c r="B122" t="str">
        <f>"18080954559"</f>
        <v>18080954559</v>
      </c>
      <c r="C122" t="s">
        <v>1</v>
      </c>
      <c r="D122" t="s">
        <v>1</v>
      </c>
      <c r="E122" t="s">
        <v>1</v>
      </c>
      <c r="F122" t="s">
        <v>0</v>
      </c>
      <c r="G122" t="str">
        <f>"2018-11-20 12:54:52"</f>
        <v>2018-11-20 12:54:52</v>
      </c>
    </row>
    <row r="123" spans="1:7" x14ac:dyDescent="0.2">
      <c r="A123" t="s">
        <v>1</v>
      </c>
      <c r="B123" t="str">
        <f>"13267787769"</f>
        <v>13267787769</v>
      </c>
      <c r="C123" t="s">
        <v>1</v>
      </c>
      <c r="D123" t="s">
        <v>1</v>
      </c>
      <c r="E123" t="s">
        <v>1</v>
      </c>
      <c r="F123" t="s">
        <v>0</v>
      </c>
      <c r="G123" t="str">
        <f>"2018-11-20 12:54:10"</f>
        <v>2018-11-20 12:54:10</v>
      </c>
    </row>
    <row r="124" spans="1:7" x14ac:dyDescent="0.2">
      <c r="A124" t="s">
        <v>281</v>
      </c>
      <c r="B124" t="str">
        <f>"15248665733"</f>
        <v>15248665733</v>
      </c>
      <c r="C124" t="str">
        <f>"150422197211274218"</f>
        <v>150422197211274218</v>
      </c>
      <c r="D124" t="s">
        <v>1</v>
      </c>
      <c r="E124" t="s">
        <v>1</v>
      </c>
      <c r="F124" t="s">
        <v>0</v>
      </c>
      <c r="G124" t="str">
        <f>"2018-11-20 12:54:05"</f>
        <v>2018-11-20 12:54:05</v>
      </c>
    </row>
    <row r="125" spans="1:7" x14ac:dyDescent="0.2">
      <c r="A125" t="s">
        <v>280</v>
      </c>
      <c r="B125" t="str">
        <f>"15392206066"</f>
        <v>15392206066</v>
      </c>
      <c r="C125" t="str">
        <f>"350583199003288038"</f>
        <v>350583199003288038</v>
      </c>
      <c r="D125" t="s">
        <v>279</v>
      </c>
      <c r="E125" t="s">
        <v>278</v>
      </c>
      <c r="F125" t="s">
        <v>0</v>
      </c>
      <c r="G125" t="str">
        <f>"2018-11-20 12:53:57"</f>
        <v>2018-11-20 12:53:57</v>
      </c>
    </row>
    <row r="126" spans="1:7" x14ac:dyDescent="0.2">
      <c r="A126" t="s">
        <v>1</v>
      </c>
      <c r="B126" t="str">
        <f>"15285834568"</f>
        <v>15285834568</v>
      </c>
      <c r="C126" t="s">
        <v>1</v>
      </c>
      <c r="D126" t="s">
        <v>1</v>
      </c>
      <c r="E126" t="s">
        <v>1</v>
      </c>
      <c r="F126" t="s">
        <v>0</v>
      </c>
      <c r="G126" t="str">
        <f>"2018-11-20 12:53:54"</f>
        <v>2018-11-20 12:53:54</v>
      </c>
    </row>
    <row r="127" spans="1:7" x14ac:dyDescent="0.2">
      <c r="A127" t="s">
        <v>277</v>
      </c>
      <c r="B127" t="str">
        <f>"15131819307"</f>
        <v>15131819307</v>
      </c>
      <c r="C127" t="str">
        <f>"131125199307223414"</f>
        <v>131125199307223414</v>
      </c>
      <c r="D127" t="s">
        <v>1</v>
      </c>
      <c r="E127" t="s">
        <v>1</v>
      </c>
      <c r="F127" t="s">
        <v>0</v>
      </c>
      <c r="G127" t="str">
        <f>"2018-11-20 12:52:46"</f>
        <v>2018-11-20 12:52:46</v>
      </c>
    </row>
    <row r="128" spans="1:7" x14ac:dyDescent="0.2">
      <c r="A128" t="s">
        <v>1</v>
      </c>
      <c r="B128" t="str">
        <f>"18310033814"</f>
        <v>18310033814</v>
      </c>
      <c r="C128" t="s">
        <v>1</v>
      </c>
      <c r="D128" t="s">
        <v>1</v>
      </c>
      <c r="E128" t="s">
        <v>1</v>
      </c>
      <c r="F128" t="s">
        <v>0</v>
      </c>
      <c r="G128" t="str">
        <f>"2018-11-20 12:51:46"</f>
        <v>2018-11-20 12:51:46</v>
      </c>
    </row>
    <row r="129" spans="1:7" x14ac:dyDescent="0.2">
      <c r="A129" t="s">
        <v>276</v>
      </c>
      <c r="B129" t="str">
        <f>"13759013683"</f>
        <v>13759013683</v>
      </c>
      <c r="C129" t="str">
        <f>"532701199903090061"</f>
        <v>532701199903090061</v>
      </c>
      <c r="D129" t="s">
        <v>275</v>
      </c>
      <c r="E129" t="s">
        <v>274</v>
      </c>
      <c r="F129" t="s">
        <v>0</v>
      </c>
      <c r="G129" t="str">
        <f>"2018-11-20 12:51:14"</f>
        <v>2018-11-20 12:51:14</v>
      </c>
    </row>
    <row r="130" spans="1:7" x14ac:dyDescent="0.2">
      <c r="A130" t="s">
        <v>273</v>
      </c>
      <c r="B130" t="str">
        <f>"18729838949"</f>
        <v>18729838949</v>
      </c>
      <c r="C130" t="str">
        <f>"610524199211014051"</f>
        <v>610524199211014051</v>
      </c>
      <c r="D130" t="s">
        <v>1</v>
      </c>
      <c r="E130" t="s">
        <v>1</v>
      </c>
      <c r="F130" t="s">
        <v>0</v>
      </c>
      <c r="G130" t="str">
        <f>"2018-11-20 12:51:12"</f>
        <v>2018-11-20 12:51:12</v>
      </c>
    </row>
    <row r="131" spans="1:7" x14ac:dyDescent="0.2">
      <c r="A131" t="s">
        <v>272</v>
      </c>
      <c r="B131" t="str">
        <f>"13678705842"</f>
        <v>13678705842</v>
      </c>
      <c r="C131" t="str">
        <f>"530126198602130822"</f>
        <v>530126198602130822</v>
      </c>
      <c r="D131" t="s">
        <v>1</v>
      </c>
      <c r="E131" t="s">
        <v>1</v>
      </c>
      <c r="F131" t="s">
        <v>0</v>
      </c>
      <c r="G131" t="str">
        <f>"2018-11-20 12:51:10"</f>
        <v>2018-11-20 12:51:10</v>
      </c>
    </row>
    <row r="132" spans="1:7" x14ac:dyDescent="0.2">
      <c r="A132" t="s">
        <v>271</v>
      </c>
      <c r="B132" t="str">
        <f>"15155919117"</f>
        <v>15155919117</v>
      </c>
      <c r="C132" t="str">
        <f>"34292119870207343X"</f>
        <v>34292119870207343X</v>
      </c>
      <c r="D132" t="s">
        <v>1</v>
      </c>
      <c r="E132" t="s">
        <v>1</v>
      </c>
      <c r="F132" t="s">
        <v>0</v>
      </c>
      <c r="G132" t="str">
        <f>"2018-11-20 12:50:47"</f>
        <v>2018-11-20 12:50:47</v>
      </c>
    </row>
    <row r="133" spans="1:7" x14ac:dyDescent="0.2">
      <c r="A133" t="s">
        <v>270</v>
      </c>
      <c r="B133" t="str">
        <f>"15880623227"</f>
        <v>15880623227</v>
      </c>
      <c r="C133" t="str">
        <f>"350823199202297113"</f>
        <v>350823199202297113</v>
      </c>
      <c r="D133" t="s">
        <v>1</v>
      </c>
      <c r="E133" t="s">
        <v>1</v>
      </c>
      <c r="F133" t="s">
        <v>0</v>
      </c>
      <c r="G133" t="str">
        <f>"2018-11-20 12:50:31"</f>
        <v>2018-11-20 12:50:31</v>
      </c>
    </row>
    <row r="134" spans="1:7" x14ac:dyDescent="0.2">
      <c r="A134" t="s">
        <v>1</v>
      </c>
      <c r="B134" t="str">
        <f>"18374113925"</f>
        <v>18374113925</v>
      </c>
      <c r="C134" t="s">
        <v>1</v>
      </c>
      <c r="D134" t="s">
        <v>1</v>
      </c>
      <c r="E134" t="s">
        <v>1</v>
      </c>
      <c r="F134" t="s">
        <v>0</v>
      </c>
      <c r="G134" t="str">
        <f>"2018-11-20 12:49:24"</f>
        <v>2018-11-20 12:49:24</v>
      </c>
    </row>
    <row r="135" spans="1:7" x14ac:dyDescent="0.2">
      <c r="A135" t="s">
        <v>1</v>
      </c>
      <c r="B135" t="str">
        <f>"17790065902"</f>
        <v>17790065902</v>
      </c>
      <c r="C135" t="s">
        <v>1</v>
      </c>
      <c r="D135" t="s">
        <v>1</v>
      </c>
      <c r="E135" t="s">
        <v>1</v>
      </c>
      <c r="F135" t="s">
        <v>0</v>
      </c>
      <c r="G135" t="str">
        <f>"2018-11-20 12:49:22"</f>
        <v>2018-11-20 12:49:22</v>
      </c>
    </row>
    <row r="136" spans="1:7" x14ac:dyDescent="0.2">
      <c r="A136" t="s">
        <v>269</v>
      </c>
      <c r="B136" t="str">
        <f>"18506068771"</f>
        <v>18506068771</v>
      </c>
      <c r="C136" t="str">
        <f>"350111198211272948"</f>
        <v>350111198211272948</v>
      </c>
      <c r="D136" t="s">
        <v>1</v>
      </c>
      <c r="E136" t="s">
        <v>1</v>
      </c>
      <c r="F136" t="s">
        <v>0</v>
      </c>
      <c r="G136" t="str">
        <f>"2018-11-20 12:49:04"</f>
        <v>2018-11-20 12:49:04</v>
      </c>
    </row>
    <row r="137" spans="1:7" x14ac:dyDescent="0.2">
      <c r="A137" t="s">
        <v>1</v>
      </c>
      <c r="B137" t="str">
        <f>"15723591319"</f>
        <v>15723591319</v>
      </c>
      <c r="C137" t="s">
        <v>1</v>
      </c>
      <c r="D137" t="s">
        <v>1</v>
      </c>
      <c r="E137" t="s">
        <v>1</v>
      </c>
      <c r="F137" t="s">
        <v>0</v>
      </c>
      <c r="G137" t="str">
        <f>"2018-11-20 12:49:03"</f>
        <v>2018-11-20 12:49:03</v>
      </c>
    </row>
    <row r="138" spans="1:7" x14ac:dyDescent="0.2">
      <c r="A138" t="s">
        <v>1</v>
      </c>
      <c r="B138" t="str">
        <f>"13186753642"</f>
        <v>13186753642</v>
      </c>
      <c r="C138" t="s">
        <v>1</v>
      </c>
      <c r="D138" t="s">
        <v>1</v>
      </c>
      <c r="E138" t="s">
        <v>1</v>
      </c>
      <c r="F138" t="s">
        <v>0</v>
      </c>
      <c r="G138" t="str">
        <f>"2018-11-20 12:48:51"</f>
        <v>2018-11-20 12:48:51</v>
      </c>
    </row>
    <row r="139" spans="1:7" x14ac:dyDescent="0.2">
      <c r="A139" t="s">
        <v>268</v>
      </c>
      <c r="B139" t="str">
        <f>"13601227087"</f>
        <v>13601227087</v>
      </c>
      <c r="C139" t="str">
        <f>"152825198110080024"</f>
        <v>152825198110080024</v>
      </c>
      <c r="D139" t="s">
        <v>1</v>
      </c>
      <c r="E139" t="s">
        <v>1</v>
      </c>
      <c r="F139" t="s">
        <v>0</v>
      </c>
      <c r="G139" t="str">
        <f>"2018-11-20 12:48:29"</f>
        <v>2018-11-20 12:48:29</v>
      </c>
    </row>
    <row r="140" spans="1:7" x14ac:dyDescent="0.2">
      <c r="A140" t="s">
        <v>267</v>
      </c>
      <c r="B140" t="str">
        <f>"15770962888"</f>
        <v>15770962888</v>
      </c>
      <c r="C140" t="str">
        <f>"350128199112160176"</f>
        <v>350128199112160176</v>
      </c>
      <c r="D140" t="s">
        <v>1</v>
      </c>
      <c r="E140" t="s">
        <v>1</v>
      </c>
      <c r="F140" t="s">
        <v>0</v>
      </c>
      <c r="G140" t="str">
        <f>"2018-11-20 12:48:04"</f>
        <v>2018-11-20 12:48:04</v>
      </c>
    </row>
    <row r="141" spans="1:7" x14ac:dyDescent="0.2">
      <c r="A141" t="s">
        <v>1</v>
      </c>
      <c r="B141" t="str">
        <f>"15221479798"</f>
        <v>15221479798</v>
      </c>
      <c r="C141" t="s">
        <v>1</v>
      </c>
      <c r="D141" t="s">
        <v>1</v>
      </c>
      <c r="E141" t="s">
        <v>1</v>
      </c>
      <c r="F141" t="s">
        <v>0</v>
      </c>
      <c r="G141" t="str">
        <f>"2018-11-20 12:47:48"</f>
        <v>2018-11-20 12:47:48</v>
      </c>
    </row>
    <row r="142" spans="1:7" x14ac:dyDescent="0.2">
      <c r="A142" t="s">
        <v>1</v>
      </c>
      <c r="B142" t="str">
        <f>"13619079307"</f>
        <v>13619079307</v>
      </c>
      <c r="C142" t="s">
        <v>1</v>
      </c>
      <c r="D142" t="s">
        <v>1</v>
      </c>
      <c r="E142" t="s">
        <v>1</v>
      </c>
      <c r="F142" t="s">
        <v>0</v>
      </c>
      <c r="G142" t="str">
        <f>"2018-11-20 12:46:51"</f>
        <v>2018-11-20 12:46:51</v>
      </c>
    </row>
    <row r="143" spans="1:7" x14ac:dyDescent="0.2">
      <c r="A143" t="s">
        <v>266</v>
      </c>
      <c r="B143" t="str">
        <f>"18308622400"</f>
        <v>18308622400</v>
      </c>
      <c r="C143" t="str">
        <f>"522101198104156811"</f>
        <v>522101198104156811</v>
      </c>
      <c r="D143" t="s">
        <v>1</v>
      </c>
      <c r="E143" t="s">
        <v>1</v>
      </c>
      <c r="F143" t="s">
        <v>0</v>
      </c>
      <c r="G143" t="str">
        <f>"2018-11-20 12:46:50"</f>
        <v>2018-11-20 12:46:50</v>
      </c>
    </row>
    <row r="144" spans="1:7" x14ac:dyDescent="0.2">
      <c r="A144" t="s">
        <v>1</v>
      </c>
      <c r="B144" t="str">
        <f>"18215157835"</f>
        <v>18215157835</v>
      </c>
      <c r="C144" t="s">
        <v>1</v>
      </c>
      <c r="D144" t="s">
        <v>1</v>
      </c>
      <c r="E144" t="s">
        <v>1</v>
      </c>
      <c r="F144" t="s">
        <v>0</v>
      </c>
      <c r="G144" t="str">
        <f>"2018-11-20 12:46:31"</f>
        <v>2018-11-20 12:46:31</v>
      </c>
    </row>
    <row r="145" spans="1:7" x14ac:dyDescent="0.2">
      <c r="A145" t="s">
        <v>265</v>
      </c>
      <c r="B145" t="str">
        <f>"18178384958"</f>
        <v>18178384958</v>
      </c>
      <c r="C145" t="str">
        <f>"210422199210123114"</f>
        <v>210422199210123114</v>
      </c>
      <c r="D145" t="s">
        <v>264</v>
      </c>
      <c r="E145" t="s">
        <v>263</v>
      </c>
      <c r="F145" t="s">
        <v>0</v>
      </c>
      <c r="G145" t="str">
        <f>"2018-11-20 12:46:26"</f>
        <v>2018-11-20 12:46:26</v>
      </c>
    </row>
    <row r="146" spans="1:7" x14ac:dyDescent="0.2">
      <c r="A146" t="s">
        <v>1</v>
      </c>
      <c r="B146" t="str">
        <f>"13782682368"</f>
        <v>13782682368</v>
      </c>
      <c r="C146" t="s">
        <v>1</v>
      </c>
      <c r="D146" t="s">
        <v>1</v>
      </c>
      <c r="E146" t="s">
        <v>1</v>
      </c>
      <c r="F146" t="s">
        <v>0</v>
      </c>
      <c r="G146" t="str">
        <f>"2018-11-20 12:45:35"</f>
        <v>2018-11-20 12:45:35</v>
      </c>
    </row>
    <row r="147" spans="1:7" x14ac:dyDescent="0.2">
      <c r="A147" t="s">
        <v>1</v>
      </c>
      <c r="B147" t="str">
        <f>"18974664376"</f>
        <v>18974664376</v>
      </c>
      <c r="C147" t="s">
        <v>1</v>
      </c>
      <c r="D147" t="s">
        <v>1</v>
      </c>
      <c r="E147" t="s">
        <v>1</v>
      </c>
      <c r="F147" t="s">
        <v>0</v>
      </c>
      <c r="G147" t="str">
        <f>"2018-11-20 12:45:32"</f>
        <v>2018-11-20 12:45:32</v>
      </c>
    </row>
    <row r="148" spans="1:7" x14ac:dyDescent="0.2">
      <c r="A148" t="s">
        <v>1</v>
      </c>
      <c r="B148" t="str">
        <f>"15677674714"</f>
        <v>15677674714</v>
      </c>
      <c r="C148" t="s">
        <v>1</v>
      </c>
      <c r="D148" t="s">
        <v>1</v>
      </c>
      <c r="E148" t="s">
        <v>1</v>
      </c>
      <c r="F148" t="s">
        <v>0</v>
      </c>
      <c r="G148" t="str">
        <f>"2018-11-20 12:45:17"</f>
        <v>2018-11-20 12:45:17</v>
      </c>
    </row>
    <row r="149" spans="1:7" x14ac:dyDescent="0.2">
      <c r="A149" t="s">
        <v>262</v>
      </c>
      <c r="B149" t="str">
        <f>"17723561381"</f>
        <v>17723561381</v>
      </c>
      <c r="C149" t="str">
        <f>"500384198902274210"</f>
        <v>500384198902274210</v>
      </c>
      <c r="D149" t="s">
        <v>1</v>
      </c>
      <c r="E149" t="s">
        <v>1</v>
      </c>
      <c r="F149" t="s">
        <v>0</v>
      </c>
      <c r="G149" t="str">
        <f>"2018-11-20 12:45:12"</f>
        <v>2018-11-20 12:45:12</v>
      </c>
    </row>
    <row r="150" spans="1:7" x14ac:dyDescent="0.2">
      <c r="A150" t="s">
        <v>261</v>
      </c>
      <c r="B150" t="str">
        <f>"13541511190"</f>
        <v>13541511190</v>
      </c>
      <c r="C150" t="str">
        <f>"511002198705266213"</f>
        <v>511002198705266213</v>
      </c>
      <c r="D150" t="s">
        <v>1</v>
      </c>
      <c r="E150" t="s">
        <v>1</v>
      </c>
      <c r="F150" t="s">
        <v>0</v>
      </c>
      <c r="G150" t="str">
        <f>"2018-11-20 12:45:06"</f>
        <v>2018-11-20 12:45:06</v>
      </c>
    </row>
    <row r="151" spans="1:7" x14ac:dyDescent="0.2">
      <c r="A151" t="s">
        <v>260</v>
      </c>
      <c r="B151" t="str">
        <f>"18645498970"</f>
        <v>18645498970</v>
      </c>
      <c r="C151" t="str">
        <f>"230882199102204912"</f>
        <v>230882199102204912</v>
      </c>
      <c r="D151" t="s">
        <v>259</v>
      </c>
      <c r="E151" t="s">
        <v>258</v>
      </c>
      <c r="F151" t="s">
        <v>0</v>
      </c>
      <c r="G151" t="str">
        <f>"2018-11-20 12:44:19"</f>
        <v>2018-11-20 12:44:19</v>
      </c>
    </row>
    <row r="152" spans="1:7" x14ac:dyDescent="0.2">
      <c r="A152" t="s">
        <v>257</v>
      </c>
      <c r="B152" t="str">
        <f>"18721571816"</f>
        <v>18721571816</v>
      </c>
      <c r="C152" t="str">
        <f>"620523199801020035"</f>
        <v>620523199801020035</v>
      </c>
      <c r="D152" t="s">
        <v>1</v>
      </c>
      <c r="E152" t="s">
        <v>1</v>
      </c>
      <c r="F152" t="s">
        <v>0</v>
      </c>
      <c r="G152" t="str">
        <f>"2018-11-20 12:43:57"</f>
        <v>2018-11-20 12:43:57</v>
      </c>
    </row>
    <row r="153" spans="1:7" x14ac:dyDescent="0.2">
      <c r="A153" t="s">
        <v>1</v>
      </c>
      <c r="B153" t="str">
        <f>"15725228987"</f>
        <v>15725228987</v>
      </c>
      <c r="C153" t="s">
        <v>1</v>
      </c>
      <c r="D153" t="s">
        <v>1</v>
      </c>
      <c r="E153" t="s">
        <v>1</v>
      </c>
      <c r="F153" t="s">
        <v>0</v>
      </c>
      <c r="G153" t="str">
        <f>"2018-11-20 12:43:51"</f>
        <v>2018-11-20 12:43:51</v>
      </c>
    </row>
    <row r="154" spans="1:7" x14ac:dyDescent="0.2">
      <c r="A154" t="s">
        <v>256</v>
      </c>
      <c r="B154" t="str">
        <f>"18679936272"</f>
        <v>18679936272</v>
      </c>
      <c r="C154" t="str">
        <f>"360121199204272455"</f>
        <v>360121199204272455</v>
      </c>
      <c r="D154" t="s">
        <v>1</v>
      </c>
      <c r="E154" t="s">
        <v>1</v>
      </c>
      <c r="F154" t="s">
        <v>0</v>
      </c>
      <c r="G154" t="str">
        <f>"2018-11-20 12:43:48"</f>
        <v>2018-11-20 12:43:48</v>
      </c>
    </row>
    <row r="155" spans="1:7" x14ac:dyDescent="0.2">
      <c r="A155" t="s">
        <v>255</v>
      </c>
      <c r="B155" t="str">
        <f>"13698978566"</f>
        <v>13698978566</v>
      </c>
      <c r="C155" t="str">
        <f>"460102198709201812"</f>
        <v>460102198709201812</v>
      </c>
      <c r="D155" t="s">
        <v>1</v>
      </c>
      <c r="E155" t="s">
        <v>1</v>
      </c>
      <c r="F155" t="s">
        <v>0</v>
      </c>
      <c r="G155" t="str">
        <f>"2018-11-20 12:43:24"</f>
        <v>2018-11-20 12:43:24</v>
      </c>
    </row>
    <row r="156" spans="1:7" x14ac:dyDescent="0.2">
      <c r="A156" t="s">
        <v>254</v>
      </c>
      <c r="B156" t="str">
        <f>"13759534403"</f>
        <v>13759534403</v>
      </c>
      <c r="C156" t="str">
        <f>"532501199103142221"</f>
        <v>532501199103142221</v>
      </c>
      <c r="D156" t="s">
        <v>1</v>
      </c>
      <c r="E156" t="s">
        <v>1</v>
      </c>
      <c r="F156" t="s">
        <v>0</v>
      </c>
      <c r="G156" t="str">
        <f>"2018-11-20 12:43:09"</f>
        <v>2018-11-20 12:43:09</v>
      </c>
    </row>
    <row r="157" spans="1:7" x14ac:dyDescent="0.2">
      <c r="A157" t="s">
        <v>1</v>
      </c>
      <c r="B157" t="str">
        <f>"13809877350"</f>
        <v>13809877350</v>
      </c>
      <c r="C157" t="s">
        <v>1</v>
      </c>
      <c r="D157" t="s">
        <v>1</v>
      </c>
      <c r="E157" t="s">
        <v>1</v>
      </c>
      <c r="F157" t="s">
        <v>0</v>
      </c>
      <c r="G157" t="str">
        <f>"2018-11-20 12:42:48"</f>
        <v>2018-11-20 12:42:48</v>
      </c>
    </row>
    <row r="158" spans="1:7" x14ac:dyDescent="0.2">
      <c r="A158" t="s">
        <v>253</v>
      </c>
      <c r="B158" t="str">
        <f>"18970778870"</f>
        <v>18970778870</v>
      </c>
      <c r="C158" t="str">
        <f>"360731198810064315"</f>
        <v>360731198810064315</v>
      </c>
      <c r="D158" t="s">
        <v>1</v>
      </c>
      <c r="E158" t="s">
        <v>1</v>
      </c>
      <c r="F158" t="s">
        <v>0</v>
      </c>
      <c r="G158" t="str">
        <f>"2018-11-20 12:42:02"</f>
        <v>2018-11-20 12:42:02</v>
      </c>
    </row>
    <row r="159" spans="1:7" x14ac:dyDescent="0.2">
      <c r="A159" t="s">
        <v>252</v>
      </c>
      <c r="B159" t="str">
        <f>"13690934595"</f>
        <v>13690934595</v>
      </c>
      <c r="C159" t="str">
        <f>"441621198109215544"</f>
        <v>441621198109215544</v>
      </c>
      <c r="D159" t="s">
        <v>1</v>
      </c>
      <c r="E159" t="s">
        <v>1</v>
      </c>
      <c r="F159" t="s">
        <v>0</v>
      </c>
      <c r="G159" t="str">
        <f>"2018-11-20 12:41:15"</f>
        <v>2018-11-20 12:41:15</v>
      </c>
    </row>
    <row r="160" spans="1:7" x14ac:dyDescent="0.2">
      <c r="A160" t="s">
        <v>251</v>
      </c>
      <c r="B160" t="str">
        <f>"15926899987"</f>
        <v>15926899987</v>
      </c>
      <c r="C160" t="str">
        <f>"420683199205181419"</f>
        <v>420683199205181419</v>
      </c>
      <c r="D160" t="s">
        <v>1</v>
      </c>
      <c r="E160" t="s">
        <v>1</v>
      </c>
      <c r="F160" t="s">
        <v>0</v>
      </c>
      <c r="G160" t="str">
        <f>"2018-11-20 12:40:45"</f>
        <v>2018-11-20 12:40:45</v>
      </c>
    </row>
    <row r="161" spans="1:7" x14ac:dyDescent="0.2">
      <c r="A161" t="s">
        <v>250</v>
      </c>
      <c r="B161" t="str">
        <f>"13038216677"</f>
        <v>13038216677</v>
      </c>
      <c r="C161" t="str">
        <f>"512901197301152032"</f>
        <v>512901197301152032</v>
      </c>
      <c r="D161" t="s">
        <v>1</v>
      </c>
      <c r="E161" t="s">
        <v>1</v>
      </c>
      <c r="F161" t="s">
        <v>0</v>
      </c>
      <c r="G161" t="str">
        <f>"2018-11-20 12:40:28"</f>
        <v>2018-11-20 12:40:28</v>
      </c>
    </row>
    <row r="162" spans="1:7" x14ac:dyDescent="0.2">
      <c r="A162" t="s">
        <v>249</v>
      </c>
      <c r="B162" t="str">
        <f>"13250471926"</f>
        <v>13250471926</v>
      </c>
      <c r="C162" t="str">
        <f>"440781199410073819"</f>
        <v>440781199410073819</v>
      </c>
      <c r="D162" t="s">
        <v>1</v>
      </c>
      <c r="E162" t="s">
        <v>1</v>
      </c>
      <c r="F162" t="s">
        <v>0</v>
      </c>
      <c r="G162" t="str">
        <f>"2018-11-20 12:40:27"</f>
        <v>2018-11-20 12:40:27</v>
      </c>
    </row>
    <row r="163" spans="1:7" x14ac:dyDescent="0.2">
      <c r="A163" t="s">
        <v>248</v>
      </c>
      <c r="B163" t="str">
        <f>"18241629040"</f>
        <v>18241629040</v>
      </c>
      <c r="C163" t="str">
        <f>"211321199710203697"</f>
        <v>211321199710203697</v>
      </c>
      <c r="D163" t="s">
        <v>1</v>
      </c>
      <c r="E163" t="s">
        <v>1</v>
      </c>
      <c r="F163" t="s">
        <v>0</v>
      </c>
      <c r="G163" t="str">
        <f>"2018-11-20 12:40:10"</f>
        <v>2018-11-20 12:40:10</v>
      </c>
    </row>
    <row r="164" spans="1:7" x14ac:dyDescent="0.2">
      <c r="A164" t="s">
        <v>247</v>
      </c>
      <c r="B164" t="str">
        <f>"15039077854"</f>
        <v>15039077854</v>
      </c>
      <c r="C164" t="str">
        <f>"410381198705114524"</f>
        <v>410381198705114524</v>
      </c>
      <c r="D164" t="s">
        <v>1</v>
      </c>
      <c r="E164" t="s">
        <v>1</v>
      </c>
      <c r="F164" t="s">
        <v>0</v>
      </c>
      <c r="G164" t="str">
        <f>"2018-11-20 12:40:05"</f>
        <v>2018-11-20 12:40:05</v>
      </c>
    </row>
    <row r="165" spans="1:7" x14ac:dyDescent="0.2">
      <c r="A165" t="s">
        <v>1</v>
      </c>
      <c r="B165" t="str">
        <f>"18245993431"</f>
        <v>18245993431</v>
      </c>
      <c r="C165" t="s">
        <v>1</v>
      </c>
      <c r="D165" t="s">
        <v>1</v>
      </c>
      <c r="E165" t="s">
        <v>1</v>
      </c>
      <c r="F165" t="s">
        <v>0</v>
      </c>
      <c r="G165" t="str">
        <f>"2018-11-20 12:39:48"</f>
        <v>2018-11-20 12:39:48</v>
      </c>
    </row>
    <row r="166" spans="1:7" x14ac:dyDescent="0.2">
      <c r="A166" t="s">
        <v>246</v>
      </c>
      <c r="B166" t="str">
        <f>"13585844231"</f>
        <v>13585844231</v>
      </c>
      <c r="C166" t="str">
        <f>"341125198909101312"</f>
        <v>341125198909101312</v>
      </c>
      <c r="D166" t="s">
        <v>1</v>
      </c>
      <c r="E166" t="s">
        <v>1</v>
      </c>
      <c r="F166" t="s">
        <v>0</v>
      </c>
      <c r="G166" t="str">
        <f>"2018-11-20 12:39:42"</f>
        <v>2018-11-20 12:39:42</v>
      </c>
    </row>
    <row r="167" spans="1:7" x14ac:dyDescent="0.2">
      <c r="A167" t="s">
        <v>245</v>
      </c>
      <c r="B167" t="str">
        <f>"15870248912"</f>
        <v>15870248912</v>
      </c>
      <c r="C167" t="str">
        <f>"522632198705193310"</f>
        <v>522632198705193310</v>
      </c>
      <c r="D167" t="s">
        <v>1</v>
      </c>
      <c r="E167" t="s">
        <v>1</v>
      </c>
      <c r="F167" t="s">
        <v>0</v>
      </c>
      <c r="G167" t="str">
        <f>"2018-11-20 12:39:40"</f>
        <v>2018-11-20 12:39:40</v>
      </c>
    </row>
    <row r="168" spans="1:7" x14ac:dyDescent="0.2">
      <c r="A168" t="s">
        <v>244</v>
      </c>
      <c r="B168" t="str">
        <f>"18366905848"</f>
        <v>18366905848</v>
      </c>
      <c r="C168" t="str">
        <f>"370522198808111738"</f>
        <v>370522198808111738</v>
      </c>
      <c r="D168" t="s">
        <v>243</v>
      </c>
      <c r="E168" t="s">
        <v>242</v>
      </c>
      <c r="F168" t="s">
        <v>0</v>
      </c>
      <c r="G168" t="str">
        <f>"2018-11-20 12:39:07"</f>
        <v>2018-11-20 12:39:07</v>
      </c>
    </row>
    <row r="169" spans="1:7" x14ac:dyDescent="0.2">
      <c r="A169" t="s">
        <v>241</v>
      </c>
      <c r="B169" t="str">
        <f>"13116677516"</f>
        <v>13116677516</v>
      </c>
      <c r="C169" t="str">
        <f>"142226199201271252"</f>
        <v>142226199201271252</v>
      </c>
      <c r="D169" t="s">
        <v>1</v>
      </c>
      <c r="E169" t="s">
        <v>1</v>
      </c>
      <c r="F169" t="s">
        <v>0</v>
      </c>
      <c r="G169" t="str">
        <f>"2018-11-20 12:38:56"</f>
        <v>2018-11-20 12:38:56</v>
      </c>
    </row>
    <row r="170" spans="1:7" x14ac:dyDescent="0.2">
      <c r="A170" t="s">
        <v>1</v>
      </c>
      <c r="B170" t="str">
        <f>"18219382002"</f>
        <v>18219382002</v>
      </c>
      <c r="C170" t="s">
        <v>1</v>
      </c>
      <c r="D170" t="s">
        <v>1</v>
      </c>
      <c r="E170" t="s">
        <v>1</v>
      </c>
      <c r="F170" t="s">
        <v>0</v>
      </c>
      <c r="G170" t="str">
        <f>"2018-11-20 12:38:34"</f>
        <v>2018-11-20 12:38:34</v>
      </c>
    </row>
    <row r="171" spans="1:7" x14ac:dyDescent="0.2">
      <c r="A171" t="s">
        <v>240</v>
      </c>
      <c r="B171" t="str">
        <f>"15868932956"</f>
        <v>15868932956</v>
      </c>
      <c r="C171" t="str">
        <f>"33252219811122477X"</f>
        <v>33252219811122477X</v>
      </c>
      <c r="D171" t="s">
        <v>1</v>
      </c>
      <c r="E171" t="s">
        <v>1</v>
      </c>
      <c r="F171" t="s">
        <v>0</v>
      </c>
      <c r="G171" t="str">
        <f>"2018-11-20 12:37:59"</f>
        <v>2018-11-20 12:37:59</v>
      </c>
    </row>
    <row r="172" spans="1:7" x14ac:dyDescent="0.2">
      <c r="A172" t="s">
        <v>1</v>
      </c>
      <c r="B172" t="str">
        <f>"13758531075"</f>
        <v>13758531075</v>
      </c>
      <c r="C172" t="s">
        <v>1</v>
      </c>
      <c r="D172" t="s">
        <v>1</v>
      </c>
      <c r="E172" t="s">
        <v>1</v>
      </c>
      <c r="F172" t="s">
        <v>0</v>
      </c>
      <c r="G172" t="str">
        <f>"2018-11-20 12:37:36"</f>
        <v>2018-11-20 12:37:36</v>
      </c>
    </row>
    <row r="173" spans="1:7" x14ac:dyDescent="0.2">
      <c r="A173" t="s">
        <v>239</v>
      </c>
      <c r="B173" t="str">
        <f>"18826335950"</f>
        <v>18826335950</v>
      </c>
      <c r="C173" t="str">
        <f>"440221198607031614"</f>
        <v>440221198607031614</v>
      </c>
      <c r="D173" t="s">
        <v>1</v>
      </c>
      <c r="E173" t="s">
        <v>1</v>
      </c>
      <c r="F173" t="s">
        <v>0</v>
      </c>
      <c r="G173" t="str">
        <f>"2018-11-20 12:36:58"</f>
        <v>2018-11-20 12:36:58</v>
      </c>
    </row>
    <row r="174" spans="1:7" x14ac:dyDescent="0.2">
      <c r="A174" t="s">
        <v>238</v>
      </c>
      <c r="B174" t="str">
        <f>"15996517022"</f>
        <v>15996517022</v>
      </c>
      <c r="C174" t="str">
        <f>"320682199104300677"</f>
        <v>320682199104300677</v>
      </c>
      <c r="D174" t="s">
        <v>237</v>
      </c>
      <c r="E174" t="s">
        <v>236</v>
      </c>
      <c r="F174" t="s">
        <v>0</v>
      </c>
      <c r="G174" t="str">
        <f>"2018-11-20 12:36:46"</f>
        <v>2018-11-20 12:36:46</v>
      </c>
    </row>
    <row r="175" spans="1:7" x14ac:dyDescent="0.2">
      <c r="A175" t="s">
        <v>235</v>
      </c>
      <c r="B175" t="str">
        <f>"15077226861"</f>
        <v>15077226861</v>
      </c>
      <c r="C175" t="str">
        <f>"452231198905064015"</f>
        <v>452231198905064015</v>
      </c>
      <c r="D175" t="s">
        <v>1</v>
      </c>
      <c r="E175" t="s">
        <v>1</v>
      </c>
      <c r="F175" t="s">
        <v>0</v>
      </c>
      <c r="G175" t="str">
        <f>"2018-11-20 12:36:41"</f>
        <v>2018-11-20 12:36:41</v>
      </c>
    </row>
    <row r="176" spans="1:7" x14ac:dyDescent="0.2">
      <c r="A176" t="s">
        <v>234</v>
      </c>
      <c r="B176" t="str">
        <f>"18349243197"</f>
        <v>18349243197</v>
      </c>
      <c r="C176" t="str">
        <f>"510125199110040956"</f>
        <v>510125199110040956</v>
      </c>
      <c r="D176" t="s">
        <v>1</v>
      </c>
      <c r="E176" t="s">
        <v>1</v>
      </c>
      <c r="F176" t="s">
        <v>0</v>
      </c>
      <c r="G176" t="str">
        <f>"2018-11-20 12:35:21"</f>
        <v>2018-11-20 12:35:21</v>
      </c>
    </row>
    <row r="177" spans="1:7" x14ac:dyDescent="0.2">
      <c r="A177" t="s">
        <v>233</v>
      </c>
      <c r="B177" t="str">
        <f>"15577910910"</f>
        <v>15577910910</v>
      </c>
      <c r="C177" t="str">
        <f>"372929199711250072"</f>
        <v>372929199711250072</v>
      </c>
      <c r="D177" t="s">
        <v>1</v>
      </c>
      <c r="E177" t="s">
        <v>1</v>
      </c>
      <c r="F177" t="s">
        <v>0</v>
      </c>
      <c r="G177" t="str">
        <f>"2018-11-20 12:34:10"</f>
        <v>2018-11-20 12:34:10</v>
      </c>
    </row>
    <row r="178" spans="1:7" x14ac:dyDescent="0.2">
      <c r="A178" t="s">
        <v>232</v>
      </c>
      <c r="B178" t="str">
        <f>"13227155444"</f>
        <v>13227155444</v>
      </c>
      <c r="C178" t="str">
        <f>"422201198710220862"</f>
        <v>422201198710220862</v>
      </c>
      <c r="D178" t="s">
        <v>1</v>
      </c>
      <c r="E178" t="s">
        <v>1</v>
      </c>
      <c r="F178" t="s">
        <v>0</v>
      </c>
      <c r="G178" t="str">
        <f>"2018-11-20 12:33:57"</f>
        <v>2018-11-20 12:33:57</v>
      </c>
    </row>
    <row r="179" spans="1:7" x14ac:dyDescent="0.2">
      <c r="A179" t="s">
        <v>231</v>
      </c>
      <c r="B179" t="str">
        <f>"13287872686"</f>
        <v>13287872686</v>
      </c>
      <c r="C179" t="str">
        <f>"370612198612303028"</f>
        <v>370612198612303028</v>
      </c>
      <c r="D179" t="s">
        <v>1</v>
      </c>
      <c r="E179" t="s">
        <v>1</v>
      </c>
      <c r="F179" t="s">
        <v>0</v>
      </c>
      <c r="G179" t="str">
        <f>"2018-11-20 12:33:52"</f>
        <v>2018-11-20 12:33:52</v>
      </c>
    </row>
    <row r="180" spans="1:7" x14ac:dyDescent="0.2">
      <c r="A180" t="s">
        <v>230</v>
      </c>
      <c r="B180" t="str">
        <f>"17608027391"</f>
        <v>17608027391</v>
      </c>
      <c r="C180" t="str">
        <f>"510121199509102674"</f>
        <v>510121199509102674</v>
      </c>
      <c r="D180" t="s">
        <v>1</v>
      </c>
      <c r="E180" t="s">
        <v>1</v>
      </c>
      <c r="F180" t="s">
        <v>0</v>
      </c>
      <c r="G180" t="str">
        <f>"2018-11-20 12:33:47"</f>
        <v>2018-11-20 12:33:47</v>
      </c>
    </row>
    <row r="181" spans="1:7" x14ac:dyDescent="0.2">
      <c r="A181" t="s">
        <v>229</v>
      </c>
      <c r="B181" t="str">
        <f>"18636990403"</f>
        <v>18636990403</v>
      </c>
      <c r="C181" t="str">
        <f>"142401198611102418"</f>
        <v>142401198611102418</v>
      </c>
      <c r="D181" t="s">
        <v>1</v>
      </c>
      <c r="E181" t="s">
        <v>1</v>
      </c>
      <c r="F181" t="s">
        <v>0</v>
      </c>
      <c r="G181" t="str">
        <f>"2018-11-20 12:33:27"</f>
        <v>2018-11-20 12:33:27</v>
      </c>
    </row>
    <row r="182" spans="1:7" x14ac:dyDescent="0.2">
      <c r="A182" t="s">
        <v>1</v>
      </c>
      <c r="B182" t="str">
        <f>"17311273357"</f>
        <v>17311273357</v>
      </c>
      <c r="C182" t="s">
        <v>1</v>
      </c>
      <c r="D182" t="s">
        <v>1</v>
      </c>
      <c r="E182" t="s">
        <v>1</v>
      </c>
      <c r="F182" t="s">
        <v>0</v>
      </c>
      <c r="G182" t="str">
        <f>"2018-11-20 12:33:09"</f>
        <v>2018-11-20 12:33:09</v>
      </c>
    </row>
    <row r="183" spans="1:7" x14ac:dyDescent="0.2">
      <c r="A183" t="s">
        <v>1</v>
      </c>
      <c r="B183" t="str">
        <f>"17701640873"</f>
        <v>17701640873</v>
      </c>
      <c r="C183" t="s">
        <v>1</v>
      </c>
      <c r="D183" t="s">
        <v>1</v>
      </c>
      <c r="E183" t="s">
        <v>1</v>
      </c>
      <c r="F183" t="s">
        <v>0</v>
      </c>
      <c r="G183" t="str">
        <f>"2018-11-20 12:32:32"</f>
        <v>2018-11-20 12:32:32</v>
      </c>
    </row>
    <row r="184" spans="1:7" x14ac:dyDescent="0.2">
      <c r="A184" t="s">
        <v>228</v>
      </c>
      <c r="B184" t="str">
        <f>"17764158959"</f>
        <v>17764158959</v>
      </c>
      <c r="C184" t="str">
        <f>"422126199106057516"</f>
        <v>422126199106057516</v>
      </c>
      <c r="D184" t="s">
        <v>1</v>
      </c>
      <c r="E184" t="s">
        <v>1</v>
      </c>
      <c r="F184" t="s">
        <v>0</v>
      </c>
      <c r="G184" t="str">
        <f>"2018-11-20 12:31:27"</f>
        <v>2018-11-20 12:31:27</v>
      </c>
    </row>
    <row r="185" spans="1:7" x14ac:dyDescent="0.2">
      <c r="A185" t="s">
        <v>227</v>
      </c>
      <c r="B185" t="str">
        <f>"18112888828"</f>
        <v>18112888828</v>
      </c>
      <c r="C185" t="str">
        <f>"320830198405301817"</f>
        <v>320830198405301817</v>
      </c>
      <c r="D185" t="s">
        <v>226</v>
      </c>
      <c r="E185" t="s">
        <v>225</v>
      </c>
      <c r="F185" t="s">
        <v>0</v>
      </c>
      <c r="G185" t="str">
        <f>"2018-11-20 12:30:29"</f>
        <v>2018-11-20 12:30:29</v>
      </c>
    </row>
    <row r="186" spans="1:7" x14ac:dyDescent="0.2">
      <c r="A186" t="s">
        <v>224</v>
      </c>
      <c r="B186" t="str">
        <f>"18677816563"</f>
        <v>18677816563</v>
      </c>
      <c r="C186" t="str">
        <f>"452128199411195032"</f>
        <v>452128199411195032</v>
      </c>
      <c r="D186" t="s">
        <v>223</v>
      </c>
      <c r="E186" t="s">
        <v>222</v>
      </c>
      <c r="F186" t="s">
        <v>0</v>
      </c>
      <c r="G186" t="str">
        <f>"2018-11-20 12:30:20"</f>
        <v>2018-11-20 12:30:20</v>
      </c>
    </row>
    <row r="187" spans="1:7" x14ac:dyDescent="0.2">
      <c r="A187" t="s">
        <v>1</v>
      </c>
      <c r="B187" t="str">
        <f>"15259223269"</f>
        <v>15259223269</v>
      </c>
      <c r="C187" t="s">
        <v>1</v>
      </c>
      <c r="D187" t="s">
        <v>1</v>
      </c>
      <c r="E187" t="s">
        <v>1</v>
      </c>
      <c r="F187" t="s">
        <v>0</v>
      </c>
      <c r="G187" t="str">
        <f>"2018-11-20 12:30:15"</f>
        <v>2018-11-20 12:30:15</v>
      </c>
    </row>
    <row r="188" spans="1:7" x14ac:dyDescent="0.2">
      <c r="A188" t="s">
        <v>221</v>
      </c>
      <c r="B188" t="str">
        <f>"18773590966"</f>
        <v>18773590966</v>
      </c>
      <c r="C188" t="str">
        <f>"230105198710052339"</f>
        <v>230105198710052339</v>
      </c>
      <c r="D188" t="s">
        <v>1</v>
      </c>
      <c r="E188" t="s">
        <v>1</v>
      </c>
      <c r="F188" t="s">
        <v>0</v>
      </c>
      <c r="G188" t="str">
        <f>"2018-11-20 12:29:48"</f>
        <v>2018-11-20 12:29:48</v>
      </c>
    </row>
    <row r="189" spans="1:7" x14ac:dyDescent="0.2">
      <c r="A189" t="s">
        <v>220</v>
      </c>
      <c r="B189" t="str">
        <f>"15872265218"</f>
        <v>15872265218</v>
      </c>
      <c r="C189" t="str">
        <f>"420606198907103514"</f>
        <v>420606198907103514</v>
      </c>
      <c r="D189" t="s">
        <v>1</v>
      </c>
      <c r="E189" t="s">
        <v>1</v>
      </c>
      <c r="F189" t="s">
        <v>0</v>
      </c>
      <c r="G189" t="str">
        <f>"2018-11-20 12:29:41"</f>
        <v>2018-11-20 12:29:41</v>
      </c>
    </row>
    <row r="190" spans="1:7" x14ac:dyDescent="0.2">
      <c r="A190" t="s">
        <v>219</v>
      </c>
      <c r="B190" t="str">
        <f>"13812083833"</f>
        <v>13812083833</v>
      </c>
      <c r="C190" t="str">
        <f>"320202199208264515"</f>
        <v>320202199208264515</v>
      </c>
      <c r="D190" t="s">
        <v>1</v>
      </c>
      <c r="E190" t="s">
        <v>1</v>
      </c>
      <c r="F190" t="s">
        <v>0</v>
      </c>
      <c r="G190" t="str">
        <f>"2018-11-20 12:29:38"</f>
        <v>2018-11-20 12:29:38</v>
      </c>
    </row>
    <row r="191" spans="1:7" x14ac:dyDescent="0.2">
      <c r="A191" t="s">
        <v>218</v>
      </c>
      <c r="B191" t="str">
        <f>"13951308007"</f>
        <v>13951308007</v>
      </c>
      <c r="C191" t="str">
        <f>"320622197611126794"</f>
        <v>320622197611126794</v>
      </c>
      <c r="D191" t="s">
        <v>1</v>
      </c>
      <c r="E191" t="s">
        <v>1</v>
      </c>
      <c r="F191" t="s">
        <v>0</v>
      </c>
      <c r="G191" t="str">
        <f>"2018-11-20 12:29:29"</f>
        <v>2018-11-20 12:29:29</v>
      </c>
    </row>
    <row r="192" spans="1:7" x14ac:dyDescent="0.2">
      <c r="A192" t="s">
        <v>1</v>
      </c>
      <c r="B192" t="str">
        <f>"18543740384"</f>
        <v>18543740384</v>
      </c>
      <c r="C192" t="s">
        <v>1</v>
      </c>
      <c r="D192" t="s">
        <v>1</v>
      </c>
      <c r="E192" t="s">
        <v>1</v>
      </c>
      <c r="F192" t="s">
        <v>0</v>
      </c>
      <c r="G192" t="str">
        <f>"2018-11-20 12:29:25"</f>
        <v>2018-11-20 12:29:25</v>
      </c>
    </row>
    <row r="193" spans="1:7" x14ac:dyDescent="0.2">
      <c r="A193" t="s">
        <v>1</v>
      </c>
      <c r="B193" t="str">
        <f>"15866386469"</f>
        <v>15866386469</v>
      </c>
      <c r="C193" t="s">
        <v>1</v>
      </c>
      <c r="D193" t="s">
        <v>1</v>
      </c>
      <c r="E193" t="s">
        <v>1</v>
      </c>
      <c r="F193" t="s">
        <v>0</v>
      </c>
      <c r="G193" t="str">
        <f>"2018-11-20 12:29:15"</f>
        <v>2018-11-20 12:29:15</v>
      </c>
    </row>
    <row r="194" spans="1:7" x14ac:dyDescent="0.2">
      <c r="A194" t="s">
        <v>217</v>
      </c>
      <c r="B194" t="str">
        <f>"15717131209"</f>
        <v>15717131209</v>
      </c>
      <c r="C194" t="str">
        <f>"421181198706216612"</f>
        <v>421181198706216612</v>
      </c>
      <c r="D194" t="s">
        <v>1</v>
      </c>
      <c r="E194" t="s">
        <v>1</v>
      </c>
      <c r="F194" t="s">
        <v>0</v>
      </c>
      <c r="G194" t="str">
        <f>"2018-11-20 12:29:09"</f>
        <v>2018-11-20 12:29:09</v>
      </c>
    </row>
    <row r="195" spans="1:7" x14ac:dyDescent="0.2">
      <c r="A195" t="s">
        <v>216</v>
      </c>
      <c r="B195" t="str">
        <f>"18937276226"</f>
        <v>18937276226</v>
      </c>
      <c r="C195" t="str">
        <f>"410523198606102517"</f>
        <v>410523198606102517</v>
      </c>
      <c r="D195" t="s">
        <v>1</v>
      </c>
      <c r="E195" t="s">
        <v>1</v>
      </c>
      <c r="F195" t="s">
        <v>0</v>
      </c>
      <c r="G195" t="str">
        <f>"2018-11-20 12:29:07"</f>
        <v>2018-11-20 12:29:07</v>
      </c>
    </row>
    <row r="196" spans="1:7" x14ac:dyDescent="0.2">
      <c r="A196" t="s">
        <v>1</v>
      </c>
      <c r="B196" t="str">
        <f>"13767705671"</f>
        <v>13767705671</v>
      </c>
      <c r="C196" t="s">
        <v>1</v>
      </c>
      <c r="D196" t="s">
        <v>1</v>
      </c>
      <c r="E196" t="s">
        <v>1</v>
      </c>
      <c r="F196" t="s">
        <v>0</v>
      </c>
      <c r="G196" t="str">
        <f>"2018-11-20 12:28:59"</f>
        <v>2018-11-20 12:28:59</v>
      </c>
    </row>
    <row r="197" spans="1:7" x14ac:dyDescent="0.2">
      <c r="A197" t="s">
        <v>215</v>
      </c>
      <c r="B197" t="str">
        <f>"18376414192"</f>
        <v>18376414192</v>
      </c>
      <c r="C197" t="str">
        <f>"452402198705290076"</f>
        <v>452402198705290076</v>
      </c>
      <c r="D197" t="s">
        <v>1</v>
      </c>
      <c r="E197" t="s">
        <v>1</v>
      </c>
      <c r="F197" t="s">
        <v>0</v>
      </c>
      <c r="G197" t="str">
        <f>"2018-11-20 12:27:34"</f>
        <v>2018-11-20 12:27:34</v>
      </c>
    </row>
    <row r="198" spans="1:7" x14ac:dyDescent="0.2">
      <c r="A198" t="s">
        <v>1</v>
      </c>
      <c r="B198" t="str">
        <f>"18862393156"</f>
        <v>18862393156</v>
      </c>
      <c r="C198" t="s">
        <v>1</v>
      </c>
      <c r="D198" t="s">
        <v>1</v>
      </c>
      <c r="E198" t="s">
        <v>1</v>
      </c>
      <c r="F198" t="s">
        <v>0</v>
      </c>
      <c r="G198" t="str">
        <f>"2018-11-20 12:27:16"</f>
        <v>2018-11-20 12:27:16</v>
      </c>
    </row>
    <row r="199" spans="1:7" x14ac:dyDescent="0.2">
      <c r="A199" t="s">
        <v>214</v>
      </c>
      <c r="B199" t="str">
        <f>"13815874233"</f>
        <v>13815874233</v>
      </c>
      <c r="C199" t="str">
        <f>"320121199401051339"</f>
        <v>320121199401051339</v>
      </c>
      <c r="D199" t="s">
        <v>1</v>
      </c>
      <c r="E199" t="s">
        <v>1</v>
      </c>
      <c r="F199" t="s">
        <v>0</v>
      </c>
      <c r="G199" t="str">
        <f>"2018-11-20 12:26:53"</f>
        <v>2018-11-20 12:26:53</v>
      </c>
    </row>
    <row r="200" spans="1:7" x14ac:dyDescent="0.2">
      <c r="A200" t="s">
        <v>213</v>
      </c>
      <c r="B200" t="str">
        <f>"18648506044"</f>
        <v>18648506044</v>
      </c>
      <c r="C200" t="str">
        <f>"152325198812103510"</f>
        <v>152325198812103510</v>
      </c>
      <c r="D200" t="s">
        <v>1</v>
      </c>
      <c r="E200" t="s">
        <v>1</v>
      </c>
      <c r="F200" t="s">
        <v>0</v>
      </c>
      <c r="G200" t="str">
        <f>"2018-11-20 12:26:41"</f>
        <v>2018-11-20 12:26:41</v>
      </c>
    </row>
    <row r="201" spans="1:7" x14ac:dyDescent="0.2">
      <c r="A201" t="s">
        <v>1</v>
      </c>
      <c r="B201" t="str">
        <f>"13569874976"</f>
        <v>13569874976</v>
      </c>
      <c r="C201" t="s">
        <v>1</v>
      </c>
      <c r="D201" t="s">
        <v>1</v>
      </c>
      <c r="E201" t="s">
        <v>1</v>
      </c>
      <c r="F201" t="s">
        <v>0</v>
      </c>
      <c r="G201" t="str">
        <f>"2018-11-20 12:26:08"</f>
        <v>2018-11-20 12:26:08</v>
      </c>
    </row>
    <row r="202" spans="1:7" x14ac:dyDescent="0.2">
      <c r="A202" t="s">
        <v>212</v>
      </c>
      <c r="B202" t="str">
        <f>"17875125078"</f>
        <v>17875125078</v>
      </c>
      <c r="C202" t="str">
        <f>"440825199208010018"</f>
        <v>440825199208010018</v>
      </c>
      <c r="D202" t="s">
        <v>1</v>
      </c>
      <c r="E202" t="s">
        <v>1</v>
      </c>
      <c r="F202" t="s">
        <v>0</v>
      </c>
      <c r="G202" t="str">
        <f>"2018-11-20 12:25:46"</f>
        <v>2018-11-20 12:25:46</v>
      </c>
    </row>
    <row r="203" spans="1:7" x14ac:dyDescent="0.2">
      <c r="A203" t="s">
        <v>211</v>
      </c>
      <c r="B203" t="str">
        <f>"13667364425"</f>
        <v>13667364425</v>
      </c>
      <c r="C203" t="str">
        <f>"431127198612224332"</f>
        <v>431127198612224332</v>
      </c>
      <c r="D203" t="s">
        <v>1</v>
      </c>
      <c r="E203" t="s">
        <v>1</v>
      </c>
      <c r="F203" t="s">
        <v>0</v>
      </c>
      <c r="G203" t="str">
        <f>"2018-11-20 12:25:34"</f>
        <v>2018-11-20 12:25:34</v>
      </c>
    </row>
    <row r="204" spans="1:7" x14ac:dyDescent="0.2">
      <c r="A204" t="s">
        <v>210</v>
      </c>
      <c r="B204" t="str">
        <f>"18521341402"</f>
        <v>18521341402</v>
      </c>
      <c r="C204" t="str">
        <f>"320922199508143014"</f>
        <v>320922199508143014</v>
      </c>
      <c r="D204" t="s">
        <v>1</v>
      </c>
      <c r="E204" t="s">
        <v>1</v>
      </c>
      <c r="F204" t="s">
        <v>0</v>
      </c>
      <c r="G204" t="str">
        <f>"2018-11-20 12:25:18"</f>
        <v>2018-11-20 12:25:18</v>
      </c>
    </row>
    <row r="205" spans="1:7" x14ac:dyDescent="0.2">
      <c r="A205" t="s">
        <v>1</v>
      </c>
      <c r="B205" t="str">
        <f>"15877023498"</f>
        <v>15877023498</v>
      </c>
      <c r="C205" t="s">
        <v>1</v>
      </c>
      <c r="D205" t="s">
        <v>1</v>
      </c>
      <c r="E205" t="s">
        <v>1</v>
      </c>
      <c r="F205" t="s">
        <v>0</v>
      </c>
      <c r="G205" t="str">
        <f>"2018-11-20 12:25:14"</f>
        <v>2018-11-20 12:25:14</v>
      </c>
    </row>
    <row r="206" spans="1:7" x14ac:dyDescent="0.2">
      <c r="A206" t="s">
        <v>1</v>
      </c>
      <c r="B206" t="str">
        <f>"15277060655"</f>
        <v>15277060655</v>
      </c>
      <c r="C206" t="s">
        <v>1</v>
      </c>
      <c r="D206" t="s">
        <v>1</v>
      </c>
      <c r="E206" t="s">
        <v>1</v>
      </c>
      <c r="F206" t="s">
        <v>0</v>
      </c>
      <c r="G206" t="str">
        <f>"2018-11-20 12:25:04"</f>
        <v>2018-11-20 12:25:04</v>
      </c>
    </row>
    <row r="207" spans="1:7" x14ac:dyDescent="0.2">
      <c r="A207" t="s">
        <v>209</v>
      </c>
      <c r="B207" t="str">
        <f>"13551614898"</f>
        <v>13551614898</v>
      </c>
      <c r="C207" t="str">
        <f>"511621199709221406"</f>
        <v>511621199709221406</v>
      </c>
      <c r="D207" t="s">
        <v>1</v>
      </c>
      <c r="E207" t="s">
        <v>1</v>
      </c>
      <c r="F207" t="s">
        <v>0</v>
      </c>
      <c r="G207" t="str">
        <f>"2018-11-20 12:25:02"</f>
        <v>2018-11-20 12:25:02</v>
      </c>
    </row>
    <row r="208" spans="1:7" x14ac:dyDescent="0.2">
      <c r="A208" t="s">
        <v>1</v>
      </c>
      <c r="B208" t="str">
        <f>"13620449988"</f>
        <v>13620449988</v>
      </c>
      <c r="C208" t="s">
        <v>1</v>
      </c>
      <c r="D208" t="s">
        <v>1</v>
      </c>
      <c r="E208" t="s">
        <v>1</v>
      </c>
      <c r="F208" t="s">
        <v>0</v>
      </c>
      <c r="G208" t="str">
        <f>"2018-11-20 12:24:20"</f>
        <v>2018-11-20 12:24:20</v>
      </c>
    </row>
    <row r="209" spans="1:7" x14ac:dyDescent="0.2">
      <c r="A209" t="s">
        <v>208</v>
      </c>
      <c r="B209" t="str">
        <f>"15005751534"</f>
        <v>15005751534</v>
      </c>
      <c r="C209" t="str">
        <f>"330681199005192389"</f>
        <v>330681199005192389</v>
      </c>
      <c r="D209" t="s">
        <v>1</v>
      </c>
      <c r="E209" t="s">
        <v>1</v>
      </c>
      <c r="F209" t="s">
        <v>0</v>
      </c>
      <c r="G209" t="str">
        <f>"2018-11-20 12:24:05"</f>
        <v>2018-11-20 12:24:05</v>
      </c>
    </row>
    <row r="210" spans="1:7" x14ac:dyDescent="0.2">
      <c r="A210" t="s">
        <v>207</v>
      </c>
      <c r="B210" t="str">
        <f>"18771790003"</f>
        <v>18771790003</v>
      </c>
      <c r="C210" t="str">
        <f>"370523198601200326"</f>
        <v>370523198601200326</v>
      </c>
      <c r="D210" t="s">
        <v>1</v>
      </c>
      <c r="E210" t="s">
        <v>1</v>
      </c>
      <c r="F210" t="s">
        <v>0</v>
      </c>
      <c r="G210" t="str">
        <f>"2018-11-20 12:23:52"</f>
        <v>2018-11-20 12:23:52</v>
      </c>
    </row>
    <row r="211" spans="1:7" x14ac:dyDescent="0.2">
      <c r="A211" t="s">
        <v>1</v>
      </c>
      <c r="B211" t="str">
        <f>"15807080070"</f>
        <v>15807080070</v>
      </c>
      <c r="C211" t="s">
        <v>1</v>
      </c>
      <c r="D211" t="s">
        <v>1</v>
      </c>
      <c r="E211" t="s">
        <v>1</v>
      </c>
      <c r="F211" t="s">
        <v>0</v>
      </c>
      <c r="G211" t="str">
        <f>"2018-11-20 12:23:22"</f>
        <v>2018-11-20 12:23:22</v>
      </c>
    </row>
    <row r="212" spans="1:7" x14ac:dyDescent="0.2">
      <c r="A212" t="s">
        <v>206</v>
      </c>
      <c r="B212" t="str">
        <f>"18780487006"</f>
        <v>18780487006</v>
      </c>
      <c r="C212" t="str">
        <f>"510722199911061435"</f>
        <v>510722199911061435</v>
      </c>
      <c r="D212" t="s">
        <v>1</v>
      </c>
      <c r="E212" t="s">
        <v>1</v>
      </c>
      <c r="F212" t="s">
        <v>0</v>
      </c>
      <c r="G212" t="str">
        <f>"2018-11-20 12:23:19"</f>
        <v>2018-11-20 12:23:19</v>
      </c>
    </row>
    <row r="213" spans="1:7" x14ac:dyDescent="0.2">
      <c r="A213" t="s">
        <v>205</v>
      </c>
      <c r="B213" t="str">
        <f>"18067609950"</f>
        <v>18067609950</v>
      </c>
      <c r="C213" t="str">
        <f>"330721199906156915"</f>
        <v>330721199906156915</v>
      </c>
      <c r="D213" t="s">
        <v>1</v>
      </c>
      <c r="E213" t="s">
        <v>1</v>
      </c>
      <c r="F213" t="s">
        <v>0</v>
      </c>
      <c r="G213" t="str">
        <f>"2018-11-20 12:23:15"</f>
        <v>2018-11-20 12:23:15</v>
      </c>
    </row>
    <row r="214" spans="1:7" x14ac:dyDescent="0.2">
      <c r="A214" t="s">
        <v>204</v>
      </c>
      <c r="B214" t="str">
        <f>"13807893999"</f>
        <v>13807893999</v>
      </c>
      <c r="C214" t="str">
        <f>"360427197308092710"</f>
        <v>360427197308092710</v>
      </c>
      <c r="D214" t="s">
        <v>1</v>
      </c>
      <c r="E214" t="s">
        <v>1</v>
      </c>
      <c r="F214" t="s">
        <v>0</v>
      </c>
      <c r="G214" t="str">
        <f>"2018-11-20 12:22:50"</f>
        <v>2018-11-20 12:22:50</v>
      </c>
    </row>
    <row r="215" spans="1:7" x14ac:dyDescent="0.2">
      <c r="A215" t="s">
        <v>203</v>
      </c>
      <c r="B215" t="str">
        <f>"13666659072"</f>
        <v>13666659072</v>
      </c>
      <c r="C215" t="str">
        <f>"330126197208120720"</f>
        <v>330126197208120720</v>
      </c>
      <c r="D215" t="s">
        <v>1</v>
      </c>
      <c r="E215" t="s">
        <v>1</v>
      </c>
      <c r="F215" t="s">
        <v>0</v>
      </c>
      <c r="G215" t="str">
        <f>"2018-11-20 12:22:48"</f>
        <v>2018-11-20 12:22:48</v>
      </c>
    </row>
    <row r="216" spans="1:7" x14ac:dyDescent="0.2">
      <c r="A216" t="s">
        <v>202</v>
      </c>
      <c r="B216" t="str">
        <f>"13535708550"</f>
        <v>13535708550</v>
      </c>
      <c r="C216" t="str">
        <f>"445121199101091832"</f>
        <v>445121199101091832</v>
      </c>
      <c r="D216" t="s">
        <v>1</v>
      </c>
      <c r="E216" t="s">
        <v>1</v>
      </c>
      <c r="F216" t="s">
        <v>0</v>
      </c>
      <c r="G216" t="str">
        <f>"2018-11-20 12:22:25"</f>
        <v>2018-11-20 12:22:25</v>
      </c>
    </row>
    <row r="217" spans="1:7" x14ac:dyDescent="0.2">
      <c r="A217" t="s">
        <v>201</v>
      </c>
      <c r="B217" t="str">
        <f>"15015341137"</f>
        <v>15015341137</v>
      </c>
      <c r="C217" t="str">
        <f>"431124198910173650"</f>
        <v>431124198910173650</v>
      </c>
      <c r="D217" t="s">
        <v>1</v>
      </c>
      <c r="E217" t="s">
        <v>1</v>
      </c>
      <c r="F217" t="s">
        <v>0</v>
      </c>
      <c r="G217" t="str">
        <f>"2018-11-20 12:21:38"</f>
        <v>2018-11-20 12:21:38</v>
      </c>
    </row>
    <row r="218" spans="1:7" x14ac:dyDescent="0.2">
      <c r="A218" t="s">
        <v>200</v>
      </c>
      <c r="B218" t="str">
        <f>"13821184374"</f>
        <v>13821184374</v>
      </c>
      <c r="C218" t="str">
        <f>"231121199303080821"</f>
        <v>231121199303080821</v>
      </c>
      <c r="D218" t="s">
        <v>1</v>
      </c>
      <c r="E218" t="s">
        <v>1</v>
      </c>
      <c r="F218" t="s">
        <v>0</v>
      </c>
      <c r="G218" t="str">
        <f>"2018-11-20 12:21:16"</f>
        <v>2018-11-20 12:21:16</v>
      </c>
    </row>
    <row r="219" spans="1:7" x14ac:dyDescent="0.2">
      <c r="A219" t="s">
        <v>199</v>
      </c>
      <c r="B219" t="str">
        <f>"18292410633"</f>
        <v>18292410633</v>
      </c>
      <c r="C219" t="str">
        <f>"622625198804092718"</f>
        <v>622625198804092718</v>
      </c>
      <c r="D219" t="s">
        <v>1</v>
      </c>
      <c r="E219" t="s">
        <v>1</v>
      </c>
      <c r="F219" t="s">
        <v>0</v>
      </c>
      <c r="G219" t="str">
        <f>"2018-11-20 12:20:49"</f>
        <v>2018-11-20 12:20:49</v>
      </c>
    </row>
    <row r="220" spans="1:7" x14ac:dyDescent="0.2">
      <c r="A220" t="s">
        <v>198</v>
      </c>
      <c r="B220" t="str">
        <f>"15886292629"</f>
        <v>15886292629</v>
      </c>
      <c r="C220" t="str">
        <f>"220211198712283318"</f>
        <v>220211198712283318</v>
      </c>
      <c r="D220" t="s">
        <v>1</v>
      </c>
      <c r="E220" t="s">
        <v>1</v>
      </c>
      <c r="F220" t="s">
        <v>0</v>
      </c>
      <c r="G220" t="str">
        <f>"2018-11-20 12:20:20"</f>
        <v>2018-11-20 12:20:20</v>
      </c>
    </row>
    <row r="221" spans="1:7" x14ac:dyDescent="0.2">
      <c r="A221" t="s">
        <v>1</v>
      </c>
      <c r="B221" t="str">
        <f>"15337129822"</f>
        <v>15337129822</v>
      </c>
      <c r="C221" t="s">
        <v>1</v>
      </c>
      <c r="D221" t="s">
        <v>1</v>
      </c>
      <c r="E221" t="s">
        <v>1</v>
      </c>
      <c r="F221" t="s">
        <v>0</v>
      </c>
      <c r="G221" t="str">
        <f>"2018-11-20 12:19:57"</f>
        <v>2018-11-20 12:19:57</v>
      </c>
    </row>
    <row r="222" spans="1:7" x14ac:dyDescent="0.2">
      <c r="A222" t="s">
        <v>197</v>
      </c>
      <c r="B222" t="str">
        <f>"15841803031"</f>
        <v>15841803031</v>
      </c>
      <c r="C222" t="str">
        <f>"210911199002181510"</f>
        <v>210911199002181510</v>
      </c>
      <c r="D222" t="s">
        <v>1</v>
      </c>
      <c r="E222" t="s">
        <v>1</v>
      </c>
      <c r="F222" t="s">
        <v>0</v>
      </c>
      <c r="G222" t="str">
        <f>"2018-11-20 12:19:43"</f>
        <v>2018-11-20 12:19:43</v>
      </c>
    </row>
    <row r="223" spans="1:7" x14ac:dyDescent="0.2">
      <c r="A223" t="s">
        <v>196</v>
      </c>
      <c r="B223" t="str">
        <f>"15859004234"</f>
        <v>15859004234</v>
      </c>
      <c r="C223" t="str">
        <f>"350424199008302032"</f>
        <v>350424199008302032</v>
      </c>
      <c r="D223" t="s">
        <v>195</v>
      </c>
      <c r="E223" t="s">
        <v>194</v>
      </c>
      <c r="F223" t="s">
        <v>0</v>
      </c>
      <c r="G223" t="str">
        <f>"2018-11-20 12:19:26"</f>
        <v>2018-11-20 12:19:26</v>
      </c>
    </row>
    <row r="224" spans="1:7" x14ac:dyDescent="0.2">
      <c r="A224" t="s">
        <v>193</v>
      </c>
      <c r="B224" t="str">
        <f>"18033611572"</f>
        <v>18033611572</v>
      </c>
      <c r="C224" t="str">
        <f>"131081198810012914"</f>
        <v>131081198810012914</v>
      </c>
      <c r="D224" t="s">
        <v>1</v>
      </c>
      <c r="E224" t="s">
        <v>1</v>
      </c>
      <c r="F224" t="s">
        <v>0</v>
      </c>
      <c r="G224" t="str">
        <f>"2018-11-20 12:19:19"</f>
        <v>2018-11-20 12:19:19</v>
      </c>
    </row>
    <row r="225" spans="1:7" x14ac:dyDescent="0.2">
      <c r="A225" t="s">
        <v>1</v>
      </c>
      <c r="B225" t="str">
        <f>"13506736293"</f>
        <v>13506736293</v>
      </c>
      <c r="C225" t="s">
        <v>1</v>
      </c>
      <c r="D225" t="s">
        <v>1</v>
      </c>
      <c r="E225" t="s">
        <v>1</v>
      </c>
      <c r="F225" t="s">
        <v>0</v>
      </c>
      <c r="G225" t="str">
        <f>"2018-11-20 12:19:18"</f>
        <v>2018-11-20 12:19:18</v>
      </c>
    </row>
    <row r="226" spans="1:7" x14ac:dyDescent="0.2">
      <c r="A226" t="s">
        <v>1</v>
      </c>
      <c r="B226" t="str">
        <f>"18783131948"</f>
        <v>18783131948</v>
      </c>
      <c r="C226" t="s">
        <v>1</v>
      </c>
      <c r="D226" t="s">
        <v>1</v>
      </c>
      <c r="E226" t="s">
        <v>1</v>
      </c>
      <c r="F226" t="s">
        <v>0</v>
      </c>
      <c r="G226" t="str">
        <f>"2018-11-20 12:19:02"</f>
        <v>2018-11-20 12:19:02</v>
      </c>
    </row>
    <row r="227" spans="1:7" x14ac:dyDescent="0.2">
      <c r="A227" t="s">
        <v>1</v>
      </c>
      <c r="B227" t="str">
        <f>"18554222311"</f>
        <v>18554222311</v>
      </c>
      <c r="C227" t="s">
        <v>1</v>
      </c>
      <c r="D227" t="s">
        <v>1</v>
      </c>
      <c r="E227" t="s">
        <v>1</v>
      </c>
      <c r="F227" t="s">
        <v>0</v>
      </c>
      <c r="G227" t="str">
        <f>"2018-11-20 12:19:02"</f>
        <v>2018-11-20 12:19:02</v>
      </c>
    </row>
    <row r="228" spans="1:7" x14ac:dyDescent="0.2">
      <c r="A228" t="s">
        <v>192</v>
      </c>
      <c r="B228" t="str">
        <f>"13719649022"</f>
        <v>13719649022</v>
      </c>
      <c r="C228" t="str">
        <f>"620524199809012212"</f>
        <v>620524199809012212</v>
      </c>
      <c r="D228" t="s">
        <v>191</v>
      </c>
      <c r="E228" t="s">
        <v>191</v>
      </c>
      <c r="F228" t="s">
        <v>0</v>
      </c>
      <c r="G228" t="str">
        <f>"2018-11-20 12:18:53"</f>
        <v>2018-11-20 12:18:53</v>
      </c>
    </row>
    <row r="229" spans="1:7" x14ac:dyDescent="0.2">
      <c r="A229" t="s">
        <v>1</v>
      </c>
      <c r="B229" t="str">
        <f>"18156906530"</f>
        <v>18156906530</v>
      </c>
      <c r="C229" t="s">
        <v>1</v>
      </c>
      <c r="D229" t="s">
        <v>1</v>
      </c>
      <c r="E229" t="s">
        <v>1</v>
      </c>
      <c r="F229" t="s">
        <v>0</v>
      </c>
      <c r="G229" t="str">
        <f>"2018-11-20 12:18:47"</f>
        <v>2018-11-20 12:18:47</v>
      </c>
    </row>
    <row r="230" spans="1:7" x14ac:dyDescent="0.2">
      <c r="A230" t="s">
        <v>190</v>
      </c>
      <c r="B230" t="str">
        <f>"15110666827"</f>
        <v>15110666827</v>
      </c>
      <c r="C230" t="str">
        <f>"142431197008293014"</f>
        <v>142431197008293014</v>
      </c>
      <c r="D230" t="s">
        <v>1</v>
      </c>
      <c r="E230" t="s">
        <v>1</v>
      </c>
      <c r="F230" t="s">
        <v>0</v>
      </c>
      <c r="G230" t="str">
        <f>"2018-11-20 12:18:45"</f>
        <v>2018-11-20 12:18:45</v>
      </c>
    </row>
    <row r="231" spans="1:7" x14ac:dyDescent="0.2">
      <c r="A231" t="s">
        <v>189</v>
      </c>
      <c r="B231" t="str">
        <f>"13533334646"</f>
        <v>13533334646</v>
      </c>
      <c r="C231" t="str">
        <f>"440882198309178832"</f>
        <v>440882198309178832</v>
      </c>
      <c r="D231" t="s">
        <v>188</v>
      </c>
      <c r="E231" t="s">
        <v>187</v>
      </c>
      <c r="F231" t="s">
        <v>0</v>
      </c>
      <c r="G231" t="str">
        <f>"2018-11-20 12:18:36"</f>
        <v>2018-11-20 12:18:36</v>
      </c>
    </row>
    <row r="232" spans="1:7" x14ac:dyDescent="0.2">
      <c r="A232" t="s">
        <v>186</v>
      </c>
      <c r="B232" t="str">
        <f>"15671506111"</f>
        <v>15671506111</v>
      </c>
      <c r="C232" t="str">
        <f>"422822199008013088"</f>
        <v>422822199008013088</v>
      </c>
      <c r="D232" t="s">
        <v>1</v>
      </c>
      <c r="E232" t="s">
        <v>1</v>
      </c>
      <c r="F232" t="s">
        <v>0</v>
      </c>
      <c r="G232" t="str">
        <f>"2018-11-20 12:18:30"</f>
        <v>2018-11-20 12:18:30</v>
      </c>
    </row>
    <row r="233" spans="1:7" x14ac:dyDescent="0.2">
      <c r="A233" t="s">
        <v>1</v>
      </c>
      <c r="B233" t="str">
        <f>"15823801485"</f>
        <v>15823801485</v>
      </c>
      <c r="C233" t="s">
        <v>1</v>
      </c>
      <c r="D233" t="s">
        <v>1</v>
      </c>
      <c r="E233" t="s">
        <v>1</v>
      </c>
      <c r="F233" t="s">
        <v>0</v>
      </c>
      <c r="G233" t="str">
        <f>"2018-11-20 12:18:24"</f>
        <v>2018-11-20 12:18:24</v>
      </c>
    </row>
    <row r="234" spans="1:7" x14ac:dyDescent="0.2">
      <c r="A234" t="s">
        <v>185</v>
      </c>
      <c r="B234" t="str">
        <f>"13704980494"</f>
        <v>13704980494</v>
      </c>
      <c r="C234" t="str">
        <f>"210921196305090084"</f>
        <v>210921196305090084</v>
      </c>
      <c r="D234" t="s">
        <v>1</v>
      </c>
      <c r="E234" t="s">
        <v>1</v>
      </c>
      <c r="F234" t="s">
        <v>0</v>
      </c>
      <c r="G234" t="str">
        <f>"2018-11-20 12:18:04"</f>
        <v>2018-11-20 12:18:04</v>
      </c>
    </row>
    <row r="235" spans="1:7" x14ac:dyDescent="0.2">
      <c r="A235" t="s">
        <v>184</v>
      </c>
      <c r="B235" t="str">
        <f>"15600004418"</f>
        <v>15600004418</v>
      </c>
      <c r="C235" t="str">
        <f>"142724198011172317"</f>
        <v>142724198011172317</v>
      </c>
      <c r="D235" t="s">
        <v>1</v>
      </c>
      <c r="E235" t="s">
        <v>1</v>
      </c>
      <c r="F235" t="s">
        <v>0</v>
      </c>
      <c r="G235" t="str">
        <f>"2018-11-20 12:18:00"</f>
        <v>2018-11-20 12:18:00</v>
      </c>
    </row>
    <row r="236" spans="1:7" x14ac:dyDescent="0.2">
      <c r="A236" t="s">
        <v>183</v>
      </c>
      <c r="B236" t="str">
        <f>"13769576076"</f>
        <v>13769576076</v>
      </c>
      <c r="C236" t="str">
        <f>"530302199511090612"</f>
        <v>530302199511090612</v>
      </c>
      <c r="D236" t="s">
        <v>182</v>
      </c>
      <c r="E236" t="s">
        <v>181</v>
      </c>
      <c r="F236" t="s">
        <v>0</v>
      </c>
      <c r="G236" t="str">
        <f>"2018-11-20 12:17:06"</f>
        <v>2018-11-20 12:17:06</v>
      </c>
    </row>
    <row r="237" spans="1:7" x14ac:dyDescent="0.2">
      <c r="A237" t="s">
        <v>180</v>
      </c>
      <c r="B237" t="str">
        <f>"13966082756"</f>
        <v>13966082756</v>
      </c>
      <c r="C237" t="str">
        <f>"342201199004175691"</f>
        <v>342201199004175691</v>
      </c>
      <c r="D237" t="s">
        <v>1</v>
      </c>
      <c r="E237" t="s">
        <v>1</v>
      </c>
      <c r="F237" t="s">
        <v>0</v>
      </c>
      <c r="G237" t="str">
        <f>"2018-11-20 12:16:59"</f>
        <v>2018-11-20 12:16:59</v>
      </c>
    </row>
    <row r="238" spans="1:7" x14ac:dyDescent="0.2">
      <c r="A238" t="s">
        <v>179</v>
      </c>
      <c r="B238" t="str">
        <f>"13633998206"</f>
        <v>13633998206</v>
      </c>
      <c r="C238" t="str">
        <f>"411381200003051515"</f>
        <v>411381200003051515</v>
      </c>
      <c r="D238" t="s">
        <v>1</v>
      </c>
      <c r="E238" t="s">
        <v>1</v>
      </c>
      <c r="F238" t="s">
        <v>0</v>
      </c>
      <c r="G238" t="str">
        <f>"2018-11-20 12:16:44"</f>
        <v>2018-11-20 12:16:44</v>
      </c>
    </row>
    <row r="239" spans="1:7" x14ac:dyDescent="0.2">
      <c r="A239" t="s">
        <v>1</v>
      </c>
      <c r="B239" t="str">
        <f>"18318304170"</f>
        <v>18318304170</v>
      </c>
      <c r="C239" t="s">
        <v>1</v>
      </c>
      <c r="D239" t="s">
        <v>1</v>
      </c>
      <c r="E239" t="s">
        <v>1</v>
      </c>
      <c r="F239" t="s">
        <v>0</v>
      </c>
      <c r="G239" t="str">
        <f>"2018-11-20 12:16:42"</f>
        <v>2018-11-20 12:16:42</v>
      </c>
    </row>
    <row r="240" spans="1:7" x14ac:dyDescent="0.2">
      <c r="A240" t="s">
        <v>178</v>
      </c>
      <c r="B240" t="str">
        <f>"15176302816"</f>
        <v>15176302816</v>
      </c>
      <c r="C240" t="str">
        <f>"130625198101100445"</f>
        <v>130625198101100445</v>
      </c>
      <c r="D240" t="s">
        <v>1</v>
      </c>
      <c r="E240" t="s">
        <v>1</v>
      </c>
      <c r="F240" t="s">
        <v>0</v>
      </c>
      <c r="G240" t="str">
        <f>"2018-11-20 12:16:09"</f>
        <v>2018-11-20 12:16:09</v>
      </c>
    </row>
    <row r="241" spans="1:7" x14ac:dyDescent="0.2">
      <c r="A241" t="s">
        <v>1</v>
      </c>
      <c r="B241" t="str">
        <f>"13986792298"</f>
        <v>13986792298</v>
      </c>
      <c r="C241" t="s">
        <v>1</v>
      </c>
      <c r="D241" t="s">
        <v>1</v>
      </c>
      <c r="E241" t="s">
        <v>1</v>
      </c>
      <c r="F241" t="s">
        <v>0</v>
      </c>
      <c r="G241" t="str">
        <f>"2018-11-20 12:15:49"</f>
        <v>2018-11-20 12:15:49</v>
      </c>
    </row>
    <row r="242" spans="1:7" x14ac:dyDescent="0.2">
      <c r="A242" t="s">
        <v>177</v>
      </c>
      <c r="B242" t="str">
        <f>"18146680900"</f>
        <v>18146680900</v>
      </c>
      <c r="C242" t="str">
        <f>"362122197804033019"</f>
        <v>362122197804033019</v>
      </c>
      <c r="D242" t="s">
        <v>176</v>
      </c>
      <c r="E242" t="s">
        <v>175</v>
      </c>
      <c r="F242" t="s">
        <v>0</v>
      </c>
      <c r="G242" t="str">
        <f>"2018-11-20 12:15:38"</f>
        <v>2018-11-20 12:15:38</v>
      </c>
    </row>
    <row r="243" spans="1:7" x14ac:dyDescent="0.2">
      <c r="A243" t="s">
        <v>1</v>
      </c>
      <c r="B243" t="str">
        <f>"18213834964"</f>
        <v>18213834964</v>
      </c>
      <c r="C243" t="s">
        <v>1</v>
      </c>
      <c r="D243" t="s">
        <v>1</v>
      </c>
      <c r="E243" t="s">
        <v>1</v>
      </c>
      <c r="F243" t="s">
        <v>0</v>
      </c>
      <c r="G243" t="str">
        <f>"2018-11-20 12:15:32"</f>
        <v>2018-11-20 12:15:32</v>
      </c>
    </row>
    <row r="244" spans="1:7" x14ac:dyDescent="0.2">
      <c r="A244" t="s">
        <v>174</v>
      </c>
      <c r="B244" t="str">
        <f>"13799521075"</f>
        <v>13799521075</v>
      </c>
      <c r="C244" t="str">
        <f>"350583198401033239"</f>
        <v>350583198401033239</v>
      </c>
      <c r="D244" t="s">
        <v>1</v>
      </c>
      <c r="E244" t="s">
        <v>1</v>
      </c>
      <c r="F244" t="s">
        <v>0</v>
      </c>
      <c r="G244" t="str">
        <f>"2018-11-20 12:15:08"</f>
        <v>2018-11-20 12:15:08</v>
      </c>
    </row>
    <row r="245" spans="1:7" x14ac:dyDescent="0.2">
      <c r="A245" t="s">
        <v>173</v>
      </c>
      <c r="B245" t="str">
        <f>"18679805354"</f>
        <v>18679805354</v>
      </c>
      <c r="C245" t="str">
        <f>"360203199602080515"</f>
        <v>360203199602080515</v>
      </c>
      <c r="D245" t="s">
        <v>1</v>
      </c>
      <c r="E245" t="s">
        <v>1</v>
      </c>
      <c r="F245" t="s">
        <v>0</v>
      </c>
      <c r="G245" t="str">
        <f>"2018-11-20 12:14:52"</f>
        <v>2018-11-20 12:14:52</v>
      </c>
    </row>
    <row r="246" spans="1:7" x14ac:dyDescent="0.2">
      <c r="A246" t="s">
        <v>172</v>
      </c>
      <c r="B246" t="str">
        <f>"18278420113"</f>
        <v>18278420113</v>
      </c>
      <c r="C246" t="str">
        <f>"452426196904261536"</f>
        <v>452426196904261536</v>
      </c>
      <c r="D246" t="s">
        <v>171</v>
      </c>
      <c r="E246" t="s">
        <v>170</v>
      </c>
      <c r="F246" t="s">
        <v>0</v>
      </c>
      <c r="G246" t="str">
        <f>"2018-11-20 12:14:51"</f>
        <v>2018-11-20 12:14:51</v>
      </c>
    </row>
    <row r="247" spans="1:7" x14ac:dyDescent="0.2">
      <c r="A247" t="s">
        <v>169</v>
      </c>
      <c r="B247" t="str">
        <f>"18295749617"</f>
        <v>18295749617</v>
      </c>
      <c r="C247" t="str">
        <f>"142724198702171436"</f>
        <v>142724198702171436</v>
      </c>
      <c r="D247" t="s">
        <v>1</v>
      </c>
      <c r="E247" t="s">
        <v>1</v>
      </c>
      <c r="F247" t="s">
        <v>0</v>
      </c>
      <c r="G247" t="str">
        <f>"2018-11-20 12:14:20"</f>
        <v>2018-11-20 12:14:20</v>
      </c>
    </row>
    <row r="248" spans="1:7" x14ac:dyDescent="0.2">
      <c r="A248" t="s">
        <v>168</v>
      </c>
      <c r="B248" t="str">
        <f>"18516989829"</f>
        <v>18516989829</v>
      </c>
      <c r="C248" t="str">
        <f>"220281199101201030"</f>
        <v>220281199101201030</v>
      </c>
      <c r="D248" t="s">
        <v>167</v>
      </c>
      <c r="E248" t="s">
        <v>166</v>
      </c>
      <c r="F248" t="s">
        <v>0</v>
      </c>
      <c r="G248" t="str">
        <f>"2018-11-20 12:14:19"</f>
        <v>2018-11-20 12:14:19</v>
      </c>
    </row>
    <row r="249" spans="1:7" x14ac:dyDescent="0.2">
      <c r="A249" t="s">
        <v>1</v>
      </c>
      <c r="B249" t="str">
        <f>"15058235779"</f>
        <v>15058235779</v>
      </c>
      <c r="C249" t="s">
        <v>1</v>
      </c>
      <c r="D249" t="s">
        <v>1</v>
      </c>
      <c r="E249" t="s">
        <v>1</v>
      </c>
      <c r="F249" t="s">
        <v>0</v>
      </c>
      <c r="G249" t="str">
        <f>"2018-11-20 12:13:51"</f>
        <v>2018-11-20 12:13:51</v>
      </c>
    </row>
    <row r="250" spans="1:7" x14ac:dyDescent="0.2">
      <c r="A250" t="s">
        <v>1</v>
      </c>
      <c r="B250" t="str">
        <f>"17098730467"</f>
        <v>17098730467</v>
      </c>
      <c r="C250" t="s">
        <v>1</v>
      </c>
      <c r="D250" t="s">
        <v>1</v>
      </c>
      <c r="E250" t="s">
        <v>1</v>
      </c>
      <c r="F250" t="s">
        <v>0</v>
      </c>
      <c r="G250" t="str">
        <f>"2018-11-20 12:13:51"</f>
        <v>2018-11-20 12:13:51</v>
      </c>
    </row>
    <row r="251" spans="1:7" x14ac:dyDescent="0.2">
      <c r="A251" t="s">
        <v>165</v>
      </c>
      <c r="B251" t="str">
        <f>"13614573736"</f>
        <v>13614573736</v>
      </c>
      <c r="C251" t="str">
        <f>"230921198703202320"</f>
        <v>230921198703202320</v>
      </c>
      <c r="D251" t="s">
        <v>1</v>
      </c>
      <c r="E251" t="s">
        <v>1</v>
      </c>
      <c r="F251" t="s">
        <v>0</v>
      </c>
      <c r="G251" t="str">
        <f>"2018-11-20 12:13:51"</f>
        <v>2018-11-20 12:13:51</v>
      </c>
    </row>
    <row r="252" spans="1:7" x14ac:dyDescent="0.2">
      <c r="A252" t="s">
        <v>164</v>
      </c>
      <c r="B252" t="str">
        <f>"13925600040"</f>
        <v>13925600040</v>
      </c>
      <c r="C252" t="str">
        <f>"36028119870209541X"</f>
        <v>36028119870209541X</v>
      </c>
      <c r="D252" t="s">
        <v>1</v>
      </c>
      <c r="E252" t="s">
        <v>1</v>
      </c>
      <c r="F252" t="s">
        <v>0</v>
      </c>
      <c r="G252" t="str">
        <f>"2018-11-20 12:13:37"</f>
        <v>2018-11-20 12:13:37</v>
      </c>
    </row>
    <row r="253" spans="1:7" x14ac:dyDescent="0.2">
      <c r="A253" t="s">
        <v>1</v>
      </c>
      <c r="B253" t="str">
        <f>"15886154671"</f>
        <v>15886154671</v>
      </c>
      <c r="C253" t="s">
        <v>1</v>
      </c>
      <c r="D253" t="s">
        <v>1</v>
      </c>
      <c r="E253" t="s">
        <v>1</v>
      </c>
      <c r="F253" t="s">
        <v>0</v>
      </c>
      <c r="G253" t="str">
        <f>"2018-11-20 12:13:19"</f>
        <v>2018-11-20 12:13:19</v>
      </c>
    </row>
    <row r="254" spans="1:7" x14ac:dyDescent="0.2">
      <c r="A254" t="s">
        <v>163</v>
      </c>
      <c r="B254" t="str">
        <f>"13404706699"</f>
        <v>13404706699</v>
      </c>
      <c r="C254" t="str">
        <f>"220882199002161714"</f>
        <v>220882199002161714</v>
      </c>
      <c r="D254" t="s">
        <v>1</v>
      </c>
      <c r="E254" t="s">
        <v>1</v>
      </c>
      <c r="F254" t="s">
        <v>0</v>
      </c>
      <c r="G254" t="str">
        <f>"2018-11-20 12:13:17"</f>
        <v>2018-11-20 12:13:17</v>
      </c>
    </row>
    <row r="255" spans="1:7" x14ac:dyDescent="0.2">
      <c r="A255" t="s">
        <v>162</v>
      </c>
      <c r="B255" t="str">
        <f>"15031336132"</f>
        <v>15031336132</v>
      </c>
      <c r="C255" t="str">
        <f>"130729199505030020"</f>
        <v>130729199505030020</v>
      </c>
      <c r="D255" t="s">
        <v>1</v>
      </c>
      <c r="E255" t="s">
        <v>1</v>
      </c>
      <c r="F255" t="s">
        <v>0</v>
      </c>
      <c r="G255" t="str">
        <f>"2018-11-20 12:13:16"</f>
        <v>2018-11-20 12:13:16</v>
      </c>
    </row>
    <row r="256" spans="1:7" x14ac:dyDescent="0.2">
      <c r="A256" t="s">
        <v>1</v>
      </c>
      <c r="B256" t="str">
        <f>"17124624035"</f>
        <v>17124624035</v>
      </c>
      <c r="C256" t="s">
        <v>1</v>
      </c>
      <c r="D256" t="s">
        <v>1</v>
      </c>
      <c r="E256" t="s">
        <v>1</v>
      </c>
      <c r="F256" t="s">
        <v>0</v>
      </c>
      <c r="G256" t="str">
        <f>"2018-11-20 12:12:45"</f>
        <v>2018-11-20 12:12:45</v>
      </c>
    </row>
    <row r="257" spans="1:7" x14ac:dyDescent="0.2">
      <c r="A257" t="s">
        <v>1</v>
      </c>
      <c r="B257" t="str">
        <f>"17569136518"</f>
        <v>17569136518</v>
      </c>
      <c r="C257" t="s">
        <v>1</v>
      </c>
      <c r="D257" t="s">
        <v>1</v>
      </c>
      <c r="E257" t="s">
        <v>1</v>
      </c>
      <c r="F257" t="s">
        <v>0</v>
      </c>
      <c r="G257" t="str">
        <f>"2018-11-20 12:12:41"</f>
        <v>2018-11-20 12:12:41</v>
      </c>
    </row>
    <row r="258" spans="1:7" x14ac:dyDescent="0.2">
      <c r="A258" t="s">
        <v>161</v>
      </c>
      <c r="B258" t="str">
        <f>"15941393438"</f>
        <v>15941393438</v>
      </c>
      <c r="C258" t="str">
        <f>"210404197904143935"</f>
        <v>210404197904143935</v>
      </c>
      <c r="D258" t="s">
        <v>160</v>
      </c>
      <c r="E258" t="s">
        <v>159</v>
      </c>
      <c r="F258" t="s">
        <v>0</v>
      </c>
      <c r="G258" t="str">
        <f>"2018-11-20 12:12:28"</f>
        <v>2018-11-20 12:12:28</v>
      </c>
    </row>
    <row r="259" spans="1:7" x14ac:dyDescent="0.2">
      <c r="A259" t="s">
        <v>1</v>
      </c>
      <c r="B259" t="str">
        <f>"13787855301"</f>
        <v>13787855301</v>
      </c>
      <c r="C259" t="s">
        <v>1</v>
      </c>
      <c r="D259" t="s">
        <v>1</v>
      </c>
      <c r="E259" t="s">
        <v>1</v>
      </c>
      <c r="F259" t="s">
        <v>0</v>
      </c>
      <c r="G259" t="str">
        <f>"2018-11-20 12:11:49"</f>
        <v>2018-11-20 12:11:49</v>
      </c>
    </row>
    <row r="260" spans="1:7" x14ac:dyDescent="0.2">
      <c r="A260" t="s">
        <v>158</v>
      </c>
      <c r="B260" t="str">
        <f>"13570707161"</f>
        <v>13570707161</v>
      </c>
      <c r="C260" t="str">
        <f>"440102199005074414"</f>
        <v>440102199005074414</v>
      </c>
      <c r="D260" t="s">
        <v>1</v>
      </c>
      <c r="E260" t="s">
        <v>1</v>
      </c>
      <c r="F260" t="s">
        <v>0</v>
      </c>
      <c r="G260" t="str">
        <f>"2018-11-20 12:11:37"</f>
        <v>2018-11-20 12:11:37</v>
      </c>
    </row>
    <row r="261" spans="1:7" x14ac:dyDescent="0.2">
      <c r="A261" t="s">
        <v>1</v>
      </c>
      <c r="B261" t="str">
        <f>"17098733648"</f>
        <v>17098733648</v>
      </c>
      <c r="C261" t="s">
        <v>1</v>
      </c>
      <c r="D261" t="s">
        <v>1</v>
      </c>
      <c r="E261" t="s">
        <v>1</v>
      </c>
      <c r="F261" t="s">
        <v>0</v>
      </c>
      <c r="G261" t="str">
        <f>"2018-11-20 12:11:16"</f>
        <v>2018-11-20 12:11:16</v>
      </c>
    </row>
    <row r="262" spans="1:7" x14ac:dyDescent="0.2">
      <c r="A262" t="s">
        <v>157</v>
      </c>
      <c r="B262" t="str">
        <f>"18566246048"</f>
        <v>18566246048</v>
      </c>
      <c r="C262" t="str">
        <f>"440902198803022917"</f>
        <v>440902198803022917</v>
      </c>
      <c r="D262" t="s">
        <v>1</v>
      </c>
      <c r="E262" t="s">
        <v>1</v>
      </c>
      <c r="F262" t="s">
        <v>0</v>
      </c>
      <c r="G262" t="str">
        <f>"2018-11-20 12:11:15"</f>
        <v>2018-11-20 12:11:15</v>
      </c>
    </row>
    <row r="263" spans="1:7" x14ac:dyDescent="0.2">
      <c r="A263" t="s">
        <v>156</v>
      </c>
      <c r="B263" t="str">
        <f>"18869323384"</f>
        <v>18869323384</v>
      </c>
      <c r="C263" t="str">
        <f>"440883199712103938"</f>
        <v>440883199712103938</v>
      </c>
      <c r="D263" t="s">
        <v>1</v>
      </c>
      <c r="E263" t="s">
        <v>1</v>
      </c>
      <c r="F263" t="s">
        <v>0</v>
      </c>
      <c r="G263" t="str">
        <f>"2018-11-20 12:11:11"</f>
        <v>2018-11-20 12:11:11</v>
      </c>
    </row>
    <row r="264" spans="1:7" x14ac:dyDescent="0.2">
      <c r="A264" t="s">
        <v>1</v>
      </c>
      <c r="B264" t="str">
        <f>"18351024957"</f>
        <v>18351024957</v>
      </c>
      <c r="C264" t="s">
        <v>1</v>
      </c>
      <c r="D264" t="s">
        <v>1</v>
      </c>
      <c r="E264" t="s">
        <v>1</v>
      </c>
      <c r="F264" t="s">
        <v>0</v>
      </c>
      <c r="G264" t="str">
        <f>"2018-11-20 12:11:01"</f>
        <v>2018-11-20 12:11:01</v>
      </c>
    </row>
    <row r="265" spans="1:7" x14ac:dyDescent="0.2">
      <c r="A265" t="s">
        <v>155</v>
      </c>
      <c r="B265" t="str">
        <f>"13729850342"</f>
        <v>13729850342</v>
      </c>
      <c r="C265" t="str">
        <f>"440182199411031235"</f>
        <v>440182199411031235</v>
      </c>
      <c r="D265" t="s">
        <v>154</v>
      </c>
      <c r="E265" t="s">
        <v>153</v>
      </c>
      <c r="F265" t="s">
        <v>0</v>
      </c>
      <c r="G265" t="str">
        <f>"2018-11-20 12:10:59"</f>
        <v>2018-11-20 12:10:59</v>
      </c>
    </row>
    <row r="266" spans="1:7" x14ac:dyDescent="0.2">
      <c r="A266" t="s">
        <v>152</v>
      </c>
      <c r="B266" t="str">
        <f>"13664999021"</f>
        <v>13664999021</v>
      </c>
      <c r="C266" t="str">
        <f>"441702198307034214"</f>
        <v>441702198307034214</v>
      </c>
      <c r="D266" t="s">
        <v>1</v>
      </c>
      <c r="E266" t="s">
        <v>1</v>
      </c>
      <c r="F266" t="s">
        <v>0</v>
      </c>
      <c r="G266" t="str">
        <f>"2018-11-20 12:10:47"</f>
        <v>2018-11-20 12:10:47</v>
      </c>
    </row>
    <row r="267" spans="1:7" x14ac:dyDescent="0.2">
      <c r="A267" t="s">
        <v>151</v>
      </c>
      <c r="B267" t="str">
        <f>"18276425447"</f>
        <v>18276425447</v>
      </c>
      <c r="C267" t="str">
        <f>"450404198708150010"</f>
        <v>450404198708150010</v>
      </c>
      <c r="D267" t="s">
        <v>1</v>
      </c>
      <c r="E267" t="s">
        <v>1</v>
      </c>
      <c r="F267" t="s">
        <v>0</v>
      </c>
      <c r="G267" t="str">
        <f>"2018-11-20 12:10:46"</f>
        <v>2018-11-20 12:10:46</v>
      </c>
    </row>
    <row r="268" spans="1:7" x14ac:dyDescent="0.2">
      <c r="A268" t="s">
        <v>150</v>
      </c>
      <c r="B268" t="str">
        <f>"13732609250"</f>
        <v>13732609250</v>
      </c>
      <c r="C268" t="str">
        <f>"32052019810823011X"</f>
        <v>32052019810823011X</v>
      </c>
      <c r="D268" t="s">
        <v>1</v>
      </c>
      <c r="E268" t="s">
        <v>1</v>
      </c>
      <c r="F268" t="s">
        <v>0</v>
      </c>
      <c r="G268" t="str">
        <f>"2018-11-20 12:10:13"</f>
        <v>2018-11-20 12:10:13</v>
      </c>
    </row>
    <row r="269" spans="1:7" x14ac:dyDescent="0.2">
      <c r="A269" t="s">
        <v>149</v>
      </c>
      <c r="B269" t="str">
        <f>"15154987438"</f>
        <v>15154987438</v>
      </c>
      <c r="C269" t="str">
        <f>"530381199809063911"</f>
        <v>530381199809063911</v>
      </c>
      <c r="D269" t="s">
        <v>1</v>
      </c>
      <c r="E269" t="s">
        <v>1</v>
      </c>
      <c r="F269" t="s">
        <v>0</v>
      </c>
      <c r="G269" t="str">
        <f>"2018-11-20 12:09:55"</f>
        <v>2018-11-20 12:09:55</v>
      </c>
    </row>
    <row r="270" spans="1:7" x14ac:dyDescent="0.2">
      <c r="A270" t="s">
        <v>1</v>
      </c>
      <c r="B270" t="str">
        <f>"18678419648"</f>
        <v>18678419648</v>
      </c>
      <c r="C270" t="s">
        <v>1</v>
      </c>
      <c r="D270" t="s">
        <v>1</v>
      </c>
      <c r="E270" t="s">
        <v>1</v>
      </c>
      <c r="F270" t="s">
        <v>0</v>
      </c>
      <c r="G270" t="str">
        <f>"2018-11-20 12:09:47"</f>
        <v>2018-11-20 12:09:47</v>
      </c>
    </row>
    <row r="271" spans="1:7" x14ac:dyDescent="0.2">
      <c r="A271" t="s">
        <v>148</v>
      </c>
      <c r="B271" t="str">
        <f>"15079708025"</f>
        <v>15079708025</v>
      </c>
      <c r="C271" t="str">
        <f>"360735200010180815"</f>
        <v>360735200010180815</v>
      </c>
      <c r="D271" t="s">
        <v>147</v>
      </c>
      <c r="E271" t="s">
        <v>146</v>
      </c>
      <c r="F271" t="s">
        <v>0</v>
      </c>
      <c r="G271" t="str">
        <f>"2018-11-20 12:09:15"</f>
        <v>2018-11-20 12:09:15</v>
      </c>
    </row>
    <row r="272" spans="1:7" x14ac:dyDescent="0.2">
      <c r="A272" t="s">
        <v>145</v>
      </c>
      <c r="B272" t="str">
        <f>"13872923990"</f>
        <v>13872923990</v>
      </c>
      <c r="C272" t="str">
        <f>"420821199511180010"</f>
        <v>420821199511180010</v>
      </c>
      <c r="D272" t="s">
        <v>144</v>
      </c>
      <c r="E272" t="s">
        <v>143</v>
      </c>
      <c r="F272" t="s">
        <v>0</v>
      </c>
      <c r="G272" t="str">
        <f>"2018-11-20 12:09:09"</f>
        <v>2018-11-20 12:09:09</v>
      </c>
    </row>
    <row r="273" spans="1:7" x14ac:dyDescent="0.2">
      <c r="A273" t="s">
        <v>142</v>
      </c>
      <c r="B273" t="str">
        <f>"15353918392"</f>
        <v>15353918392</v>
      </c>
      <c r="C273" t="str">
        <f>"420322198001262117"</f>
        <v>420322198001262117</v>
      </c>
      <c r="D273" t="s">
        <v>1</v>
      </c>
      <c r="E273" t="s">
        <v>1</v>
      </c>
      <c r="F273" t="s">
        <v>0</v>
      </c>
      <c r="G273" t="str">
        <f>"2018-11-20 12:09:08"</f>
        <v>2018-11-20 12:09:08</v>
      </c>
    </row>
    <row r="274" spans="1:7" x14ac:dyDescent="0.2">
      <c r="A274" t="s">
        <v>141</v>
      </c>
      <c r="B274" t="str">
        <f>"13453566868"</f>
        <v>13453566868</v>
      </c>
      <c r="C274" t="str">
        <f>"140431199701200039"</f>
        <v>140431199701200039</v>
      </c>
      <c r="D274" t="s">
        <v>1</v>
      </c>
      <c r="E274" t="s">
        <v>1</v>
      </c>
      <c r="F274" t="s">
        <v>0</v>
      </c>
      <c r="G274" t="str">
        <f>"2018-11-20 12:08:37"</f>
        <v>2018-11-20 12:08:37</v>
      </c>
    </row>
    <row r="275" spans="1:7" x14ac:dyDescent="0.2">
      <c r="A275" t="s">
        <v>140</v>
      </c>
      <c r="B275" t="str">
        <f>"18351676558"</f>
        <v>18351676558</v>
      </c>
      <c r="C275" t="str">
        <f>"411322199008233830"</f>
        <v>411322199008233830</v>
      </c>
      <c r="D275" t="s">
        <v>1</v>
      </c>
      <c r="E275" t="s">
        <v>1</v>
      </c>
      <c r="F275" t="s">
        <v>0</v>
      </c>
      <c r="G275" t="str">
        <f>"2018-11-20 12:08:26"</f>
        <v>2018-11-20 12:08:26</v>
      </c>
    </row>
    <row r="276" spans="1:7" x14ac:dyDescent="0.2">
      <c r="A276" t="s">
        <v>139</v>
      </c>
      <c r="B276" t="str">
        <f>"18661024258"</f>
        <v>18661024258</v>
      </c>
      <c r="C276" t="str">
        <f>"32032419951226701X"</f>
        <v>32032419951226701X</v>
      </c>
      <c r="D276" t="s">
        <v>1</v>
      </c>
      <c r="E276" t="s">
        <v>1</v>
      </c>
      <c r="F276" t="s">
        <v>0</v>
      </c>
      <c r="G276" t="str">
        <f>"2018-11-20 12:07:40"</f>
        <v>2018-11-20 12:07:40</v>
      </c>
    </row>
    <row r="277" spans="1:7" x14ac:dyDescent="0.2">
      <c r="A277" t="s">
        <v>138</v>
      </c>
      <c r="B277" t="str">
        <f>"13071272918"</f>
        <v>13071272918</v>
      </c>
      <c r="C277" t="str">
        <f>"420103197106163217"</f>
        <v>420103197106163217</v>
      </c>
      <c r="D277" t="s">
        <v>1</v>
      </c>
      <c r="E277" t="s">
        <v>1</v>
      </c>
      <c r="F277" t="s">
        <v>0</v>
      </c>
      <c r="G277" t="str">
        <f>"2018-11-20 12:07:35"</f>
        <v>2018-11-20 12:07:35</v>
      </c>
    </row>
    <row r="278" spans="1:7" x14ac:dyDescent="0.2">
      <c r="A278" t="s">
        <v>137</v>
      </c>
      <c r="B278" t="str">
        <f>"18358851790"</f>
        <v>18358851790</v>
      </c>
      <c r="C278" t="str">
        <f>"441322199509061120"</f>
        <v>441322199509061120</v>
      </c>
      <c r="D278" t="s">
        <v>136</v>
      </c>
      <c r="E278" t="s">
        <v>136</v>
      </c>
      <c r="F278" t="s">
        <v>0</v>
      </c>
      <c r="G278" t="str">
        <f>"2018-11-20 12:07:22"</f>
        <v>2018-11-20 12:07:22</v>
      </c>
    </row>
    <row r="279" spans="1:7" x14ac:dyDescent="0.2">
      <c r="A279" t="s">
        <v>1</v>
      </c>
      <c r="B279" t="str">
        <f>"18317130480"</f>
        <v>18317130480</v>
      </c>
      <c r="C279" t="s">
        <v>1</v>
      </c>
      <c r="D279" t="s">
        <v>1</v>
      </c>
      <c r="E279" t="s">
        <v>1</v>
      </c>
      <c r="F279" t="s">
        <v>0</v>
      </c>
      <c r="G279" t="str">
        <f>"2018-11-20 12:07:18"</f>
        <v>2018-11-20 12:07:18</v>
      </c>
    </row>
    <row r="280" spans="1:7" x14ac:dyDescent="0.2">
      <c r="A280" t="s">
        <v>1</v>
      </c>
      <c r="B280" t="str">
        <f>"13185471753"</f>
        <v>13185471753</v>
      </c>
      <c r="C280" t="s">
        <v>1</v>
      </c>
      <c r="D280" t="s">
        <v>1</v>
      </c>
      <c r="E280" t="s">
        <v>1</v>
      </c>
      <c r="F280" t="s">
        <v>0</v>
      </c>
      <c r="G280" t="str">
        <f>"2018-11-20 12:06:58"</f>
        <v>2018-11-20 12:06:58</v>
      </c>
    </row>
    <row r="281" spans="1:7" x14ac:dyDescent="0.2">
      <c r="A281" t="s">
        <v>135</v>
      </c>
      <c r="B281" t="str">
        <f>"18221235797"</f>
        <v>18221235797</v>
      </c>
      <c r="C281" t="str">
        <f>"51372219970716371X"</f>
        <v>51372219970716371X</v>
      </c>
      <c r="D281" t="s">
        <v>1</v>
      </c>
      <c r="E281" t="s">
        <v>1</v>
      </c>
      <c r="F281" t="s">
        <v>0</v>
      </c>
      <c r="G281" t="str">
        <f>"2018-11-20 12:05:09"</f>
        <v>2018-11-20 12:05:09</v>
      </c>
    </row>
    <row r="282" spans="1:7" x14ac:dyDescent="0.2">
      <c r="A282" t="s">
        <v>1</v>
      </c>
      <c r="B282" t="str">
        <f>"13225314115"</f>
        <v>13225314115</v>
      </c>
      <c r="C282" t="s">
        <v>1</v>
      </c>
      <c r="D282" t="s">
        <v>1</v>
      </c>
      <c r="E282" t="s">
        <v>1</v>
      </c>
      <c r="F282" t="s">
        <v>0</v>
      </c>
      <c r="G282" t="str">
        <f>"2018-11-20 12:05:01"</f>
        <v>2018-11-20 12:05:01</v>
      </c>
    </row>
    <row r="283" spans="1:7" x14ac:dyDescent="0.2">
      <c r="A283" t="s">
        <v>134</v>
      </c>
      <c r="B283" t="str">
        <f>"13780028177"</f>
        <v>13780028177</v>
      </c>
      <c r="C283" t="str">
        <f>"340826198203138715"</f>
        <v>340826198203138715</v>
      </c>
      <c r="D283" t="s">
        <v>1</v>
      </c>
      <c r="E283" t="s">
        <v>1</v>
      </c>
      <c r="F283" t="s">
        <v>0</v>
      </c>
      <c r="G283" t="str">
        <f>"2018-11-20 12:04:36"</f>
        <v>2018-11-20 12:04:36</v>
      </c>
    </row>
    <row r="284" spans="1:7" x14ac:dyDescent="0.2">
      <c r="A284" t="s">
        <v>133</v>
      </c>
      <c r="B284" t="str">
        <f>"15109539465"</f>
        <v>15109539465</v>
      </c>
      <c r="C284" t="str">
        <f>"640302199503072321"</f>
        <v>640302199503072321</v>
      </c>
      <c r="D284" t="s">
        <v>1</v>
      </c>
      <c r="E284" t="s">
        <v>1</v>
      </c>
      <c r="F284" t="s">
        <v>0</v>
      </c>
      <c r="G284" t="str">
        <f>"2018-11-20 12:04:14"</f>
        <v>2018-11-20 12:04:14</v>
      </c>
    </row>
    <row r="285" spans="1:7" x14ac:dyDescent="0.2">
      <c r="A285" t="s">
        <v>132</v>
      </c>
      <c r="B285" t="str">
        <f>"18607485201"</f>
        <v>18607485201</v>
      </c>
      <c r="C285" t="str">
        <f>"431228198701050612"</f>
        <v>431228198701050612</v>
      </c>
      <c r="D285" t="s">
        <v>1</v>
      </c>
      <c r="E285" t="s">
        <v>1</v>
      </c>
      <c r="F285" t="s">
        <v>0</v>
      </c>
      <c r="G285" t="str">
        <f>"2018-11-20 12:03:39"</f>
        <v>2018-11-20 12:03:39</v>
      </c>
    </row>
    <row r="286" spans="1:7" x14ac:dyDescent="0.2">
      <c r="A286" t="s">
        <v>131</v>
      </c>
      <c r="B286" t="str">
        <f>"18531061357"</f>
        <v>18531061357</v>
      </c>
      <c r="C286" t="str">
        <f>"130404198910061527"</f>
        <v>130404198910061527</v>
      </c>
      <c r="D286" t="s">
        <v>1</v>
      </c>
      <c r="E286" t="s">
        <v>1</v>
      </c>
      <c r="F286" t="s">
        <v>0</v>
      </c>
      <c r="G286" t="str">
        <f>"2018-11-20 12:03:22"</f>
        <v>2018-11-20 12:03:22</v>
      </c>
    </row>
    <row r="287" spans="1:7" x14ac:dyDescent="0.2">
      <c r="A287" t="s">
        <v>130</v>
      </c>
      <c r="B287" t="str">
        <f>"18513043628"</f>
        <v>18513043628</v>
      </c>
      <c r="C287" t="str">
        <f>"150206199609010034"</f>
        <v>150206199609010034</v>
      </c>
      <c r="D287" t="s">
        <v>1</v>
      </c>
      <c r="E287" t="s">
        <v>1</v>
      </c>
      <c r="F287" t="s">
        <v>0</v>
      </c>
      <c r="G287" t="str">
        <f>"2018-11-20 12:02:22"</f>
        <v>2018-11-20 12:02:22</v>
      </c>
    </row>
    <row r="288" spans="1:7" x14ac:dyDescent="0.2">
      <c r="A288" t="s">
        <v>129</v>
      </c>
      <c r="B288" t="str">
        <f>"13865757930"</f>
        <v>13865757930</v>
      </c>
      <c r="C288" t="str">
        <f>"342427198901155818"</f>
        <v>342427198901155818</v>
      </c>
      <c r="D288" t="s">
        <v>1</v>
      </c>
      <c r="E288" t="s">
        <v>1</v>
      </c>
      <c r="F288" t="s">
        <v>0</v>
      </c>
      <c r="G288" t="str">
        <f>"2018-11-20 12:02:10"</f>
        <v>2018-11-20 12:02:10</v>
      </c>
    </row>
    <row r="289" spans="1:7" x14ac:dyDescent="0.2">
      <c r="A289" t="s">
        <v>128</v>
      </c>
      <c r="B289" t="str">
        <f>"15934293817"</f>
        <v>15934293817</v>
      </c>
      <c r="C289" t="str">
        <f>"142202196704244577"</f>
        <v>142202196704244577</v>
      </c>
      <c r="D289" t="s">
        <v>127</v>
      </c>
      <c r="E289" t="s">
        <v>126</v>
      </c>
      <c r="F289" t="s">
        <v>0</v>
      </c>
      <c r="G289" t="str">
        <f>"2018-11-20 12:01:53"</f>
        <v>2018-11-20 12:01:53</v>
      </c>
    </row>
    <row r="290" spans="1:7" x14ac:dyDescent="0.2">
      <c r="A290" t="s">
        <v>125</v>
      </c>
      <c r="B290" t="str">
        <f>"13830221878"</f>
        <v>13830221878</v>
      </c>
      <c r="C290" t="str">
        <f>"622427199607200018"</f>
        <v>622427199607200018</v>
      </c>
      <c r="D290" t="s">
        <v>1</v>
      </c>
      <c r="E290" t="s">
        <v>1</v>
      </c>
      <c r="F290" t="s">
        <v>0</v>
      </c>
      <c r="G290" t="str">
        <f>"2018-11-20 12:01:14"</f>
        <v>2018-11-20 12:01:14</v>
      </c>
    </row>
    <row r="291" spans="1:7" x14ac:dyDescent="0.2">
      <c r="A291" t="s">
        <v>1</v>
      </c>
      <c r="B291" t="str">
        <f>"18252365730"</f>
        <v>18252365730</v>
      </c>
      <c r="C291" t="s">
        <v>1</v>
      </c>
      <c r="D291" t="s">
        <v>1</v>
      </c>
      <c r="E291" t="s">
        <v>1</v>
      </c>
      <c r="F291" t="s">
        <v>0</v>
      </c>
      <c r="G291" t="str">
        <f>"2018-11-20 12:01:02"</f>
        <v>2018-11-20 12:01:02</v>
      </c>
    </row>
    <row r="292" spans="1:7" x14ac:dyDescent="0.2">
      <c r="A292" t="s">
        <v>124</v>
      </c>
      <c r="B292" t="str">
        <f>"13576502258"</f>
        <v>13576502258</v>
      </c>
      <c r="C292" t="str">
        <f>"362227198908020038"</f>
        <v>362227198908020038</v>
      </c>
      <c r="D292" t="s">
        <v>1</v>
      </c>
      <c r="E292" t="s">
        <v>1</v>
      </c>
      <c r="F292" t="s">
        <v>0</v>
      </c>
      <c r="G292" t="str">
        <f>"2018-11-20 12:01:01"</f>
        <v>2018-11-20 12:01:01</v>
      </c>
    </row>
    <row r="293" spans="1:7" x14ac:dyDescent="0.2">
      <c r="A293" t="s">
        <v>1</v>
      </c>
      <c r="B293" t="str">
        <f>"13438928868"</f>
        <v>13438928868</v>
      </c>
      <c r="C293" t="s">
        <v>1</v>
      </c>
      <c r="D293" t="s">
        <v>1</v>
      </c>
      <c r="E293" t="s">
        <v>1</v>
      </c>
      <c r="F293" t="s">
        <v>0</v>
      </c>
      <c r="G293" t="str">
        <f>"2018-11-20 12:00:52"</f>
        <v>2018-11-20 12:00:52</v>
      </c>
    </row>
    <row r="294" spans="1:7" x14ac:dyDescent="0.2">
      <c r="A294" t="s">
        <v>123</v>
      </c>
      <c r="B294" t="str">
        <f>"15287938686"</f>
        <v>15287938686</v>
      </c>
      <c r="C294" t="str">
        <f>"530328199003142416"</f>
        <v>530328199003142416</v>
      </c>
      <c r="D294" t="s">
        <v>1</v>
      </c>
      <c r="E294" t="s">
        <v>1</v>
      </c>
      <c r="F294" t="s">
        <v>0</v>
      </c>
      <c r="G294" t="str">
        <f>"2018-11-20 12:00:24"</f>
        <v>2018-11-20 12:00:24</v>
      </c>
    </row>
    <row r="295" spans="1:7" x14ac:dyDescent="0.2">
      <c r="A295" t="s">
        <v>122</v>
      </c>
      <c r="B295" t="str">
        <f>"15545493510"</f>
        <v>15545493510</v>
      </c>
      <c r="C295" t="str">
        <f>"230127199101291214"</f>
        <v>230127199101291214</v>
      </c>
      <c r="D295" t="s">
        <v>1</v>
      </c>
      <c r="E295" t="s">
        <v>1</v>
      </c>
      <c r="F295" t="s">
        <v>0</v>
      </c>
      <c r="G295" t="str">
        <f>"2018-11-20 12:00:21"</f>
        <v>2018-11-20 12:00:21</v>
      </c>
    </row>
    <row r="296" spans="1:7" x14ac:dyDescent="0.2">
      <c r="A296" t="s">
        <v>121</v>
      </c>
      <c r="B296" t="str">
        <f>"15974302300"</f>
        <v>15974302300</v>
      </c>
      <c r="C296" t="str">
        <f>"43312219950101453X"</f>
        <v>43312219950101453X</v>
      </c>
      <c r="D296" t="s">
        <v>1</v>
      </c>
      <c r="E296" t="s">
        <v>1</v>
      </c>
      <c r="F296" t="s">
        <v>0</v>
      </c>
      <c r="G296" t="str">
        <f>"2018-11-20 11:59:42"</f>
        <v>2018-11-20 11:59:42</v>
      </c>
    </row>
    <row r="297" spans="1:7" x14ac:dyDescent="0.2">
      <c r="A297" t="s">
        <v>120</v>
      </c>
      <c r="B297" t="str">
        <f>"15838958820"</f>
        <v>15838958820</v>
      </c>
      <c r="C297" t="str">
        <f>"410825199402122018"</f>
        <v>410825199402122018</v>
      </c>
      <c r="D297" t="s">
        <v>1</v>
      </c>
      <c r="E297" t="s">
        <v>1</v>
      </c>
      <c r="F297" t="s">
        <v>0</v>
      </c>
      <c r="G297" t="str">
        <f>"2018-11-20 11:59:32"</f>
        <v>2018-11-20 11:59:32</v>
      </c>
    </row>
    <row r="298" spans="1:7" x14ac:dyDescent="0.2">
      <c r="A298" t="s">
        <v>119</v>
      </c>
      <c r="B298" t="str">
        <f>"13559109165"</f>
        <v>13559109165</v>
      </c>
      <c r="C298" t="str">
        <f>"350128198410074917"</f>
        <v>350128198410074917</v>
      </c>
      <c r="D298" t="s">
        <v>118</v>
      </c>
      <c r="E298" t="s">
        <v>117</v>
      </c>
      <c r="F298" t="s">
        <v>0</v>
      </c>
      <c r="G298" t="str">
        <f>"2018-11-20 11:59:16"</f>
        <v>2018-11-20 11:59:16</v>
      </c>
    </row>
    <row r="299" spans="1:7" x14ac:dyDescent="0.2">
      <c r="A299" t="s">
        <v>116</v>
      </c>
      <c r="B299" t="str">
        <f>"18149373833"</f>
        <v>18149373833</v>
      </c>
      <c r="C299" t="str">
        <f>"65410119940708091X"</f>
        <v>65410119940708091X</v>
      </c>
      <c r="D299" t="s">
        <v>115</v>
      </c>
      <c r="E299" t="s">
        <v>114</v>
      </c>
      <c r="F299" t="s">
        <v>0</v>
      </c>
      <c r="G299" t="str">
        <f>"2018-11-20 11:58:15"</f>
        <v>2018-11-20 11:58:15</v>
      </c>
    </row>
    <row r="300" spans="1:7" x14ac:dyDescent="0.2">
      <c r="A300" t="s">
        <v>1</v>
      </c>
      <c r="B300" t="str">
        <f>"18315111220"</f>
        <v>18315111220</v>
      </c>
      <c r="C300" t="s">
        <v>1</v>
      </c>
      <c r="D300" t="s">
        <v>1</v>
      </c>
      <c r="E300" t="s">
        <v>1</v>
      </c>
      <c r="F300" t="s">
        <v>0</v>
      </c>
      <c r="G300" t="str">
        <f>"2018-11-20 11:57:32"</f>
        <v>2018-11-20 11:57:32</v>
      </c>
    </row>
    <row r="301" spans="1:7" x14ac:dyDescent="0.2">
      <c r="A301" t="s">
        <v>113</v>
      </c>
      <c r="B301" t="str">
        <f>"17636471419"</f>
        <v>17636471419</v>
      </c>
      <c r="C301" t="str">
        <f>"142226199901297912"</f>
        <v>142226199901297912</v>
      </c>
      <c r="D301" t="s">
        <v>112</v>
      </c>
      <c r="E301" t="s">
        <v>111</v>
      </c>
      <c r="F301" t="s">
        <v>0</v>
      </c>
      <c r="G301" t="str">
        <f>"2018-11-20 11:57:28"</f>
        <v>2018-11-20 11:57:28</v>
      </c>
    </row>
    <row r="302" spans="1:7" x14ac:dyDescent="0.2">
      <c r="A302" t="s">
        <v>110</v>
      </c>
      <c r="B302" t="str">
        <f>"18319130224"</f>
        <v>18319130224</v>
      </c>
      <c r="C302" t="str">
        <f>"440882199006105067"</f>
        <v>440882199006105067</v>
      </c>
      <c r="D302" t="s">
        <v>109</v>
      </c>
      <c r="E302" t="s">
        <v>108</v>
      </c>
      <c r="F302" t="s">
        <v>0</v>
      </c>
      <c r="G302" t="str">
        <f>"2018-11-20 11:56:53"</f>
        <v>2018-11-20 11:56:53</v>
      </c>
    </row>
    <row r="303" spans="1:7" x14ac:dyDescent="0.2">
      <c r="A303" t="s">
        <v>107</v>
      </c>
      <c r="B303" t="str">
        <f>"15288220395"</f>
        <v>15288220395</v>
      </c>
      <c r="C303" t="str">
        <f>"530181199701093958"</f>
        <v>530181199701093958</v>
      </c>
      <c r="D303" t="s">
        <v>106</v>
      </c>
      <c r="E303" t="s">
        <v>105</v>
      </c>
      <c r="F303" t="s">
        <v>0</v>
      </c>
      <c r="G303" t="str">
        <f>"2018-11-20 11:56:46"</f>
        <v>2018-11-20 11:56:46</v>
      </c>
    </row>
    <row r="304" spans="1:7" x14ac:dyDescent="0.2">
      <c r="A304" t="s">
        <v>1</v>
      </c>
      <c r="B304" t="str">
        <f>"15648799337"</f>
        <v>15648799337</v>
      </c>
      <c r="C304" t="s">
        <v>1</v>
      </c>
      <c r="D304" t="s">
        <v>1</v>
      </c>
      <c r="E304" t="s">
        <v>1</v>
      </c>
      <c r="F304" t="s">
        <v>0</v>
      </c>
      <c r="G304" t="str">
        <f>"2018-11-20 11:56:42"</f>
        <v>2018-11-20 11:56:42</v>
      </c>
    </row>
    <row r="305" spans="1:7" x14ac:dyDescent="0.2">
      <c r="A305" t="s">
        <v>104</v>
      </c>
      <c r="B305" t="str">
        <f>"18796907990"</f>
        <v>18796907990</v>
      </c>
      <c r="C305" t="str">
        <f>"321322198904013733"</f>
        <v>321322198904013733</v>
      </c>
      <c r="D305" t="s">
        <v>1</v>
      </c>
      <c r="E305" t="s">
        <v>1</v>
      </c>
      <c r="F305" t="s">
        <v>0</v>
      </c>
      <c r="G305" t="str">
        <f>"2018-11-20 11:55:56"</f>
        <v>2018-11-20 11:55:56</v>
      </c>
    </row>
    <row r="306" spans="1:7" x14ac:dyDescent="0.2">
      <c r="A306" t="s">
        <v>1</v>
      </c>
      <c r="B306" t="str">
        <f>"15009175390"</f>
        <v>15009175390</v>
      </c>
      <c r="C306" t="s">
        <v>1</v>
      </c>
      <c r="D306" t="s">
        <v>1</v>
      </c>
      <c r="E306" t="s">
        <v>1</v>
      </c>
      <c r="F306" t="s">
        <v>0</v>
      </c>
      <c r="G306" t="str">
        <f>"2018-11-20 11:55:36"</f>
        <v>2018-11-20 11:55:36</v>
      </c>
    </row>
    <row r="307" spans="1:7" x14ac:dyDescent="0.2">
      <c r="A307" t="s">
        <v>1</v>
      </c>
      <c r="B307" t="str">
        <f>"13809530690"</f>
        <v>13809530690</v>
      </c>
      <c r="C307" t="s">
        <v>1</v>
      </c>
      <c r="D307" t="s">
        <v>1</v>
      </c>
      <c r="E307" t="s">
        <v>1</v>
      </c>
      <c r="F307" t="s">
        <v>0</v>
      </c>
      <c r="G307" t="str">
        <f>"2018-11-20 11:55:35"</f>
        <v>2018-11-20 11:55:35</v>
      </c>
    </row>
    <row r="308" spans="1:7" x14ac:dyDescent="0.2">
      <c r="A308" t="s">
        <v>103</v>
      </c>
      <c r="B308" t="str">
        <f>"18624564023"</f>
        <v>18624564023</v>
      </c>
      <c r="C308" t="str">
        <f>"210811199212201529"</f>
        <v>210811199212201529</v>
      </c>
      <c r="D308" t="s">
        <v>1</v>
      </c>
      <c r="E308" t="s">
        <v>1</v>
      </c>
      <c r="F308" t="s">
        <v>0</v>
      </c>
      <c r="G308" t="str">
        <f>"2018-11-20 11:55:28"</f>
        <v>2018-11-20 11:55:28</v>
      </c>
    </row>
    <row r="309" spans="1:7" x14ac:dyDescent="0.2">
      <c r="A309" t="s">
        <v>1</v>
      </c>
      <c r="B309" t="str">
        <f>"18209756579"</f>
        <v>18209756579</v>
      </c>
      <c r="C309" t="s">
        <v>1</v>
      </c>
      <c r="D309" t="s">
        <v>1</v>
      </c>
      <c r="E309" t="s">
        <v>1</v>
      </c>
      <c r="F309" t="s">
        <v>0</v>
      </c>
      <c r="G309" t="str">
        <f>"2018-11-20 11:55:26"</f>
        <v>2018-11-20 11:55:26</v>
      </c>
    </row>
    <row r="310" spans="1:7" x14ac:dyDescent="0.2">
      <c r="A310" t="s">
        <v>102</v>
      </c>
      <c r="B310" t="str">
        <f>"18837850116"</f>
        <v>18837850116</v>
      </c>
      <c r="C310" t="str">
        <f>"41022519960424263X"</f>
        <v>41022519960424263X</v>
      </c>
      <c r="D310" t="s">
        <v>1</v>
      </c>
      <c r="E310" t="s">
        <v>1</v>
      </c>
      <c r="F310" t="s">
        <v>0</v>
      </c>
      <c r="G310" t="str">
        <f>"2018-11-20 11:55:25"</f>
        <v>2018-11-20 11:55:25</v>
      </c>
    </row>
    <row r="311" spans="1:7" x14ac:dyDescent="0.2">
      <c r="A311" t="s">
        <v>101</v>
      </c>
      <c r="B311" t="str">
        <f>"14773823338"</f>
        <v>14773823338</v>
      </c>
      <c r="C311" t="str">
        <f>"432503199008013201"</f>
        <v>432503199008013201</v>
      </c>
      <c r="D311" t="s">
        <v>100</v>
      </c>
      <c r="E311" t="s">
        <v>99</v>
      </c>
      <c r="F311" t="s">
        <v>0</v>
      </c>
      <c r="G311" t="str">
        <f>"2018-11-20 11:55:20"</f>
        <v>2018-11-20 11:55:20</v>
      </c>
    </row>
    <row r="312" spans="1:7" x14ac:dyDescent="0.2">
      <c r="A312" t="s">
        <v>1</v>
      </c>
      <c r="B312" t="str">
        <f>"18762900185"</f>
        <v>18762900185</v>
      </c>
      <c r="C312" t="s">
        <v>1</v>
      </c>
      <c r="D312" t="s">
        <v>1</v>
      </c>
      <c r="E312" t="s">
        <v>1</v>
      </c>
      <c r="F312" t="s">
        <v>0</v>
      </c>
      <c r="G312" t="str">
        <f>"2018-11-20 11:55:20"</f>
        <v>2018-11-20 11:55:20</v>
      </c>
    </row>
    <row r="313" spans="1:7" x14ac:dyDescent="0.2">
      <c r="A313" t="s">
        <v>1</v>
      </c>
      <c r="B313" t="str">
        <f>"15107092102"</f>
        <v>15107092102</v>
      </c>
      <c r="C313" t="s">
        <v>1</v>
      </c>
      <c r="D313" t="s">
        <v>1</v>
      </c>
      <c r="E313" t="s">
        <v>1</v>
      </c>
      <c r="F313" t="s">
        <v>0</v>
      </c>
      <c r="G313" t="str">
        <f>"2018-11-20 11:55:15"</f>
        <v>2018-11-20 11:55:15</v>
      </c>
    </row>
    <row r="314" spans="1:7" x14ac:dyDescent="0.2">
      <c r="A314" t="s">
        <v>1</v>
      </c>
      <c r="B314" t="str">
        <f>"18511995138"</f>
        <v>18511995138</v>
      </c>
      <c r="C314" t="s">
        <v>1</v>
      </c>
      <c r="D314" t="s">
        <v>1</v>
      </c>
      <c r="E314" t="s">
        <v>1</v>
      </c>
      <c r="F314" t="s">
        <v>0</v>
      </c>
      <c r="G314" t="str">
        <f>"2018-11-20 11:55:01"</f>
        <v>2018-11-20 11:55:01</v>
      </c>
    </row>
    <row r="315" spans="1:7" x14ac:dyDescent="0.2">
      <c r="A315" t="s">
        <v>1</v>
      </c>
      <c r="B315" t="str">
        <f>"18242862500"</f>
        <v>18242862500</v>
      </c>
      <c r="C315" t="s">
        <v>1</v>
      </c>
      <c r="D315" t="s">
        <v>1</v>
      </c>
      <c r="E315" t="s">
        <v>1</v>
      </c>
      <c r="F315" t="s">
        <v>0</v>
      </c>
      <c r="G315" t="str">
        <f>"2018-11-20 11:54:48"</f>
        <v>2018-11-20 11:54:48</v>
      </c>
    </row>
    <row r="316" spans="1:7" x14ac:dyDescent="0.2">
      <c r="A316" t="s">
        <v>1</v>
      </c>
      <c r="B316" t="str">
        <f>"13525848010"</f>
        <v>13525848010</v>
      </c>
      <c r="C316" t="s">
        <v>1</v>
      </c>
      <c r="D316" t="s">
        <v>1</v>
      </c>
      <c r="E316" t="s">
        <v>1</v>
      </c>
      <c r="F316" t="s">
        <v>0</v>
      </c>
      <c r="G316" t="str">
        <f>"2018-11-20 11:54:44"</f>
        <v>2018-11-20 11:54:44</v>
      </c>
    </row>
    <row r="317" spans="1:7" x14ac:dyDescent="0.2">
      <c r="A317" t="s">
        <v>1</v>
      </c>
      <c r="B317" t="str">
        <f>"18783176809"</f>
        <v>18783176809</v>
      </c>
      <c r="C317" t="s">
        <v>1</v>
      </c>
      <c r="D317" t="s">
        <v>1</v>
      </c>
      <c r="E317" t="s">
        <v>1</v>
      </c>
      <c r="F317" t="s">
        <v>0</v>
      </c>
      <c r="G317" t="str">
        <f>"2018-11-20 11:54:09"</f>
        <v>2018-11-20 11:54:09</v>
      </c>
    </row>
    <row r="318" spans="1:7" x14ac:dyDescent="0.2">
      <c r="A318" t="s">
        <v>1</v>
      </c>
      <c r="B318" t="str">
        <f>"18246380912"</f>
        <v>18246380912</v>
      </c>
      <c r="C318" t="s">
        <v>1</v>
      </c>
      <c r="D318" t="s">
        <v>1</v>
      </c>
      <c r="E318" t="s">
        <v>1</v>
      </c>
      <c r="F318" t="s">
        <v>0</v>
      </c>
      <c r="G318" t="str">
        <f>"2018-11-20 11:54:00"</f>
        <v>2018-11-20 11:54:00</v>
      </c>
    </row>
    <row r="319" spans="1:7" x14ac:dyDescent="0.2">
      <c r="A319" t="s">
        <v>98</v>
      </c>
      <c r="B319" t="str">
        <f>"15574646494"</f>
        <v>15574646494</v>
      </c>
      <c r="C319" t="str">
        <f>"431129200209023410"</f>
        <v>431129200209023410</v>
      </c>
      <c r="D319" t="s">
        <v>1</v>
      </c>
      <c r="E319" t="s">
        <v>1</v>
      </c>
      <c r="F319" t="s">
        <v>0</v>
      </c>
      <c r="G319" t="str">
        <f>"2018-11-20 11:53:42"</f>
        <v>2018-11-20 11:53:42</v>
      </c>
    </row>
    <row r="320" spans="1:7" x14ac:dyDescent="0.2">
      <c r="A320" t="s">
        <v>97</v>
      </c>
      <c r="B320" t="str">
        <f>"17545579181"</f>
        <v>17545579181</v>
      </c>
      <c r="C320" t="str">
        <f>"230125200012151829"</f>
        <v>230125200012151829</v>
      </c>
      <c r="D320" t="s">
        <v>1</v>
      </c>
      <c r="E320" t="s">
        <v>1</v>
      </c>
      <c r="F320" t="s">
        <v>0</v>
      </c>
      <c r="G320" t="str">
        <f>"2018-11-20 11:53:07"</f>
        <v>2018-11-20 11:53:07</v>
      </c>
    </row>
    <row r="321" spans="1:7" x14ac:dyDescent="0.2">
      <c r="A321" t="s">
        <v>96</v>
      </c>
      <c r="B321" t="str">
        <f>"13973852625"</f>
        <v>13973852625</v>
      </c>
      <c r="C321" t="str">
        <f>"432524199310116115"</f>
        <v>432524199310116115</v>
      </c>
      <c r="D321" t="s">
        <v>1</v>
      </c>
      <c r="E321" t="s">
        <v>1</v>
      </c>
      <c r="F321" t="s">
        <v>0</v>
      </c>
      <c r="G321" t="str">
        <f>"2018-11-20 11:52:31"</f>
        <v>2018-11-20 11:52:31</v>
      </c>
    </row>
    <row r="322" spans="1:7" x14ac:dyDescent="0.2">
      <c r="A322" t="s">
        <v>95</v>
      </c>
      <c r="B322" t="str">
        <f>"13816868287"</f>
        <v>13816868287</v>
      </c>
      <c r="C322" t="str">
        <f>"310230198411262530"</f>
        <v>310230198411262530</v>
      </c>
      <c r="D322" t="s">
        <v>1</v>
      </c>
      <c r="E322" t="s">
        <v>1</v>
      </c>
      <c r="F322" t="s">
        <v>0</v>
      </c>
      <c r="G322" t="str">
        <f>"2018-11-20 11:52:07"</f>
        <v>2018-11-20 11:52:07</v>
      </c>
    </row>
    <row r="323" spans="1:7" x14ac:dyDescent="0.2">
      <c r="A323" t="s">
        <v>94</v>
      </c>
      <c r="B323" t="str">
        <f>"13055697448"</f>
        <v>13055697448</v>
      </c>
      <c r="C323" t="str">
        <f>"231283199705100041"</f>
        <v>231283199705100041</v>
      </c>
      <c r="D323" t="s">
        <v>93</v>
      </c>
      <c r="E323" t="s">
        <v>92</v>
      </c>
      <c r="F323" t="s">
        <v>0</v>
      </c>
      <c r="G323" t="str">
        <f>"2018-11-20 11:51:55"</f>
        <v>2018-11-20 11:51:55</v>
      </c>
    </row>
    <row r="324" spans="1:7" x14ac:dyDescent="0.2">
      <c r="A324" t="s">
        <v>91</v>
      </c>
      <c r="B324" t="str">
        <f>"13477207300"</f>
        <v>13477207300</v>
      </c>
      <c r="C324" t="str">
        <f>"422825198902171640"</f>
        <v>422825198902171640</v>
      </c>
      <c r="D324" t="s">
        <v>1</v>
      </c>
      <c r="E324" t="s">
        <v>1</v>
      </c>
      <c r="F324" t="s">
        <v>0</v>
      </c>
      <c r="G324" t="str">
        <f>"2018-11-20 11:51:31"</f>
        <v>2018-11-20 11:51:31</v>
      </c>
    </row>
    <row r="325" spans="1:7" x14ac:dyDescent="0.2">
      <c r="A325" t="s">
        <v>90</v>
      </c>
      <c r="B325" t="str">
        <f>"13825218927"</f>
        <v>13825218927</v>
      </c>
      <c r="C325" t="str">
        <f>"430481196912173092"</f>
        <v>430481196912173092</v>
      </c>
      <c r="D325" t="s">
        <v>1</v>
      </c>
      <c r="E325" t="s">
        <v>1</v>
      </c>
      <c r="F325" t="s">
        <v>0</v>
      </c>
      <c r="G325" t="str">
        <f>"2018-11-20 11:51:24"</f>
        <v>2018-11-20 11:51:24</v>
      </c>
    </row>
    <row r="326" spans="1:7" x14ac:dyDescent="0.2">
      <c r="A326" t="s">
        <v>1</v>
      </c>
      <c r="B326" t="str">
        <f>"13185663463"</f>
        <v>13185663463</v>
      </c>
      <c r="C326" t="s">
        <v>1</v>
      </c>
      <c r="D326" t="s">
        <v>1</v>
      </c>
      <c r="E326" t="s">
        <v>1</v>
      </c>
      <c r="F326" t="s">
        <v>0</v>
      </c>
      <c r="G326" t="str">
        <f>"2018-11-20 11:51:00"</f>
        <v>2018-11-20 11:51:00</v>
      </c>
    </row>
    <row r="327" spans="1:7" x14ac:dyDescent="0.2">
      <c r="A327" t="s">
        <v>89</v>
      </c>
      <c r="B327" t="str">
        <f>"15285991958"</f>
        <v>15285991958</v>
      </c>
      <c r="C327" t="str">
        <f>"520103197908302817"</f>
        <v>520103197908302817</v>
      </c>
      <c r="D327" t="s">
        <v>1</v>
      </c>
      <c r="E327" t="s">
        <v>1</v>
      </c>
      <c r="F327" t="s">
        <v>0</v>
      </c>
      <c r="G327" t="str">
        <f>"2018-11-20 11:50:53"</f>
        <v>2018-11-20 11:50:53</v>
      </c>
    </row>
    <row r="328" spans="1:7" x14ac:dyDescent="0.2">
      <c r="A328" t="s">
        <v>88</v>
      </c>
      <c r="B328" t="str">
        <f>"17791507234"</f>
        <v>17791507234</v>
      </c>
      <c r="C328" t="str">
        <f>"610124199407081246"</f>
        <v>610124199407081246</v>
      </c>
      <c r="D328" t="s">
        <v>87</v>
      </c>
      <c r="E328" t="s">
        <v>86</v>
      </c>
      <c r="F328" t="s">
        <v>0</v>
      </c>
      <c r="G328" t="str">
        <f>"2018-11-20 11:50:02"</f>
        <v>2018-11-20 11:50:02</v>
      </c>
    </row>
    <row r="329" spans="1:7" x14ac:dyDescent="0.2">
      <c r="A329" t="s">
        <v>85</v>
      </c>
      <c r="B329" t="str">
        <f>"13461232606"</f>
        <v>13461232606</v>
      </c>
      <c r="C329" t="str">
        <f>"410425199006163094"</f>
        <v>410425199006163094</v>
      </c>
      <c r="D329" t="s">
        <v>1</v>
      </c>
      <c r="E329" t="s">
        <v>1</v>
      </c>
      <c r="F329" t="s">
        <v>0</v>
      </c>
      <c r="G329" t="str">
        <f>"2018-11-20 11:49:52"</f>
        <v>2018-11-20 11:49:52</v>
      </c>
    </row>
    <row r="330" spans="1:7" x14ac:dyDescent="0.2">
      <c r="A330" t="s">
        <v>84</v>
      </c>
      <c r="B330" t="str">
        <f>"15207511140"</f>
        <v>15207511140</v>
      </c>
      <c r="C330" t="str">
        <f>"440233199112297031"</f>
        <v>440233199112297031</v>
      </c>
      <c r="D330" t="s">
        <v>1</v>
      </c>
      <c r="E330" t="s">
        <v>1</v>
      </c>
      <c r="F330" t="s">
        <v>0</v>
      </c>
      <c r="G330" t="str">
        <f>"2018-11-20 11:49:49"</f>
        <v>2018-11-20 11:49:49</v>
      </c>
    </row>
    <row r="331" spans="1:7" x14ac:dyDescent="0.2">
      <c r="A331" t="s">
        <v>1</v>
      </c>
      <c r="B331" t="str">
        <f>"17633237297"</f>
        <v>17633237297</v>
      </c>
      <c r="C331" t="s">
        <v>1</v>
      </c>
      <c r="D331" t="s">
        <v>1</v>
      </c>
      <c r="E331" t="s">
        <v>1</v>
      </c>
      <c r="F331" t="s">
        <v>0</v>
      </c>
      <c r="G331" t="str">
        <f>"2018-11-20 11:49:41"</f>
        <v>2018-11-20 11:49:41</v>
      </c>
    </row>
    <row r="332" spans="1:7" x14ac:dyDescent="0.2">
      <c r="A332" t="s">
        <v>1</v>
      </c>
      <c r="B332" t="str">
        <f>"15624838883"</f>
        <v>15624838883</v>
      </c>
      <c r="C332" t="s">
        <v>1</v>
      </c>
      <c r="D332" t="s">
        <v>1</v>
      </c>
      <c r="E332" t="s">
        <v>1</v>
      </c>
      <c r="F332" t="s">
        <v>0</v>
      </c>
      <c r="G332" t="str">
        <f>"2018-11-20 11:49:21"</f>
        <v>2018-11-20 11:49:21</v>
      </c>
    </row>
    <row r="333" spans="1:7" x14ac:dyDescent="0.2">
      <c r="A333" t="s">
        <v>83</v>
      </c>
      <c r="B333" t="str">
        <f>"18857534183"</f>
        <v>18857534183</v>
      </c>
      <c r="C333" t="str">
        <f>"33068219961106771X"</f>
        <v>33068219961106771X</v>
      </c>
      <c r="D333" t="s">
        <v>82</v>
      </c>
      <c r="E333" t="s">
        <v>81</v>
      </c>
      <c r="F333" t="s">
        <v>0</v>
      </c>
      <c r="G333" t="str">
        <f>"2018-11-20 11:49:10"</f>
        <v>2018-11-20 11:49:10</v>
      </c>
    </row>
    <row r="334" spans="1:7" x14ac:dyDescent="0.2">
      <c r="A334" t="s">
        <v>80</v>
      </c>
      <c r="B334" t="str">
        <f>"13691353132"</f>
        <v>13691353132</v>
      </c>
      <c r="C334" t="str">
        <f>"37232419841223441X"</f>
        <v>37232419841223441X</v>
      </c>
      <c r="D334" t="s">
        <v>1</v>
      </c>
      <c r="E334" t="s">
        <v>1</v>
      </c>
      <c r="F334" t="s">
        <v>0</v>
      </c>
      <c r="G334" t="str">
        <f>"2018-11-20 11:48:56"</f>
        <v>2018-11-20 11:48:56</v>
      </c>
    </row>
    <row r="335" spans="1:7" x14ac:dyDescent="0.2">
      <c r="A335" t="s">
        <v>79</v>
      </c>
      <c r="B335" t="str">
        <f>"18581508459"</f>
        <v>18581508459</v>
      </c>
      <c r="C335" t="str">
        <f>"513701199902125928"</f>
        <v>513701199902125928</v>
      </c>
      <c r="D335" t="s">
        <v>1</v>
      </c>
      <c r="E335" t="s">
        <v>1</v>
      </c>
      <c r="F335" t="s">
        <v>0</v>
      </c>
      <c r="G335" t="str">
        <f>"2018-11-20 11:48:36"</f>
        <v>2018-11-20 11:48:36</v>
      </c>
    </row>
    <row r="336" spans="1:7" x14ac:dyDescent="0.2">
      <c r="A336" t="s">
        <v>1</v>
      </c>
      <c r="B336" t="str">
        <f>"18788496860"</f>
        <v>18788496860</v>
      </c>
      <c r="C336" t="s">
        <v>1</v>
      </c>
      <c r="D336" t="s">
        <v>1</v>
      </c>
      <c r="E336" t="s">
        <v>1</v>
      </c>
      <c r="F336" t="s">
        <v>0</v>
      </c>
      <c r="G336" t="str">
        <f>"2018-11-20 11:48:10"</f>
        <v>2018-11-20 11:48:10</v>
      </c>
    </row>
    <row r="337" spans="1:7" x14ac:dyDescent="0.2">
      <c r="A337" t="s">
        <v>78</v>
      </c>
      <c r="B337" t="str">
        <f>"13554487234"</f>
        <v>13554487234</v>
      </c>
      <c r="C337" t="str">
        <f>"420106198810280453"</f>
        <v>420106198810280453</v>
      </c>
      <c r="D337" t="s">
        <v>77</v>
      </c>
      <c r="E337" t="s">
        <v>76</v>
      </c>
      <c r="F337" t="s">
        <v>0</v>
      </c>
      <c r="G337" t="str">
        <f>"2018-11-20 11:48:08"</f>
        <v>2018-11-20 11:48:08</v>
      </c>
    </row>
    <row r="338" spans="1:7" x14ac:dyDescent="0.2">
      <c r="A338" t="s">
        <v>1</v>
      </c>
      <c r="B338" t="str">
        <f>"15831713535"</f>
        <v>15831713535</v>
      </c>
      <c r="C338" t="s">
        <v>1</v>
      </c>
      <c r="D338" t="s">
        <v>1</v>
      </c>
      <c r="E338" t="s">
        <v>1</v>
      </c>
      <c r="F338" t="s">
        <v>0</v>
      </c>
      <c r="G338" t="str">
        <f>"2018-11-20 11:48:01"</f>
        <v>2018-11-20 11:48:01</v>
      </c>
    </row>
    <row r="339" spans="1:7" x14ac:dyDescent="0.2">
      <c r="A339" t="s">
        <v>1</v>
      </c>
      <c r="B339" t="str">
        <f>"15929600639"</f>
        <v>15929600639</v>
      </c>
      <c r="C339" t="s">
        <v>1</v>
      </c>
      <c r="D339" t="s">
        <v>1</v>
      </c>
      <c r="E339" t="s">
        <v>1</v>
      </c>
      <c r="F339" t="s">
        <v>0</v>
      </c>
      <c r="G339" t="str">
        <f>"2018-11-20 11:47:29"</f>
        <v>2018-11-20 11:47:29</v>
      </c>
    </row>
    <row r="340" spans="1:7" x14ac:dyDescent="0.2">
      <c r="A340" t="s">
        <v>75</v>
      </c>
      <c r="B340" t="str">
        <f>"13757124270"</f>
        <v>13757124270</v>
      </c>
      <c r="C340" t="str">
        <f>"330182198111141731"</f>
        <v>330182198111141731</v>
      </c>
      <c r="D340" t="s">
        <v>1</v>
      </c>
      <c r="E340" t="s">
        <v>1</v>
      </c>
      <c r="F340" t="s">
        <v>0</v>
      </c>
      <c r="G340" t="str">
        <f>"2018-11-20 11:46:19"</f>
        <v>2018-11-20 11:46:19</v>
      </c>
    </row>
    <row r="341" spans="1:7" x14ac:dyDescent="0.2">
      <c r="A341" t="s">
        <v>74</v>
      </c>
      <c r="B341" t="str">
        <f>"13078834484"</f>
        <v>13078834484</v>
      </c>
      <c r="C341" t="str">
        <f>"452225199704301317"</f>
        <v>452225199704301317</v>
      </c>
      <c r="D341" t="s">
        <v>1</v>
      </c>
      <c r="E341" t="s">
        <v>1</v>
      </c>
      <c r="F341" t="s">
        <v>0</v>
      </c>
      <c r="G341" t="str">
        <f>"2018-11-20 11:46:17"</f>
        <v>2018-11-20 11:46:17</v>
      </c>
    </row>
    <row r="342" spans="1:7" x14ac:dyDescent="0.2">
      <c r="A342" t="s">
        <v>73</v>
      </c>
      <c r="B342" t="str">
        <f>"18645085969"</f>
        <v>18645085969</v>
      </c>
      <c r="C342" t="str">
        <f>"23010419900219342X"</f>
        <v>23010419900219342X</v>
      </c>
      <c r="D342" t="s">
        <v>1</v>
      </c>
      <c r="E342" t="s">
        <v>1</v>
      </c>
      <c r="F342" t="s">
        <v>0</v>
      </c>
      <c r="G342" t="str">
        <f>"2018-11-20 11:45:54"</f>
        <v>2018-11-20 11:45:54</v>
      </c>
    </row>
    <row r="343" spans="1:7" x14ac:dyDescent="0.2">
      <c r="A343" t="s">
        <v>72</v>
      </c>
      <c r="B343" t="str">
        <f>"13178608362"</f>
        <v>13178608362</v>
      </c>
      <c r="C343" t="str">
        <f>"421281199302264933"</f>
        <v>421281199302264933</v>
      </c>
      <c r="D343" t="s">
        <v>1</v>
      </c>
      <c r="E343" t="s">
        <v>1</v>
      </c>
      <c r="F343" t="s">
        <v>0</v>
      </c>
      <c r="G343" t="str">
        <f>"2018-11-20 11:45:47"</f>
        <v>2018-11-20 11:45:47</v>
      </c>
    </row>
    <row r="344" spans="1:7" x14ac:dyDescent="0.2">
      <c r="A344" t="s">
        <v>1</v>
      </c>
      <c r="B344" t="str">
        <f>"13179871313"</f>
        <v>13179871313</v>
      </c>
      <c r="C344" t="s">
        <v>1</v>
      </c>
      <c r="D344" t="s">
        <v>1</v>
      </c>
      <c r="E344" t="s">
        <v>1</v>
      </c>
      <c r="F344" t="s">
        <v>0</v>
      </c>
      <c r="G344" t="str">
        <f>"2018-11-20 11:45:40"</f>
        <v>2018-11-20 11:45:40</v>
      </c>
    </row>
    <row r="345" spans="1:7" x14ac:dyDescent="0.2">
      <c r="A345" t="s">
        <v>71</v>
      </c>
      <c r="B345" t="str">
        <f>"18769400972"</f>
        <v>18769400972</v>
      </c>
      <c r="C345" t="str">
        <f>"37092119880623035X"</f>
        <v>37092119880623035X</v>
      </c>
      <c r="D345" t="s">
        <v>1</v>
      </c>
      <c r="E345" t="s">
        <v>1</v>
      </c>
      <c r="F345" t="s">
        <v>0</v>
      </c>
      <c r="G345" t="str">
        <f>"2018-11-20 11:45:11"</f>
        <v>2018-11-20 11:45:11</v>
      </c>
    </row>
    <row r="346" spans="1:7" x14ac:dyDescent="0.2">
      <c r="A346" t="s">
        <v>1</v>
      </c>
      <c r="B346" t="str">
        <f>"13529876988"</f>
        <v>13529876988</v>
      </c>
      <c r="C346" t="s">
        <v>1</v>
      </c>
      <c r="D346" t="s">
        <v>1</v>
      </c>
      <c r="E346" t="s">
        <v>1</v>
      </c>
      <c r="F346" t="s">
        <v>0</v>
      </c>
      <c r="G346" t="str">
        <f>"2018-11-20 11:44:18"</f>
        <v>2018-11-20 11:44:18</v>
      </c>
    </row>
    <row r="347" spans="1:7" x14ac:dyDescent="0.2">
      <c r="A347" t="s">
        <v>70</v>
      </c>
      <c r="B347" t="str">
        <f>"17351957117"</f>
        <v>17351957117</v>
      </c>
      <c r="C347" t="str">
        <f>"320323199506151049"</f>
        <v>320323199506151049</v>
      </c>
      <c r="D347" t="s">
        <v>1</v>
      </c>
      <c r="E347" t="s">
        <v>1</v>
      </c>
      <c r="F347" t="s">
        <v>0</v>
      </c>
      <c r="G347" t="str">
        <f>"2018-11-20 11:43:39"</f>
        <v>2018-11-20 11:43:39</v>
      </c>
    </row>
    <row r="348" spans="1:7" x14ac:dyDescent="0.2">
      <c r="A348" t="s">
        <v>69</v>
      </c>
      <c r="B348" t="str">
        <f>"13693169865"</f>
        <v>13693169865</v>
      </c>
      <c r="C348" t="str">
        <f>"371326198302101212"</f>
        <v>371326198302101212</v>
      </c>
      <c r="D348" t="s">
        <v>1</v>
      </c>
      <c r="E348" t="s">
        <v>1</v>
      </c>
      <c r="F348" t="s">
        <v>0</v>
      </c>
      <c r="G348" t="str">
        <f>"2018-11-20 11:42:34"</f>
        <v>2018-11-20 11:42:34</v>
      </c>
    </row>
    <row r="349" spans="1:7" x14ac:dyDescent="0.2">
      <c r="A349" t="s">
        <v>68</v>
      </c>
      <c r="B349" t="str">
        <f>"17739892667"</f>
        <v>17739892667</v>
      </c>
      <c r="C349" t="str">
        <f>"622426198801082624"</f>
        <v>622426198801082624</v>
      </c>
      <c r="D349" t="s">
        <v>1</v>
      </c>
      <c r="E349" t="s">
        <v>1</v>
      </c>
      <c r="F349" t="s">
        <v>0</v>
      </c>
      <c r="G349" t="str">
        <f>"2018-11-20 11:42:23"</f>
        <v>2018-11-20 11:42:23</v>
      </c>
    </row>
    <row r="350" spans="1:7" x14ac:dyDescent="0.2">
      <c r="A350" t="s">
        <v>67</v>
      </c>
      <c r="B350" t="str">
        <f>"15949660775"</f>
        <v>15949660775</v>
      </c>
      <c r="C350" t="str">
        <f>"362426200006106419"</f>
        <v>362426200006106419</v>
      </c>
      <c r="D350" t="s">
        <v>1</v>
      </c>
      <c r="E350" t="s">
        <v>1</v>
      </c>
      <c r="F350" t="s">
        <v>0</v>
      </c>
      <c r="G350" t="str">
        <f>"2018-11-20 11:42:18"</f>
        <v>2018-11-20 11:42:18</v>
      </c>
    </row>
    <row r="351" spans="1:7" x14ac:dyDescent="0.2">
      <c r="A351" t="s">
        <v>1</v>
      </c>
      <c r="B351" t="str">
        <f>"18406171433"</f>
        <v>18406171433</v>
      </c>
      <c r="C351" t="s">
        <v>1</v>
      </c>
      <c r="D351" t="s">
        <v>1</v>
      </c>
      <c r="E351" t="s">
        <v>1</v>
      </c>
      <c r="F351" t="s">
        <v>0</v>
      </c>
      <c r="G351" t="str">
        <f>"2018-11-20 11:42:13"</f>
        <v>2018-11-20 11:42:13</v>
      </c>
    </row>
    <row r="352" spans="1:7" x14ac:dyDescent="0.2">
      <c r="A352" t="s">
        <v>66</v>
      </c>
      <c r="B352" t="str">
        <f>"13511039731"</f>
        <v>13511039731</v>
      </c>
      <c r="C352" t="str">
        <f>"310114197705180223"</f>
        <v>310114197705180223</v>
      </c>
      <c r="D352" t="s">
        <v>1</v>
      </c>
      <c r="E352" t="s">
        <v>1</v>
      </c>
      <c r="F352" t="s">
        <v>0</v>
      </c>
      <c r="G352" t="str">
        <f>"2018-11-20 11:42:08"</f>
        <v>2018-11-20 11:42:08</v>
      </c>
    </row>
    <row r="353" spans="1:7" x14ac:dyDescent="0.2">
      <c r="A353" t="s">
        <v>65</v>
      </c>
      <c r="B353" t="str">
        <f>"18106709773"</f>
        <v>18106709773</v>
      </c>
      <c r="C353" t="str">
        <f>"511303198803212852"</f>
        <v>511303198803212852</v>
      </c>
      <c r="D353" t="s">
        <v>64</v>
      </c>
      <c r="E353" t="s">
        <v>63</v>
      </c>
      <c r="F353" t="s">
        <v>0</v>
      </c>
      <c r="G353" t="str">
        <f>"2018-11-20 11:41:56"</f>
        <v>2018-11-20 11:41:56</v>
      </c>
    </row>
    <row r="354" spans="1:7" x14ac:dyDescent="0.2">
      <c r="A354" t="s">
        <v>62</v>
      </c>
      <c r="B354" t="str">
        <f>"13869718150"</f>
        <v>13869718150</v>
      </c>
      <c r="C354" t="str">
        <f>"372928198903296314"</f>
        <v>372928198903296314</v>
      </c>
      <c r="D354" t="s">
        <v>1</v>
      </c>
      <c r="E354" t="s">
        <v>1</v>
      </c>
      <c r="F354" t="s">
        <v>0</v>
      </c>
      <c r="G354" t="str">
        <f>"2018-11-20 11:41:45"</f>
        <v>2018-11-20 11:41:45</v>
      </c>
    </row>
    <row r="355" spans="1:7" x14ac:dyDescent="0.2">
      <c r="A355" t="s">
        <v>61</v>
      </c>
      <c r="B355" t="str">
        <f>"18334487713"</f>
        <v>18334487713</v>
      </c>
      <c r="C355" t="str">
        <f>"330328199906283212"</f>
        <v>330328199906283212</v>
      </c>
      <c r="D355" t="s">
        <v>1</v>
      </c>
      <c r="E355" t="s">
        <v>1</v>
      </c>
      <c r="F355" t="s">
        <v>0</v>
      </c>
      <c r="G355" t="str">
        <f>"2018-11-20 11:41:22"</f>
        <v>2018-11-20 11:41:22</v>
      </c>
    </row>
    <row r="356" spans="1:7" x14ac:dyDescent="0.2">
      <c r="A356" t="s">
        <v>60</v>
      </c>
      <c r="B356" t="str">
        <f>"13833544334"</f>
        <v>13833544334</v>
      </c>
      <c r="C356" t="str">
        <f>"130323198211234410"</f>
        <v>130323198211234410</v>
      </c>
      <c r="D356" t="s">
        <v>1</v>
      </c>
      <c r="E356" t="s">
        <v>1</v>
      </c>
      <c r="F356" t="s">
        <v>0</v>
      </c>
      <c r="G356" t="str">
        <f>"2018-11-20 11:41:13"</f>
        <v>2018-11-20 11:41:13</v>
      </c>
    </row>
    <row r="357" spans="1:7" x14ac:dyDescent="0.2">
      <c r="A357" t="s">
        <v>59</v>
      </c>
      <c r="B357" t="str">
        <f>"13588086050"</f>
        <v>13588086050</v>
      </c>
      <c r="C357" t="str">
        <f>"500383199108114680"</f>
        <v>500383199108114680</v>
      </c>
      <c r="D357" t="s">
        <v>1</v>
      </c>
      <c r="E357" t="s">
        <v>1</v>
      </c>
      <c r="F357" t="s">
        <v>0</v>
      </c>
      <c r="G357" t="str">
        <f>"2018-11-20 11:40:55"</f>
        <v>2018-11-20 11:40:55</v>
      </c>
    </row>
    <row r="358" spans="1:7" x14ac:dyDescent="0.2">
      <c r="A358" t="s">
        <v>58</v>
      </c>
      <c r="B358" t="str">
        <f>"18845465261"</f>
        <v>18845465261</v>
      </c>
      <c r="C358" t="str">
        <f>"230882199908120961"</f>
        <v>230882199908120961</v>
      </c>
      <c r="D358" t="s">
        <v>57</v>
      </c>
      <c r="E358" t="s">
        <v>57</v>
      </c>
      <c r="F358" t="s">
        <v>0</v>
      </c>
      <c r="G358" t="str">
        <f>"2018-11-20 11:40:30"</f>
        <v>2018-11-20 11:40:30</v>
      </c>
    </row>
    <row r="359" spans="1:7" x14ac:dyDescent="0.2">
      <c r="A359" t="s">
        <v>56</v>
      </c>
      <c r="B359" t="str">
        <f>"15630604042"</f>
        <v>15630604042</v>
      </c>
      <c r="C359" t="str">
        <f>"131025198703233315"</f>
        <v>131025198703233315</v>
      </c>
      <c r="D359" t="s">
        <v>1</v>
      </c>
      <c r="E359" t="s">
        <v>1</v>
      </c>
      <c r="F359" t="s">
        <v>0</v>
      </c>
      <c r="G359" t="str">
        <f>"2018-11-20 11:39:40"</f>
        <v>2018-11-20 11:39:40</v>
      </c>
    </row>
    <row r="360" spans="1:7" x14ac:dyDescent="0.2">
      <c r="A360" t="s">
        <v>55</v>
      </c>
      <c r="B360" t="str">
        <f>"15252061818"</f>
        <v>15252061818</v>
      </c>
      <c r="C360" t="str">
        <f>"320322198110110039"</f>
        <v>320322198110110039</v>
      </c>
      <c r="D360" t="s">
        <v>1</v>
      </c>
      <c r="E360" t="s">
        <v>1</v>
      </c>
      <c r="F360" t="s">
        <v>0</v>
      </c>
      <c r="G360" t="str">
        <f>"2018-11-20 11:39:34"</f>
        <v>2018-11-20 11:39:34</v>
      </c>
    </row>
    <row r="361" spans="1:7" x14ac:dyDescent="0.2">
      <c r="A361" t="s">
        <v>54</v>
      </c>
      <c r="B361" t="str">
        <f>"15267181350"</f>
        <v>15267181350</v>
      </c>
      <c r="C361" t="str">
        <f>"412727198409031615"</f>
        <v>412727198409031615</v>
      </c>
      <c r="D361" t="s">
        <v>1</v>
      </c>
      <c r="E361" t="s">
        <v>1</v>
      </c>
      <c r="F361" t="s">
        <v>0</v>
      </c>
      <c r="G361" t="str">
        <f>"2018-11-20 11:39:25"</f>
        <v>2018-11-20 11:39:25</v>
      </c>
    </row>
    <row r="362" spans="1:7" x14ac:dyDescent="0.2">
      <c r="A362" t="s">
        <v>1</v>
      </c>
      <c r="B362" t="str">
        <f>"13597665964"</f>
        <v>13597665964</v>
      </c>
      <c r="C362" t="s">
        <v>1</v>
      </c>
      <c r="D362" t="s">
        <v>1</v>
      </c>
      <c r="E362" t="s">
        <v>1</v>
      </c>
      <c r="F362" t="s">
        <v>0</v>
      </c>
      <c r="G362" t="str">
        <f>"2018-11-20 11:39:19"</f>
        <v>2018-11-20 11:39:19</v>
      </c>
    </row>
    <row r="363" spans="1:7" x14ac:dyDescent="0.2">
      <c r="A363" t="s">
        <v>53</v>
      </c>
      <c r="B363" t="str">
        <f>"18984738000"</f>
        <v>18984738000</v>
      </c>
      <c r="C363" t="str">
        <f>"522428199209080041"</f>
        <v>522428199209080041</v>
      </c>
      <c r="D363" t="s">
        <v>1</v>
      </c>
      <c r="E363" t="s">
        <v>1</v>
      </c>
      <c r="F363" t="s">
        <v>0</v>
      </c>
      <c r="G363" t="str">
        <f>"2018-11-20 11:38:45"</f>
        <v>2018-11-20 11:38:45</v>
      </c>
    </row>
    <row r="364" spans="1:7" x14ac:dyDescent="0.2">
      <c r="A364" t="s">
        <v>1</v>
      </c>
      <c r="B364" t="str">
        <f>"15537728821"</f>
        <v>15537728821</v>
      </c>
      <c r="C364" t="s">
        <v>1</v>
      </c>
      <c r="D364" t="s">
        <v>1</v>
      </c>
      <c r="E364" t="s">
        <v>1</v>
      </c>
      <c r="F364" t="s">
        <v>0</v>
      </c>
      <c r="G364" t="str">
        <f>"2018-11-20 11:38:16"</f>
        <v>2018-11-20 11:38:16</v>
      </c>
    </row>
    <row r="365" spans="1:7" x14ac:dyDescent="0.2">
      <c r="A365" t="s">
        <v>52</v>
      </c>
      <c r="B365" t="str">
        <f>"15734142053"</f>
        <v>15734142053</v>
      </c>
      <c r="C365" t="str">
        <f>"210224199308041418"</f>
        <v>210224199308041418</v>
      </c>
      <c r="D365" t="s">
        <v>1</v>
      </c>
      <c r="E365" t="s">
        <v>1</v>
      </c>
      <c r="F365" t="s">
        <v>0</v>
      </c>
      <c r="G365" t="str">
        <f>"2018-11-20 11:38:14"</f>
        <v>2018-11-20 11:38:14</v>
      </c>
    </row>
    <row r="366" spans="1:7" x14ac:dyDescent="0.2">
      <c r="A366" t="s">
        <v>51</v>
      </c>
      <c r="B366" t="str">
        <f>"15659996605"</f>
        <v>15659996605</v>
      </c>
      <c r="C366" t="str">
        <f>"350403198305057014"</f>
        <v>350403198305057014</v>
      </c>
      <c r="D366" t="s">
        <v>1</v>
      </c>
      <c r="E366" t="s">
        <v>1</v>
      </c>
      <c r="F366" t="s">
        <v>0</v>
      </c>
      <c r="G366" t="str">
        <f>"2018-11-20 11:37:45"</f>
        <v>2018-11-20 11:37:45</v>
      </c>
    </row>
    <row r="367" spans="1:7" x14ac:dyDescent="0.2">
      <c r="A367" t="s">
        <v>50</v>
      </c>
      <c r="B367" t="str">
        <f>"13727266098"</f>
        <v>13727266098</v>
      </c>
      <c r="C367" t="str">
        <f>"441226198910123733"</f>
        <v>441226198910123733</v>
      </c>
      <c r="D367" t="s">
        <v>49</v>
      </c>
      <c r="E367" t="s">
        <v>48</v>
      </c>
      <c r="F367" t="s">
        <v>0</v>
      </c>
      <c r="G367" t="str">
        <f>"2018-11-20 11:37:24"</f>
        <v>2018-11-20 11:37:24</v>
      </c>
    </row>
    <row r="368" spans="1:7" x14ac:dyDescent="0.2">
      <c r="A368" t="s">
        <v>47</v>
      </c>
      <c r="B368" t="str">
        <f>"18227138484"</f>
        <v>18227138484</v>
      </c>
      <c r="C368" t="str">
        <f>"510622199305272413"</f>
        <v>510622199305272413</v>
      </c>
      <c r="D368" t="s">
        <v>1</v>
      </c>
      <c r="E368" t="s">
        <v>1</v>
      </c>
      <c r="F368" t="s">
        <v>0</v>
      </c>
      <c r="G368" t="str">
        <f>"2018-11-20 11:37:00"</f>
        <v>2018-11-20 11:37:00</v>
      </c>
    </row>
    <row r="369" spans="1:7" x14ac:dyDescent="0.2">
      <c r="A369" t="s">
        <v>46</v>
      </c>
      <c r="B369" t="str">
        <f>"18196565976"</f>
        <v>18196565976</v>
      </c>
      <c r="C369" t="str">
        <f>"340204199206182619"</f>
        <v>340204199206182619</v>
      </c>
      <c r="D369" t="s">
        <v>1</v>
      </c>
      <c r="E369" t="s">
        <v>1</v>
      </c>
      <c r="F369" t="s">
        <v>0</v>
      </c>
      <c r="G369" t="str">
        <f>"2018-11-20 11:36:34"</f>
        <v>2018-11-20 11:36:34</v>
      </c>
    </row>
    <row r="370" spans="1:7" x14ac:dyDescent="0.2">
      <c r="A370" t="s">
        <v>45</v>
      </c>
      <c r="B370" t="str">
        <f>"13924519554"</f>
        <v>13924519554</v>
      </c>
      <c r="C370" t="str">
        <f>"45092219960122052X"</f>
        <v>45092219960122052X</v>
      </c>
      <c r="D370" t="s">
        <v>1</v>
      </c>
      <c r="E370" t="s">
        <v>1</v>
      </c>
      <c r="F370" t="s">
        <v>0</v>
      </c>
      <c r="G370" t="str">
        <f>"2018-11-20 11:36:21"</f>
        <v>2018-11-20 11:36:21</v>
      </c>
    </row>
    <row r="371" spans="1:7" x14ac:dyDescent="0.2">
      <c r="A371" t="s">
        <v>44</v>
      </c>
      <c r="B371" t="str">
        <f>"13568351989"</f>
        <v>13568351989</v>
      </c>
      <c r="C371" t="str">
        <f>"513030198705074219"</f>
        <v>513030198705074219</v>
      </c>
      <c r="D371" t="s">
        <v>1</v>
      </c>
      <c r="E371" t="s">
        <v>1</v>
      </c>
      <c r="F371" t="s">
        <v>0</v>
      </c>
      <c r="G371" t="str">
        <f>"2018-11-20 11:36:06"</f>
        <v>2018-11-20 11:36:06</v>
      </c>
    </row>
    <row r="372" spans="1:7" x14ac:dyDescent="0.2">
      <c r="A372" t="s">
        <v>43</v>
      </c>
      <c r="B372" t="str">
        <f>"18886386040"</f>
        <v>18886386040</v>
      </c>
      <c r="C372" t="str">
        <f>"522223198103052010"</f>
        <v>522223198103052010</v>
      </c>
      <c r="D372" t="s">
        <v>42</v>
      </c>
      <c r="E372" t="s">
        <v>41</v>
      </c>
      <c r="F372" t="s">
        <v>0</v>
      </c>
      <c r="G372" t="str">
        <f>"2018-11-20 11:35:13"</f>
        <v>2018-11-20 11:35:13</v>
      </c>
    </row>
    <row r="373" spans="1:7" x14ac:dyDescent="0.2">
      <c r="A373" t="s">
        <v>1</v>
      </c>
      <c r="B373" t="str">
        <f>"18938424926"</f>
        <v>18938424926</v>
      </c>
      <c r="C373" t="s">
        <v>1</v>
      </c>
      <c r="D373" t="s">
        <v>1</v>
      </c>
      <c r="E373" t="s">
        <v>1</v>
      </c>
      <c r="F373" t="s">
        <v>0</v>
      </c>
      <c r="G373" t="str">
        <f>"2018-11-20 11:35:12"</f>
        <v>2018-11-20 11:35:12</v>
      </c>
    </row>
    <row r="374" spans="1:7" x14ac:dyDescent="0.2">
      <c r="A374" t="s">
        <v>1</v>
      </c>
      <c r="B374" t="str">
        <f>"15957073402"</f>
        <v>15957073402</v>
      </c>
      <c r="C374" t="s">
        <v>1</v>
      </c>
      <c r="D374" t="s">
        <v>1</v>
      </c>
      <c r="E374" t="s">
        <v>1</v>
      </c>
      <c r="F374" t="s">
        <v>0</v>
      </c>
      <c r="G374" t="str">
        <f>"2018-11-20 11:34:42"</f>
        <v>2018-11-20 11:34:42</v>
      </c>
    </row>
    <row r="375" spans="1:7" x14ac:dyDescent="0.2">
      <c r="A375" t="s">
        <v>40</v>
      </c>
      <c r="B375" t="str">
        <f>"18206794100"</f>
        <v>18206794100</v>
      </c>
      <c r="C375" t="str">
        <f>"530181199811140452"</f>
        <v>530181199811140452</v>
      </c>
      <c r="D375" t="s">
        <v>1</v>
      </c>
      <c r="E375" t="s">
        <v>1</v>
      </c>
      <c r="F375" t="s">
        <v>0</v>
      </c>
      <c r="G375" t="str">
        <f>"2018-11-20 11:34:41"</f>
        <v>2018-11-20 11:34:41</v>
      </c>
    </row>
    <row r="376" spans="1:7" x14ac:dyDescent="0.2">
      <c r="A376" t="s">
        <v>39</v>
      </c>
      <c r="B376" t="str">
        <f>"15140459004"</f>
        <v>15140459004</v>
      </c>
      <c r="C376" t="str">
        <f>"210283199502236673"</f>
        <v>210283199502236673</v>
      </c>
      <c r="D376" t="s">
        <v>1</v>
      </c>
      <c r="E376" t="s">
        <v>1</v>
      </c>
      <c r="F376" t="s">
        <v>0</v>
      </c>
      <c r="G376" t="str">
        <f>"2018-11-20 11:34:28"</f>
        <v>2018-11-20 11:34:28</v>
      </c>
    </row>
    <row r="377" spans="1:7" x14ac:dyDescent="0.2">
      <c r="A377" t="s">
        <v>38</v>
      </c>
      <c r="B377" t="str">
        <f>"13845923457"</f>
        <v>13845923457</v>
      </c>
      <c r="C377" t="str">
        <f>"230604198204190617"</f>
        <v>230604198204190617</v>
      </c>
      <c r="D377" t="s">
        <v>37</v>
      </c>
      <c r="E377" t="s">
        <v>36</v>
      </c>
      <c r="F377" t="s">
        <v>0</v>
      </c>
      <c r="G377" t="str">
        <f>"2018-11-20 11:34:21"</f>
        <v>2018-11-20 11:34:21</v>
      </c>
    </row>
    <row r="378" spans="1:7" x14ac:dyDescent="0.2">
      <c r="A378" t="s">
        <v>1</v>
      </c>
      <c r="B378" t="str">
        <f>"15684288385"</f>
        <v>15684288385</v>
      </c>
      <c r="C378" t="s">
        <v>1</v>
      </c>
      <c r="D378" t="s">
        <v>1</v>
      </c>
      <c r="E378" t="s">
        <v>1</v>
      </c>
      <c r="F378" t="s">
        <v>0</v>
      </c>
      <c r="G378" t="str">
        <f>"2018-11-20 11:34:17"</f>
        <v>2018-11-20 11:34:17</v>
      </c>
    </row>
    <row r="379" spans="1:7" x14ac:dyDescent="0.2">
      <c r="A379" t="s">
        <v>35</v>
      </c>
      <c r="B379" t="str">
        <f>"18637731520"</f>
        <v>18637731520</v>
      </c>
      <c r="C379" t="str">
        <f>"411303198304021011"</f>
        <v>411303198304021011</v>
      </c>
      <c r="D379" t="s">
        <v>1</v>
      </c>
      <c r="E379" t="s">
        <v>1</v>
      </c>
      <c r="F379" t="s">
        <v>0</v>
      </c>
      <c r="G379" t="str">
        <f>"2018-11-20 11:34:14"</f>
        <v>2018-11-20 11:34:14</v>
      </c>
    </row>
    <row r="380" spans="1:7" x14ac:dyDescent="0.2">
      <c r="A380" t="s">
        <v>34</v>
      </c>
      <c r="B380" t="str">
        <f>"13923476165"</f>
        <v>13923476165</v>
      </c>
      <c r="C380" t="str">
        <f>"440882199211057252"</f>
        <v>440882199211057252</v>
      </c>
      <c r="D380" t="s">
        <v>1</v>
      </c>
      <c r="E380" t="s">
        <v>1</v>
      </c>
      <c r="F380" t="s">
        <v>0</v>
      </c>
      <c r="G380" t="str">
        <f>"2018-11-20 11:33:48"</f>
        <v>2018-11-20 11:33:48</v>
      </c>
    </row>
    <row r="381" spans="1:7" x14ac:dyDescent="0.2">
      <c r="A381" t="s">
        <v>33</v>
      </c>
      <c r="B381" t="str">
        <f>"18225118631"</f>
        <v>18225118631</v>
      </c>
      <c r="C381" t="str">
        <f>"530381198707163714"</f>
        <v>530381198707163714</v>
      </c>
      <c r="D381" t="s">
        <v>1</v>
      </c>
      <c r="E381" t="s">
        <v>1</v>
      </c>
      <c r="F381" t="s">
        <v>0</v>
      </c>
      <c r="G381" t="str">
        <f>"2018-11-20 11:33:44"</f>
        <v>2018-11-20 11:33:44</v>
      </c>
    </row>
    <row r="382" spans="1:7" x14ac:dyDescent="0.2">
      <c r="A382" t="s">
        <v>32</v>
      </c>
      <c r="B382" t="str">
        <f>"15960747929"</f>
        <v>15960747929</v>
      </c>
      <c r="C382" t="str">
        <f>"350525198907294010"</f>
        <v>350525198907294010</v>
      </c>
      <c r="D382" t="s">
        <v>31</v>
      </c>
      <c r="E382" t="s">
        <v>31</v>
      </c>
      <c r="F382" t="s">
        <v>0</v>
      </c>
      <c r="G382" t="str">
        <f>"2018-11-20 11:33:14"</f>
        <v>2018-11-20 11:33:14</v>
      </c>
    </row>
    <row r="383" spans="1:7" x14ac:dyDescent="0.2">
      <c r="A383" t="s">
        <v>30</v>
      </c>
      <c r="B383" t="str">
        <f>"15897360615"</f>
        <v>15897360615</v>
      </c>
      <c r="C383" t="str">
        <f>"430703198601215618"</f>
        <v>430703198601215618</v>
      </c>
      <c r="D383" t="s">
        <v>1</v>
      </c>
      <c r="E383" t="s">
        <v>1</v>
      </c>
      <c r="F383" t="s">
        <v>0</v>
      </c>
      <c r="G383" t="str">
        <f>"2018-11-20 11:33:12"</f>
        <v>2018-11-20 11:33:12</v>
      </c>
    </row>
    <row r="384" spans="1:7" x14ac:dyDescent="0.2">
      <c r="A384" t="s">
        <v>29</v>
      </c>
      <c r="B384" t="str">
        <f>"17630754069"</f>
        <v>17630754069</v>
      </c>
      <c r="C384" t="str">
        <f>"411422200006091235"</f>
        <v>411422200006091235</v>
      </c>
      <c r="D384" t="s">
        <v>1</v>
      </c>
      <c r="E384" t="s">
        <v>1</v>
      </c>
      <c r="F384" t="s">
        <v>0</v>
      </c>
      <c r="G384" t="str">
        <f>"2018-11-20 11:33:12"</f>
        <v>2018-11-20 11:33:12</v>
      </c>
    </row>
    <row r="385" spans="1:7" x14ac:dyDescent="0.2">
      <c r="A385" t="s">
        <v>28</v>
      </c>
      <c r="B385" t="str">
        <f>"13633323552"</f>
        <v>13633323552</v>
      </c>
      <c r="C385" t="str">
        <f>"51068119940311382X"</f>
        <v>51068119940311382X</v>
      </c>
      <c r="D385" t="s">
        <v>1</v>
      </c>
      <c r="E385" t="s">
        <v>1</v>
      </c>
      <c r="F385" t="s">
        <v>0</v>
      </c>
      <c r="G385" t="str">
        <f>"2018-11-20 11:33:07"</f>
        <v>2018-11-20 11:33:07</v>
      </c>
    </row>
    <row r="386" spans="1:7" x14ac:dyDescent="0.2">
      <c r="A386" t="s">
        <v>1</v>
      </c>
      <c r="B386" t="str">
        <f>"13850463279"</f>
        <v>13850463279</v>
      </c>
      <c r="C386" t="s">
        <v>1</v>
      </c>
      <c r="D386" t="s">
        <v>1</v>
      </c>
      <c r="E386" t="s">
        <v>1</v>
      </c>
      <c r="F386" t="s">
        <v>0</v>
      </c>
      <c r="G386" t="str">
        <f>"2018-11-20 11:33:02"</f>
        <v>2018-11-20 11:33:02</v>
      </c>
    </row>
    <row r="387" spans="1:7" x14ac:dyDescent="0.2">
      <c r="A387" t="s">
        <v>27</v>
      </c>
      <c r="B387" t="str">
        <f>"15809517854"</f>
        <v>15809517854</v>
      </c>
      <c r="C387" t="str">
        <f>"152801199006022717"</f>
        <v>152801199006022717</v>
      </c>
      <c r="D387" t="s">
        <v>26</v>
      </c>
      <c r="E387" t="s">
        <v>25</v>
      </c>
      <c r="F387" t="s">
        <v>0</v>
      </c>
      <c r="G387" t="str">
        <f>"2018-11-20 11:32:44"</f>
        <v>2018-11-20 11:32:44</v>
      </c>
    </row>
    <row r="388" spans="1:7" x14ac:dyDescent="0.2">
      <c r="A388" t="s">
        <v>24</v>
      </c>
      <c r="B388" t="str">
        <f>"18869832796"</f>
        <v>18869832796</v>
      </c>
      <c r="C388" t="str">
        <f>"532925199003160724"</f>
        <v>532925199003160724</v>
      </c>
      <c r="D388" t="s">
        <v>23</v>
      </c>
      <c r="E388" t="s">
        <v>22</v>
      </c>
      <c r="F388" t="s">
        <v>0</v>
      </c>
      <c r="G388" t="str">
        <f>"2018-11-20 11:32:02"</f>
        <v>2018-11-20 11:32:02</v>
      </c>
    </row>
    <row r="389" spans="1:7" x14ac:dyDescent="0.2">
      <c r="A389" t="s">
        <v>1</v>
      </c>
      <c r="B389" t="str">
        <f>"15158529152"</f>
        <v>15158529152</v>
      </c>
      <c r="C389" t="s">
        <v>1</v>
      </c>
      <c r="D389" t="s">
        <v>1</v>
      </c>
      <c r="E389" t="s">
        <v>1</v>
      </c>
      <c r="F389" t="s">
        <v>0</v>
      </c>
      <c r="G389" t="str">
        <f>"2018-11-20 11:31:29"</f>
        <v>2018-11-20 11:31:29</v>
      </c>
    </row>
    <row r="390" spans="1:7" x14ac:dyDescent="0.2">
      <c r="A390" t="s">
        <v>21</v>
      </c>
      <c r="B390" t="str">
        <f>"18673712267"</f>
        <v>18673712267</v>
      </c>
      <c r="C390" t="str">
        <f>"43092219941202581X"</f>
        <v>43092219941202581X</v>
      </c>
      <c r="D390" t="s">
        <v>1</v>
      </c>
      <c r="E390" t="s">
        <v>1</v>
      </c>
      <c r="F390" t="s">
        <v>0</v>
      </c>
      <c r="G390" t="str">
        <f>"2018-11-20 11:31:19"</f>
        <v>2018-11-20 11:31:19</v>
      </c>
    </row>
    <row r="391" spans="1:7" x14ac:dyDescent="0.2">
      <c r="A391" t="s">
        <v>20</v>
      </c>
      <c r="B391" t="str">
        <f>"15852669328"</f>
        <v>15852669328</v>
      </c>
      <c r="C391" t="str">
        <f>"320281198701143013"</f>
        <v>320281198701143013</v>
      </c>
      <c r="D391" t="s">
        <v>1</v>
      </c>
      <c r="E391" t="s">
        <v>1</v>
      </c>
      <c r="F391" t="s">
        <v>0</v>
      </c>
      <c r="G391" t="str">
        <f>"2018-11-20 11:31:18"</f>
        <v>2018-11-20 11:31:18</v>
      </c>
    </row>
    <row r="392" spans="1:7" x14ac:dyDescent="0.2">
      <c r="A392" t="s">
        <v>19</v>
      </c>
      <c r="B392" t="str">
        <f>"13884557100"</f>
        <v>13884557100</v>
      </c>
      <c r="C392" t="str">
        <f>"622301199109091315"</f>
        <v>622301199109091315</v>
      </c>
      <c r="D392" t="s">
        <v>1</v>
      </c>
      <c r="E392" t="s">
        <v>1</v>
      </c>
      <c r="F392" t="s">
        <v>0</v>
      </c>
      <c r="G392" t="str">
        <f>"2018-11-20 11:30:41"</f>
        <v>2018-11-20 11:30:41</v>
      </c>
    </row>
    <row r="393" spans="1:7" x14ac:dyDescent="0.2">
      <c r="A393" t="s">
        <v>18</v>
      </c>
      <c r="B393" t="str">
        <f>"13011080142"</f>
        <v>13011080142</v>
      </c>
      <c r="C393" t="str">
        <f>"411524199506200023"</f>
        <v>411524199506200023</v>
      </c>
      <c r="D393" t="s">
        <v>1</v>
      </c>
      <c r="E393" t="s">
        <v>1</v>
      </c>
      <c r="F393" t="s">
        <v>0</v>
      </c>
      <c r="G393" t="str">
        <f>"2018-11-20 11:30:34"</f>
        <v>2018-11-20 11:30:34</v>
      </c>
    </row>
    <row r="394" spans="1:7" x14ac:dyDescent="0.2">
      <c r="A394" t="s">
        <v>17</v>
      </c>
      <c r="B394" t="str">
        <f>"13519889246"</f>
        <v>13519889246</v>
      </c>
      <c r="C394" t="str">
        <f>"460026198909115113"</f>
        <v>460026198909115113</v>
      </c>
      <c r="D394" t="s">
        <v>16</v>
      </c>
      <c r="E394" t="s">
        <v>15</v>
      </c>
      <c r="F394" t="s">
        <v>0</v>
      </c>
      <c r="G394" t="str">
        <f>"2018-11-20 11:29:53"</f>
        <v>2018-11-20 11:29:53</v>
      </c>
    </row>
    <row r="395" spans="1:7" x14ac:dyDescent="0.2">
      <c r="A395" t="s">
        <v>1</v>
      </c>
      <c r="B395" t="str">
        <f>"15665638665"</f>
        <v>15665638665</v>
      </c>
      <c r="C395" t="s">
        <v>1</v>
      </c>
      <c r="D395" t="s">
        <v>1</v>
      </c>
      <c r="E395" t="s">
        <v>1</v>
      </c>
      <c r="F395" t="s">
        <v>0</v>
      </c>
      <c r="G395" t="str">
        <f>"2018-11-20 11:29:33"</f>
        <v>2018-11-20 11:29:33</v>
      </c>
    </row>
    <row r="396" spans="1:7" x14ac:dyDescent="0.2">
      <c r="A396" t="s">
        <v>1</v>
      </c>
      <c r="B396" t="str">
        <f>"13629837120"</f>
        <v>13629837120</v>
      </c>
      <c r="C396" t="s">
        <v>1</v>
      </c>
      <c r="D396" t="s">
        <v>1</v>
      </c>
      <c r="E396" t="s">
        <v>1</v>
      </c>
      <c r="F396" t="s">
        <v>0</v>
      </c>
      <c r="G396" t="str">
        <f>"2018-11-20 11:29:20"</f>
        <v>2018-11-20 11:29:20</v>
      </c>
    </row>
    <row r="397" spans="1:7" x14ac:dyDescent="0.2">
      <c r="A397" t="s">
        <v>14</v>
      </c>
      <c r="B397" t="str">
        <f>"18805855971"</f>
        <v>18805855971</v>
      </c>
      <c r="C397" t="str">
        <f>"330624199403121677"</f>
        <v>330624199403121677</v>
      </c>
      <c r="D397" t="s">
        <v>1</v>
      </c>
      <c r="E397" t="s">
        <v>1</v>
      </c>
      <c r="F397" t="s">
        <v>0</v>
      </c>
      <c r="G397" t="str">
        <f>"2018-11-20 11:28:41"</f>
        <v>2018-11-20 11:28:41</v>
      </c>
    </row>
    <row r="398" spans="1:7" x14ac:dyDescent="0.2">
      <c r="A398" t="s">
        <v>1</v>
      </c>
      <c r="B398" t="str">
        <f>"13735481269"</f>
        <v>13735481269</v>
      </c>
      <c r="C398" t="s">
        <v>1</v>
      </c>
      <c r="D398" t="s">
        <v>1</v>
      </c>
      <c r="E398" t="s">
        <v>1</v>
      </c>
      <c r="F398" t="s">
        <v>0</v>
      </c>
      <c r="G398" t="str">
        <f>"2018-11-20 11:28:31"</f>
        <v>2018-11-20 11:28:31</v>
      </c>
    </row>
    <row r="399" spans="1:7" x14ac:dyDescent="0.2">
      <c r="A399" t="s">
        <v>13</v>
      </c>
      <c r="B399" t="str">
        <f>"13584663823"</f>
        <v>13584663823</v>
      </c>
      <c r="C399" t="str">
        <f>"320722199601085110"</f>
        <v>320722199601085110</v>
      </c>
      <c r="D399" t="s">
        <v>1</v>
      </c>
      <c r="E399" t="s">
        <v>1</v>
      </c>
      <c r="F399" t="s">
        <v>0</v>
      </c>
      <c r="G399" t="str">
        <f>"2018-11-20 11:28:25"</f>
        <v>2018-11-20 11:28:25</v>
      </c>
    </row>
    <row r="400" spans="1:7" x14ac:dyDescent="0.2">
      <c r="A400" t="s">
        <v>1</v>
      </c>
      <c r="B400" t="str">
        <f>"13947918451"</f>
        <v>13947918451</v>
      </c>
      <c r="C400" t="s">
        <v>1</v>
      </c>
      <c r="D400" t="s">
        <v>1</v>
      </c>
      <c r="E400" t="s">
        <v>1</v>
      </c>
      <c r="F400" t="s">
        <v>0</v>
      </c>
      <c r="G400" t="str">
        <f>"2018-11-20 11:28:12"</f>
        <v>2018-11-20 11:28:12</v>
      </c>
    </row>
    <row r="401" spans="1:7" x14ac:dyDescent="0.2">
      <c r="A401" t="s">
        <v>12</v>
      </c>
      <c r="B401" t="str">
        <f>"13975630888"</f>
        <v>13975630888</v>
      </c>
      <c r="C401" t="str">
        <f>"430781198404061030"</f>
        <v>430781198404061030</v>
      </c>
      <c r="D401" t="s">
        <v>1</v>
      </c>
      <c r="E401" t="s">
        <v>1</v>
      </c>
      <c r="F401" t="s">
        <v>0</v>
      </c>
      <c r="G401" t="str">
        <f>"2018-11-20 11:27:42"</f>
        <v>2018-11-20 11:27:42</v>
      </c>
    </row>
    <row r="402" spans="1:7" x14ac:dyDescent="0.2">
      <c r="A402" t="s">
        <v>11</v>
      </c>
      <c r="B402" t="str">
        <f>"15608623998"</f>
        <v>15608623998</v>
      </c>
      <c r="C402" t="str">
        <f>"429004199211052584"</f>
        <v>429004199211052584</v>
      </c>
      <c r="D402" t="s">
        <v>1</v>
      </c>
      <c r="E402" t="s">
        <v>1</v>
      </c>
      <c r="F402" t="s">
        <v>0</v>
      </c>
      <c r="G402" t="str">
        <f>"2018-11-20 11:26:29"</f>
        <v>2018-11-20 11:26:29</v>
      </c>
    </row>
    <row r="403" spans="1:7" x14ac:dyDescent="0.2">
      <c r="A403" t="s">
        <v>10</v>
      </c>
      <c r="B403" t="str">
        <f>"18759387383"</f>
        <v>18759387383</v>
      </c>
      <c r="C403" t="str">
        <f>"352202198605066312"</f>
        <v>352202198605066312</v>
      </c>
      <c r="D403" t="s">
        <v>1</v>
      </c>
      <c r="E403" t="s">
        <v>1</v>
      </c>
      <c r="F403" t="s">
        <v>0</v>
      </c>
      <c r="G403" t="str">
        <f>"2018-11-20 11:26:19"</f>
        <v>2018-11-20 11:26:19</v>
      </c>
    </row>
    <row r="404" spans="1:7" x14ac:dyDescent="0.2">
      <c r="A404" t="s">
        <v>9</v>
      </c>
      <c r="B404" t="str">
        <f>"15816087839"</f>
        <v>15816087839</v>
      </c>
      <c r="C404" t="str">
        <f>"440882199809184723"</f>
        <v>440882199809184723</v>
      </c>
      <c r="D404" t="s">
        <v>8</v>
      </c>
      <c r="E404" t="s">
        <v>7</v>
      </c>
      <c r="F404" t="s">
        <v>0</v>
      </c>
      <c r="G404" t="str">
        <f>"2018-11-20 11:25:56"</f>
        <v>2018-11-20 11:25:56</v>
      </c>
    </row>
    <row r="405" spans="1:7" x14ac:dyDescent="0.2">
      <c r="A405" t="s">
        <v>6</v>
      </c>
      <c r="B405" t="str">
        <f>"13615638488"</f>
        <v>13615638488</v>
      </c>
      <c r="C405" t="str">
        <f>"342502198811147249"</f>
        <v>342502198811147249</v>
      </c>
      <c r="D405" t="s">
        <v>1</v>
      </c>
      <c r="E405" t="s">
        <v>1</v>
      </c>
      <c r="F405" t="s">
        <v>0</v>
      </c>
      <c r="G405" t="str">
        <f>"2018-11-20 11:25:34"</f>
        <v>2018-11-20 11:25:34</v>
      </c>
    </row>
    <row r="406" spans="1:7" x14ac:dyDescent="0.2">
      <c r="A406" t="s">
        <v>1</v>
      </c>
      <c r="B406" t="str">
        <f>"15876366588"</f>
        <v>15876366588</v>
      </c>
      <c r="C406" t="s">
        <v>1</v>
      </c>
      <c r="D406" t="s">
        <v>1</v>
      </c>
      <c r="E406" t="s">
        <v>1</v>
      </c>
      <c r="F406" t="s">
        <v>0</v>
      </c>
      <c r="G406" t="str">
        <f>"2018-11-20 11:24:37"</f>
        <v>2018-11-20 11:24:37</v>
      </c>
    </row>
    <row r="407" spans="1:7" x14ac:dyDescent="0.2">
      <c r="A407" t="s">
        <v>1</v>
      </c>
      <c r="B407" t="str">
        <f>"15816863775"</f>
        <v>15816863775</v>
      </c>
      <c r="C407" t="s">
        <v>1</v>
      </c>
      <c r="D407" t="s">
        <v>1</v>
      </c>
      <c r="E407" t="s">
        <v>1</v>
      </c>
      <c r="F407" t="s">
        <v>0</v>
      </c>
      <c r="G407" t="str">
        <f>"2018-11-20 11:24:26"</f>
        <v>2018-11-20 11:24:26</v>
      </c>
    </row>
    <row r="408" spans="1:7" x14ac:dyDescent="0.2">
      <c r="A408" t="s">
        <v>5</v>
      </c>
      <c r="B408" t="str">
        <f>"15502399898"</f>
        <v>15502399898</v>
      </c>
      <c r="C408" t="str">
        <f>"500241199611263916"</f>
        <v>500241199611263916</v>
      </c>
      <c r="D408" t="s">
        <v>4</v>
      </c>
      <c r="E408" t="s">
        <v>3</v>
      </c>
      <c r="F408" t="s">
        <v>0</v>
      </c>
      <c r="G408" t="str">
        <f>"2018-11-20 11:24:04"</f>
        <v>2018-11-20 11:24:04</v>
      </c>
    </row>
    <row r="409" spans="1:7" x14ac:dyDescent="0.2">
      <c r="A409" t="s">
        <v>2</v>
      </c>
      <c r="B409" t="str">
        <f>"18198925672"</f>
        <v>18198925672</v>
      </c>
      <c r="C409" t="str">
        <f>"440106199501094014"</f>
        <v>440106199501094014</v>
      </c>
      <c r="D409" t="s">
        <v>1</v>
      </c>
      <c r="E409" t="s">
        <v>1</v>
      </c>
      <c r="F409" t="s">
        <v>0</v>
      </c>
      <c r="G409" t="str">
        <f>"2018-11-20 11:24:00"</f>
        <v>2018-11-20 11:24:00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2018-11-21T00:37:51Z</dcterms:created>
  <dcterms:modified xsi:type="dcterms:W3CDTF">2018-11-21T00:38:08Z</dcterms:modified>
</cp:coreProperties>
</file>