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发财树\"/>
    </mc:Choice>
  </mc:AlternateContent>
  <xr:revisionPtr revIDLastSave="0" documentId="13_ncr:1_{5264E23A-406D-4924-AC40-3221DDD45168}" xr6:coauthVersionLast="40" xr6:coauthVersionMax="40" xr10:uidLastSave="{00000000-0000-0000-0000-000000000000}"/>
  <bookViews>
    <workbookView xWindow="1125" yWindow="0" windowWidth="30330" windowHeight="15930" xr2:uid="{EA0D020A-F274-42B6-BF69-73FC12DCEB4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28" i="1" l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E936" i="1"/>
  <c r="B936" i="1"/>
  <c r="E935" i="1"/>
  <c r="B935" i="1"/>
  <c r="E934" i="1"/>
  <c r="B934" i="1"/>
  <c r="E933" i="1"/>
  <c r="B933" i="1"/>
  <c r="E932" i="1"/>
  <c r="B932" i="1"/>
  <c r="E931" i="1"/>
  <c r="B931" i="1"/>
  <c r="E930" i="1"/>
  <c r="B930" i="1"/>
  <c r="E929" i="1"/>
  <c r="B929" i="1"/>
  <c r="E928" i="1"/>
  <c r="B928" i="1"/>
  <c r="E927" i="1"/>
  <c r="B927" i="1"/>
  <c r="E926" i="1"/>
  <c r="B926" i="1"/>
  <c r="E925" i="1"/>
  <c r="B925" i="1"/>
  <c r="E924" i="1"/>
  <c r="B924" i="1"/>
  <c r="E923" i="1"/>
  <c r="B923" i="1"/>
  <c r="E922" i="1"/>
  <c r="B922" i="1"/>
  <c r="E921" i="1"/>
  <c r="B921" i="1"/>
  <c r="E920" i="1"/>
  <c r="B920" i="1"/>
  <c r="E919" i="1"/>
  <c r="B919" i="1"/>
  <c r="E918" i="1"/>
  <c r="B918" i="1"/>
  <c r="E917" i="1"/>
  <c r="B917" i="1"/>
  <c r="E916" i="1"/>
  <c r="B916" i="1"/>
  <c r="E915" i="1"/>
  <c r="B915" i="1"/>
  <c r="E914" i="1"/>
  <c r="B914" i="1"/>
  <c r="E913" i="1"/>
  <c r="B913" i="1"/>
  <c r="E912" i="1"/>
  <c r="B912" i="1"/>
  <c r="E911" i="1"/>
  <c r="B911" i="1"/>
  <c r="E910" i="1"/>
  <c r="B910" i="1"/>
  <c r="E909" i="1"/>
  <c r="B909" i="1"/>
  <c r="E908" i="1"/>
  <c r="B908" i="1"/>
  <c r="E907" i="1"/>
  <c r="B907" i="1"/>
  <c r="E906" i="1"/>
  <c r="B906" i="1"/>
  <c r="E905" i="1"/>
  <c r="B905" i="1"/>
  <c r="E904" i="1"/>
  <c r="B904" i="1"/>
  <c r="E903" i="1"/>
  <c r="B903" i="1"/>
  <c r="E902" i="1"/>
  <c r="B902" i="1"/>
  <c r="E901" i="1"/>
  <c r="B901" i="1"/>
  <c r="E900" i="1"/>
  <c r="B900" i="1"/>
  <c r="E899" i="1"/>
  <c r="B899" i="1"/>
  <c r="E898" i="1"/>
  <c r="B898" i="1"/>
  <c r="E897" i="1"/>
  <c r="B897" i="1"/>
  <c r="E896" i="1"/>
  <c r="B896" i="1"/>
  <c r="E895" i="1"/>
  <c r="B895" i="1"/>
  <c r="E894" i="1"/>
  <c r="B894" i="1"/>
  <c r="E893" i="1"/>
  <c r="B893" i="1"/>
  <c r="E892" i="1"/>
  <c r="B892" i="1"/>
  <c r="E891" i="1"/>
  <c r="B891" i="1"/>
  <c r="E890" i="1"/>
  <c r="B890" i="1"/>
  <c r="E889" i="1"/>
  <c r="B889" i="1"/>
  <c r="E888" i="1"/>
  <c r="B888" i="1"/>
  <c r="E887" i="1"/>
  <c r="B887" i="1"/>
  <c r="E886" i="1"/>
  <c r="B886" i="1"/>
  <c r="E885" i="1"/>
  <c r="B885" i="1"/>
  <c r="E884" i="1"/>
  <c r="B884" i="1"/>
  <c r="E883" i="1"/>
  <c r="B883" i="1"/>
  <c r="E882" i="1"/>
  <c r="B882" i="1"/>
  <c r="E881" i="1"/>
  <c r="B881" i="1"/>
  <c r="E880" i="1"/>
  <c r="B880" i="1"/>
  <c r="E879" i="1"/>
  <c r="B879" i="1"/>
  <c r="E878" i="1"/>
  <c r="B878" i="1"/>
  <c r="E877" i="1"/>
  <c r="B877" i="1"/>
  <c r="E876" i="1"/>
  <c r="B876" i="1"/>
  <c r="E875" i="1"/>
  <c r="B875" i="1"/>
  <c r="E874" i="1"/>
  <c r="B874" i="1"/>
  <c r="E873" i="1"/>
  <c r="B873" i="1"/>
  <c r="E872" i="1"/>
  <c r="B872" i="1"/>
  <c r="E871" i="1"/>
  <c r="B871" i="1"/>
  <c r="E870" i="1"/>
  <c r="B870" i="1"/>
  <c r="E869" i="1"/>
  <c r="B869" i="1"/>
  <c r="E868" i="1"/>
  <c r="B868" i="1"/>
  <c r="E867" i="1"/>
  <c r="B867" i="1"/>
  <c r="E866" i="1"/>
  <c r="B866" i="1"/>
  <c r="E865" i="1"/>
  <c r="B865" i="1"/>
  <c r="E864" i="1"/>
  <c r="B864" i="1"/>
  <c r="E863" i="1"/>
  <c r="B863" i="1"/>
  <c r="E862" i="1"/>
  <c r="B862" i="1"/>
  <c r="E861" i="1"/>
  <c r="B861" i="1"/>
  <c r="E860" i="1"/>
  <c r="B860" i="1"/>
  <c r="E859" i="1"/>
  <c r="B859" i="1"/>
  <c r="E858" i="1"/>
  <c r="B858" i="1"/>
  <c r="E857" i="1"/>
  <c r="B857" i="1"/>
  <c r="E856" i="1"/>
  <c r="B856" i="1"/>
  <c r="E855" i="1"/>
  <c r="B855" i="1"/>
  <c r="E854" i="1"/>
  <c r="B854" i="1"/>
  <c r="E853" i="1"/>
  <c r="B853" i="1"/>
  <c r="E852" i="1"/>
  <c r="B852" i="1"/>
  <c r="E851" i="1"/>
  <c r="B851" i="1"/>
  <c r="E850" i="1"/>
  <c r="B850" i="1"/>
  <c r="E849" i="1"/>
  <c r="B849" i="1"/>
  <c r="E848" i="1"/>
  <c r="B848" i="1"/>
  <c r="E847" i="1"/>
  <c r="B847" i="1"/>
  <c r="E846" i="1"/>
  <c r="B846" i="1"/>
  <c r="E845" i="1"/>
  <c r="B845" i="1"/>
  <c r="E844" i="1"/>
  <c r="B844" i="1"/>
  <c r="E843" i="1"/>
  <c r="B843" i="1"/>
  <c r="E842" i="1"/>
  <c r="B842" i="1"/>
  <c r="E841" i="1"/>
  <c r="B841" i="1"/>
  <c r="E840" i="1"/>
  <c r="B840" i="1"/>
  <c r="E839" i="1"/>
  <c r="B839" i="1"/>
  <c r="E838" i="1"/>
  <c r="B838" i="1"/>
  <c r="E837" i="1"/>
  <c r="B837" i="1"/>
  <c r="E836" i="1"/>
  <c r="B836" i="1"/>
  <c r="E835" i="1"/>
  <c r="B835" i="1"/>
  <c r="E834" i="1"/>
  <c r="B834" i="1"/>
  <c r="E833" i="1"/>
  <c r="B833" i="1"/>
  <c r="E832" i="1"/>
  <c r="B832" i="1"/>
  <c r="E831" i="1"/>
  <c r="B831" i="1"/>
  <c r="E830" i="1"/>
  <c r="B830" i="1"/>
  <c r="E829" i="1"/>
  <c r="B829" i="1"/>
  <c r="E828" i="1"/>
  <c r="B828" i="1"/>
  <c r="E827" i="1"/>
  <c r="B827" i="1"/>
  <c r="E826" i="1"/>
  <c r="B826" i="1"/>
  <c r="E825" i="1"/>
  <c r="B825" i="1"/>
  <c r="E824" i="1"/>
  <c r="B824" i="1"/>
  <c r="E823" i="1"/>
  <c r="B823" i="1"/>
  <c r="E822" i="1"/>
  <c r="B822" i="1"/>
  <c r="E821" i="1"/>
  <c r="B821" i="1"/>
  <c r="E820" i="1"/>
  <c r="B820" i="1"/>
  <c r="E819" i="1"/>
  <c r="B819" i="1"/>
  <c r="E818" i="1"/>
  <c r="B818" i="1"/>
  <c r="E817" i="1"/>
  <c r="B817" i="1"/>
  <c r="E816" i="1"/>
  <c r="B816" i="1"/>
  <c r="E815" i="1"/>
  <c r="B815" i="1"/>
  <c r="E814" i="1"/>
  <c r="B814" i="1"/>
  <c r="E813" i="1"/>
  <c r="B813" i="1"/>
  <c r="E812" i="1"/>
  <c r="B812" i="1"/>
  <c r="E811" i="1"/>
  <c r="B811" i="1"/>
  <c r="E810" i="1"/>
  <c r="B810" i="1"/>
  <c r="E809" i="1"/>
  <c r="B809" i="1"/>
  <c r="E808" i="1"/>
  <c r="B808" i="1"/>
  <c r="E807" i="1"/>
  <c r="B807" i="1"/>
  <c r="E806" i="1"/>
  <c r="B806" i="1"/>
  <c r="E805" i="1"/>
  <c r="B805" i="1"/>
  <c r="E804" i="1"/>
  <c r="B804" i="1"/>
  <c r="E803" i="1"/>
  <c r="B803" i="1"/>
  <c r="E802" i="1"/>
  <c r="B802" i="1"/>
  <c r="E801" i="1"/>
  <c r="B801" i="1"/>
  <c r="E800" i="1"/>
  <c r="B800" i="1"/>
  <c r="E799" i="1"/>
  <c r="B799" i="1"/>
  <c r="E798" i="1"/>
  <c r="B798" i="1"/>
  <c r="E797" i="1"/>
  <c r="B797" i="1"/>
  <c r="E796" i="1"/>
  <c r="B796" i="1"/>
  <c r="E795" i="1"/>
  <c r="B795" i="1"/>
  <c r="E794" i="1"/>
  <c r="B794" i="1"/>
  <c r="E793" i="1"/>
  <c r="B793" i="1"/>
  <c r="E792" i="1"/>
  <c r="B792" i="1"/>
  <c r="E791" i="1"/>
  <c r="B791" i="1"/>
  <c r="E790" i="1"/>
  <c r="B790" i="1"/>
  <c r="E789" i="1"/>
  <c r="B789" i="1"/>
  <c r="E788" i="1"/>
  <c r="B788" i="1"/>
  <c r="E787" i="1"/>
  <c r="B787" i="1"/>
  <c r="E786" i="1"/>
  <c r="B786" i="1"/>
  <c r="E785" i="1"/>
  <c r="B785" i="1"/>
  <c r="E784" i="1"/>
  <c r="B784" i="1"/>
  <c r="E783" i="1"/>
  <c r="B783" i="1"/>
  <c r="E782" i="1"/>
  <c r="B782" i="1"/>
  <c r="E781" i="1"/>
  <c r="B781" i="1"/>
  <c r="E780" i="1"/>
  <c r="B780" i="1"/>
  <c r="E779" i="1"/>
  <c r="B779" i="1"/>
  <c r="E778" i="1"/>
  <c r="B778" i="1"/>
  <c r="E777" i="1"/>
  <c r="B777" i="1"/>
  <c r="E776" i="1"/>
  <c r="B776" i="1"/>
  <c r="E775" i="1"/>
  <c r="B775" i="1"/>
  <c r="E774" i="1"/>
  <c r="B774" i="1"/>
  <c r="E773" i="1"/>
  <c r="B773" i="1"/>
  <c r="E772" i="1"/>
  <c r="B772" i="1"/>
  <c r="E771" i="1"/>
  <c r="B771" i="1"/>
  <c r="E770" i="1"/>
  <c r="B770" i="1"/>
  <c r="E769" i="1"/>
  <c r="B769" i="1"/>
  <c r="E768" i="1"/>
  <c r="B768" i="1"/>
  <c r="E767" i="1"/>
  <c r="B767" i="1"/>
  <c r="E766" i="1"/>
  <c r="B766" i="1"/>
  <c r="E765" i="1"/>
  <c r="B765" i="1"/>
  <c r="E764" i="1"/>
  <c r="B764" i="1"/>
  <c r="E763" i="1"/>
  <c r="B763" i="1"/>
  <c r="E762" i="1"/>
  <c r="B762" i="1"/>
  <c r="E761" i="1"/>
  <c r="B761" i="1"/>
  <c r="E760" i="1"/>
  <c r="B760" i="1"/>
  <c r="E759" i="1"/>
  <c r="B759" i="1"/>
  <c r="E758" i="1"/>
  <c r="B758" i="1"/>
  <c r="E757" i="1"/>
  <c r="B757" i="1"/>
  <c r="E756" i="1"/>
  <c r="B756" i="1"/>
  <c r="E755" i="1"/>
  <c r="B755" i="1"/>
  <c r="E754" i="1"/>
  <c r="B754" i="1"/>
  <c r="E753" i="1"/>
  <c r="B753" i="1"/>
  <c r="E752" i="1"/>
  <c r="B752" i="1"/>
  <c r="E751" i="1"/>
  <c r="B751" i="1"/>
  <c r="E750" i="1"/>
  <c r="B750" i="1"/>
  <c r="E749" i="1"/>
  <c r="B749" i="1"/>
  <c r="E748" i="1"/>
  <c r="B748" i="1"/>
  <c r="E747" i="1"/>
  <c r="B747" i="1"/>
  <c r="E746" i="1"/>
  <c r="B746" i="1"/>
  <c r="E745" i="1"/>
  <c r="B745" i="1"/>
  <c r="E744" i="1"/>
  <c r="B744" i="1"/>
  <c r="E743" i="1"/>
  <c r="B743" i="1"/>
  <c r="E742" i="1"/>
  <c r="B742" i="1"/>
  <c r="E741" i="1"/>
  <c r="B741" i="1"/>
  <c r="E740" i="1"/>
  <c r="B740" i="1"/>
  <c r="E739" i="1"/>
  <c r="B739" i="1"/>
  <c r="E738" i="1"/>
  <c r="B738" i="1"/>
  <c r="E737" i="1"/>
  <c r="B737" i="1"/>
  <c r="E736" i="1"/>
  <c r="B736" i="1"/>
  <c r="E735" i="1"/>
  <c r="B735" i="1"/>
  <c r="E734" i="1"/>
  <c r="B734" i="1"/>
  <c r="E733" i="1"/>
  <c r="B733" i="1"/>
  <c r="E732" i="1"/>
  <c r="B732" i="1"/>
  <c r="E731" i="1"/>
  <c r="B731" i="1"/>
  <c r="E730" i="1"/>
  <c r="B730" i="1"/>
  <c r="E729" i="1"/>
  <c r="B729" i="1"/>
  <c r="E728" i="1"/>
  <c r="B728" i="1"/>
  <c r="E727" i="1"/>
  <c r="B727" i="1"/>
  <c r="E726" i="1"/>
  <c r="B726" i="1"/>
  <c r="E725" i="1"/>
  <c r="B725" i="1"/>
  <c r="E724" i="1"/>
  <c r="B724" i="1"/>
  <c r="E723" i="1"/>
  <c r="B723" i="1"/>
  <c r="E722" i="1"/>
  <c r="B722" i="1"/>
  <c r="E721" i="1"/>
  <c r="B721" i="1"/>
  <c r="E720" i="1"/>
  <c r="B720" i="1"/>
  <c r="E719" i="1"/>
  <c r="B719" i="1"/>
  <c r="E718" i="1"/>
  <c r="B718" i="1"/>
  <c r="E717" i="1"/>
  <c r="B717" i="1"/>
  <c r="E716" i="1"/>
  <c r="B716" i="1"/>
  <c r="E715" i="1"/>
  <c r="B715" i="1"/>
  <c r="E714" i="1"/>
  <c r="B714" i="1"/>
  <c r="E713" i="1"/>
  <c r="B713" i="1"/>
  <c r="E712" i="1"/>
  <c r="B712" i="1"/>
  <c r="E711" i="1"/>
  <c r="B711" i="1"/>
  <c r="E710" i="1"/>
  <c r="B710" i="1"/>
  <c r="E709" i="1"/>
  <c r="B709" i="1"/>
  <c r="E708" i="1"/>
  <c r="B708" i="1"/>
  <c r="E707" i="1"/>
  <c r="B707" i="1"/>
  <c r="E706" i="1"/>
  <c r="B706" i="1"/>
  <c r="E705" i="1"/>
  <c r="B705" i="1"/>
  <c r="E704" i="1"/>
  <c r="B704" i="1"/>
  <c r="E703" i="1"/>
  <c r="B703" i="1"/>
  <c r="E702" i="1"/>
  <c r="B702" i="1"/>
  <c r="E701" i="1"/>
  <c r="B701" i="1"/>
  <c r="E700" i="1"/>
  <c r="B700" i="1"/>
  <c r="E699" i="1"/>
  <c r="B699" i="1"/>
  <c r="E698" i="1"/>
  <c r="B698" i="1"/>
  <c r="E697" i="1"/>
  <c r="B697" i="1"/>
  <c r="E696" i="1"/>
  <c r="B696" i="1"/>
  <c r="E695" i="1"/>
  <c r="B695" i="1"/>
  <c r="E694" i="1"/>
  <c r="B694" i="1"/>
  <c r="E693" i="1"/>
  <c r="B693" i="1"/>
  <c r="E692" i="1"/>
  <c r="B692" i="1"/>
  <c r="E691" i="1"/>
  <c r="B691" i="1"/>
  <c r="E690" i="1"/>
  <c r="B690" i="1"/>
  <c r="E689" i="1"/>
  <c r="B689" i="1"/>
  <c r="E688" i="1"/>
  <c r="B688" i="1"/>
  <c r="E687" i="1"/>
  <c r="B687" i="1"/>
  <c r="E686" i="1"/>
  <c r="B686" i="1"/>
  <c r="E685" i="1"/>
  <c r="B685" i="1"/>
  <c r="E684" i="1"/>
  <c r="B684" i="1"/>
  <c r="E683" i="1"/>
  <c r="B683" i="1"/>
  <c r="E682" i="1"/>
  <c r="B682" i="1"/>
  <c r="E681" i="1"/>
  <c r="B681" i="1"/>
  <c r="E680" i="1"/>
  <c r="B680" i="1"/>
  <c r="E679" i="1"/>
  <c r="B679" i="1"/>
  <c r="E678" i="1"/>
  <c r="B678" i="1"/>
  <c r="E677" i="1"/>
  <c r="B677" i="1"/>
  <c r="E676" i="1"/>
  <c r="B676" i="1"/>
  <c r="E675" i="1"/>
  <c r="B675" i="1"/>
  <c r="E674" i="1"/>
  <c r="B674" i="1"/>
  <c r="E673" i="1"/>
  <c r="B673" i="1"/>
  <c r="E672" i="1"/>
  <c r="B672" i="1"/>
  <c r="E671" i="1"/>
  <c r="B671" i="1"/>
  <c r="E670" i="1"/>
  <c r="B670" i="1"/>
  <c r="E669" i="1"/>
  <c r="B669" i="1"/>
  <c r="E668" i="1"/>
  <c r="B668" i="1"/>
  <c r="E667" i="1"/>
  <c r="B667" i="1"/>
  <c r="E666" i="1"/>
  <c r="B666" i="1"/>
  <c r="E665" i="1"/>
  <c r="B665" i="1"/>
  <c r="E664" i="1"/>
  <c r="B664" i="1"/>
  <c r="E663" i="1"/>
  <c r="B663" i="1"/>
  <c r="E662" i="1"/>
  <c r="B662" i="1"/>
  <c r="E661" i="1"/>
  <c r="B661" i="1"/>
  <c r="E660" i="1"/>
  <c r="B660" i="1"/>
  <c r="E659" i="1"/>
  <c r="B659" i="1"/>
  <c r="E658" i="1"/>
  <c r="B658" i="1"/>
  <c r="E657" i="1"/>
  <c r="B657" i="1"/>
  <c r="E656" i="1"/>
  <c r="B656" i="1"/>
  <c r="E655" i="1"/>
  <c r="B655" i="1"/>
  <c r="E654" i="1"/>
  <c r="B654" i="1"/>
  <c r="E653" i="1"/>
  <c r="B653" i="1"/>
  <c r="E652" i="1"/>
  <c r="B652" i="1"/>
  <c r="E651" i="1"/>
  <c r="B651" i="1"/>
  <c r="E650" i="1"/>
  <c r="B650" i="1"/>
  <c r="E649" i="1"/>
  <c r="B649" i="1"/>
  <c r="E648" i="1"/>
  <c r="B648" i="1"/>
  <c r="E647" i="1"/>
  <c r="B647" i="1"/>
  <c r="E646" i="1"/>
  <c r="B646" i="1"/>
  <c r="E645" i="1"/>
  <c r="B645" i="1"/>
  <c r="E644" i="1"/>
  <c r="B644" i="1"/>
  <c r="E643" i="1"/>
  <c r="B643" i="1"/>
  <c r="E642" i="1"/>
  <c r="B642" i="1"/>
  <c r="E641" i="1"/>
  <c r="B641" i="1"/>
  <c r="E640" i="1"/>
  <c r="B640" i="1"/>
  <c r="E639" i="1"/>
  <c r="B639" i="1"/>
  <c r="E638" i="1"/>
  <c r="B638" i="1"/>
  <c r="E637" i="1"/>
  <c r="B637" i="1"/>
  <c r="E636" i="1"/>
  <c r="B636" i="1"/>
  <c r="E635" i="1"/>
  <c r="B635" i="1"/>
  <c r="E634" i="1"/>
  <c r="B634" i="1"/>
  <c r="E633" i="1"/>
  <c r="B633" i="1"/>
  <c r="E632" i="1"/>
  <c r="B632" i="1"/>
  <c r="E631" i="1"/>
  <c r="B631" i="1"/>
  <c r="E630" i="1"/>
  <c r="B630" i="1"/>
  <c r="E629" i="1"/>
  <c r="B629" i="1"/>
  <c r="E628" i="1"/>
  <c r="B628" i="1"/>
  <c r="E627" i="1"/>
  <c r="B627" i="1"/>
  <c r="E626" i="1"/>
  <c r="B626" i="1"/>
  <c r="E625" i="1"/>
  <c r="B625" i="1"/>
  <c r="E624" i="1"/>
  <c r="B624" i="1"/>
  <c r="E623" i="1"/>
  <c r="B623" i="1"/>
  <c r="E622" i="1"/>
  <c r="B622" i="1"/>
  <c r="E621" i="1"/>
  <c r="B621" i="1"/>
  <c r="E620" i="1"/>
  <c r="B620" i="1"/>
  <c r="E619" i="1"/>
  <c r="B619" i="1"/>
  <c r="E618" i="1"/>
  <c r="B618" i="1"/>
  <c r="E617" i="1"/>
  <c r="B617" i="1"/>
  <c r="E616" i="1"/>
  <c r="B616" i="1"/>
  <c r="E615" i="1"/>
  <c r="B615" i="1"/>
  <c r="E614" i="1"/>
  <c r="B614" i="1"/>
  <c r="E613" i="1"/>
  <c r="B613" i="1"/>
  <c r="E612" i="1"/>
  <c r="B612" i="1"/>
  <c r="E611" i="1"/>
  <c r="B611" i="1"/>
  <c r="E610" i="1"/>
  <c r="B610" i="1"/>
  <c r="E609" i="1"/>
  <c r="B609" i="1"/>
  <c r="E608" i="1"/>
  <c r="B608" i="1"/>
  <c r="E607" i="1"/>
  <c r="B607" i="1"/>
  <c r="E606" i="1"/>
  <c r="B606" i="1"/>
  <c r="E605" i="1"/>
  <c r="B605" i="1"/>
  <c r="E604" i="1"/>
  <c r="B604" i="1"/>
  <c r="E603" i="1"/>
  <c r="B603" i="1"/>
  <c r="E602" i="1"/>
  <c r="B602" i="1"/>
  <c r="E601" i="1"/>
  <c r="B601" i="1"/>
  <c r="E600" i="1"/>
  <c r="B600" i="1"/>
  <c r="E599" i="1"/>
  <c r="B599" i="1"/>
  <c r="E598" i="1"/>
  <c r="B598" i="1"/>
  <c r="E597" i="1"/>
  <c r="B597" i="1"/>
  <c r="E596" i="1"/>
  <c r="B596" i="1"/>
  <c r="E595" i="1"/>
  <c r="B595" i="1"/>
  <c r="E594" i="1"/>
  <c r="B594" i="1"/>
  <c r="E593" i="1"/>
  <c r="B593" i="1"/>
  <c r="E592" i="1"/>
  <c r="B592" i="1"/>
  <c r="E591" i="1"/>
  <c r="B591" i="1"/>
  <c r="E590" i="1"/>
  <c r="B590" i="1"/>
  <c r="E589" i="1"/>
  <c r="B589" i="1"/>
  <c r="E588" i="1"/>
  <c r="B588" i="1"/>
  <c r="E587" i="1"/>
  <c r="B587" i="1"/>
  <c r="E586" i="1"/>
  <c r="B586" i="1"/>
  <c r="E585" i="1"/>
  <c r="B585" i="1"/>
  <c r="E584" i="1"/>
  <c r="B584" i="1"/>
  <c r="E583" i="1"/>
  <c r="B583" i="1"/>
  <c r="E582" i="1"/>
  <c r="B582" i="1"/>
  <c r="E581" i="1"/>
  <c r="B581" i="1"/>
  <c r="E580" i="1"/>
  <c r="B580" i="1"/>
  <c r="E579" i="1"/>
  <c r="B579" i="1"/>
  <c r="E578" i="1"/>
  <c r="B578" i="1"/>
  <c r="E577" i="1"/>
  <c r="B577" i="1"/>
  <c r="E576" i="1"/>
  <c r="B576" i="1"/>
  <c r="E575" i="1"/>
  <c r="B575" i="1"/>
  <c r="E574" i="1"/>
  <c r="B574" i="1"/>
  <c r="E573" i="1"/>
  <c r="B573" i="1"/>
  <c r="E572" i="1"/>
  <c r="B572" i="1"/>
  <c r="E571" i="1"/>
  <c r="B571" i="1"/>
  <c r="E570" i="1"/>
  <c r="B570" i="1"/>
  <c r="E569" i="1"/>
  <c r="B569" i="1"/>
  <c r="E568" i="1"/>
  <c r="B568" i="1"/>
  <c r="E567" i="1"/>
  <c r="B567" i="1"/>
  <c r="E566" i="1"/>
  <c r="B566" i="1"/>
  <c r="E565" i="1"/>
  <c r="B565" i="1"/>
  <c r="E564" i="1"/>
  <c r="B564" i="1"/>
  <c r="E563" i="1"/>
  <c r="B563" i="1"/>
  <c r="E562" i="1"/>
  <c r="B562" i="1"/>
  <c r="E561" i="1"/>
  <c r="B561" i="1"/>
  <c r="E560" i="1"/>
  <c r="B560" i="1"/>
  <c r="E559" i="1"/>
  <c r="B559" i="1"/>
  <c r="E558" i="1"/>
  <c r="B558" i="1"/>
  <c r="E557" i="1"/>
  <c r="B557" i="1"/>
  <c r="E556" i="1"/>
  <c r="B556" i="1"/>
  <c r="E555" i="1"/>
  <c r="B555" i="1"/>
  <c r="E554" i="1"/>
  <c r="B554" i="1"/>
  <c r="E553" i="1"/>
  <c r="B553" i="1"/>
  <c r="E552" i="1"/>
  <c r="B552" i="1"/>
  <c r="E551" i="1"/>
  <c r="B551" i="1"/>
  <c r="E550" i="1"/>
  <c r="B550" i="1"/>
  <c r="E549" i="1"/>
  <c r="B549" i="1"/>
  <c r="E548" i="1"/>
  <c r="B548" i="1"/>
  <c r="E547" i="1"/>
  <c r="B547" i="1"/>
  <c r="E546" i="1"/>
  <c r="B546" i="1"/>
  <c r="E545" i="1"/>
  <c r="B545" i="1"/>
  <c r="E544" i="1"/>
  <c r="B544" i="1"/>
  <c r="E543" i="1"/>
  <c r="B543" i="1"/>
  <c r="E542" i="1"/>
  <c r="B542" i="1"/>
  <c r="E541" i="1"/>
  <c r="B541" i="1"/>
  <c r="E540" i="1"/>
  <c r="B540" i="1"/>
  <c r="E539" i="1"/>
  <c r="B539" i="1"/>
  <c r="E538" i="1"/>
  <c r="B538" i="1"/>
  <c r="E537" i="1"/>
  <c r="B537" i="1"/>
  <c r="E536" i="1"/>
  <c r="B536" i="1"/>
  <c r="E535" i="1"/>
  <c r="B535" i="1"/>
  <c r="E534" i="1"/>
  <c r="B534" i="1"/>
  <c r="E533" i="1"/>
  <c r="B533" i="1"/>
  <c r="E532" i="1"/>
  <c r="B532" i="1"/>
  <c r="E531" i="1"/>
  <c r="B531" i="1"/>
  <c r="E530" i="1"/>
  <c r="B530" i="1"/>
  <c r="E529" i="1"/>
  <c r="B529" i="1"/>
  <c r="E528" i="1"/>
  <c r="B528" i="1"/>
  <c r="E527" i="1"/>
  <c r="B527" i="1"/>
  <c r="E526" i="1"/>
  <c r="B526" i="1"/>
  <c r="E525" i="1"/>
  <c r="B525" i="1"/>
  <c r="E524" i="1"/>
  <c r="B524" i="1"/>
  <c r="E523" i="1"/>
  <c r="B523" i="1"/>
  <c r="E522" i="1"/>
  <c r="B522" i="1"/>
  <c r="E521" i="1"/>
  <c r="B521" i="1"/>
  <c r="E520" i="1"/>
  <c r="B520" i="1"/>
  <c r="E519" i="1"/>
  <c r="B519" i="1"/>
  <c r="E518" i="1"/>
  <c r="B518" i="1"/>
  <c r="E517" i="1"/>
  <c r="B517" i="1"/>
  <c r="E516" i="1"/>
  <c r="B516" i="1"/>
  <c r="E515" i="1"/>
  <c r="B515" i="1"/>
  <c r="E514" i="1"/>
  <c r="B514" i="1"/>
  <c r="E513" i="1"/>
  <c r="B513" i="1"/>
  <c r="E512" i="1"/>
  <c r="B512" i="1"/>
  <c r="E511" i="1"/>
  <c r="B511" i="1"/>
  <c r="E510" i="1"/>
  <c r="B510" i="1"/>
  <c r="E509" i="1"/>
  <c r="B509" i="1"/>
  <c r="E508" i="1"/>
  <c r="B508" i="1"/>
  <c r="E507" i="1"/>
  <c r="B507" i="1"/>
  <c r="E506" i="1"/>
  <c r="B506" i="1"/>
  <c r="E505" i="1"/>
  <c r="B505" i="1"/>
  <c r="E504" i="1"/>
  <c r="B504" i="1"/>
  <c r="E503" i="1"/>
  <c r="B503" i="1"/>
  <c r="E502" i="1"/>
  <c r="B502" i="1"/>
  <c r="E501" i="1"/>
  <c r="B501" i="1"/>
  <c r="E500" i="1"/>
  <c r="B500" i="1"/>
  <c r="E499" i="1"/>
  <c r="B499" i="1"/>
  <c r="E498" i="1"/>
  <c r="B498" i="1"/>
  <c r="E497" i="1"/>
  <c r="B497" i="1"/>
  <c r="E496" i="1"/>
  <c r="B496" i="1"/>
  <c r="E495" i="1"/>
  <c r="B495" i="1"/>
  <c r="E494" i="1"/>
  <c r="B494" i="1"/>
  <c r="E493" i="1"/>
  <c r="B493" i="1"/>
  <c r="E492" i="1"/>
  <c r="B492" i="1"/>
  <c r="E491" i="1"/>
  <c r="B491" i="1"/>
  <c r="E490" i="1"/>
  <c r="B490" i="1"/>
  <c r="E489" i="1"/>
  <c r="B489" i="1"/>
  <c r="E488" i="1"/>
  <c r="B488" i="1"/>
  <c r="E487" i="1"/>
  <c r="B487" i="1"/>
  <c r="E486" i="1"/>
  <c r="B486" i="1"/>
  <c r="E485" i="1"/>
  <c r="B485" i="1"/>
  <c r="E484" i="1"/>
  <c r="B484" i="1"/>
  <c r="E483" i="1"/>
  <c r="B483" i="1"/>
  <c r="E482" i="1"/>
  <c r="B482" i="1"/>
  <c r="E481" i="1"/>
  <c r="B481" i="1"/>
  <c r="E480" i="1"/>
  <c r="B480" i="1"/>
  <c r="E479" i="1"/>
  <c r="B479" i="1"/>
  <c r="E478" i="1"/>
  <c r="B478" i="1"/>
  <c r="E477" i="1"/>
  <c r="B477" i="1"/>
  <c r="E476" i="1"/>
  <c r="B476" i="1"/>
  <c r="E475" i="1"/>
  <c r="B475" i="1"/>
  <c r="E474" i="1"/>
  <c r="B474" i="1"/>
  <c r="E473" i="1"/>
  <c r="B473" i="1"/>
  <c r="E472" i="1"/>
  <c r="B472" i="1"/>
  <c r="E471" i="1"/>
  <c r="B471" i="1"/>
  <c r="E470" i="1"/>
  <c r="B470" i="1"/>
  <c r="E469" i="1"/>
  <c r="B469" i="1"/>
  <c r="E468" i="1"/>
  <c r="B468" i="1"/>
  <c r="E467" i="1"/>
  <c r="B467" i="1"/>
  <c r="E466" i="1"/>
  <c r="B466" i="1"/>
  <c r="E465" i="1"/>
  <c r="B465" i="1"/>
  <c r="E464" i="1"/>
  <c r="B464" i="1"/>
  <c r="E463" i="1"/>
  <c r="B463" i="1"/>
  <c r="E462" i="1"/>
  <c r="B462" i="1"/>
  <c r="E461" i="1"/>
  <c r="B461" i="1"/>
  <c r="E460" i="1"/>
  <c r="B460" i="1"/>
  <c r="E459" i="1"/>
  <c r="B459" i="1"/>
  <c r="E458" i="1"/>
  <c r="B458" i="1"/>
  <c r="E457" i="1"/>
  <c r="B457" i="1"/>
  <c r="E456" i="1"/>
  <c r="B456" i="1"/>
  <c r="E455" i="1"/>
  <c r="B455" i="1"/>
  <c r="E454" i="1"/>
  <c r="B454" i="1"/>
  <c r="E453" i="1"/>
  <c r="B453" i="1"/>
  <c r="E452" i="1"/>
  <c r="B452" i="1"/>
  <c r="E451" i="1"/>
  <c r="B451" i="1"/>
  <c r="E450" i="1"/>
  <c r="B450" i="1"/>
  <c r="E449" i="1"/>
  <c r="B449" i="1"/>
  <c r="E448" i="1"/>
  <c r="B448" i="1"/>
  <c r="E447" i="1"/>
  <c r="B447" i="1"/>
  <c r="E446" i="1"/>
  <c r="B446" i="1"/>
  <c r="E445" i="1"/>
  <c r="B445" i="1"/>
  <c r="E444" i="1"/>
  <c r="B444" i="1"/>
  <c r="E443" i="1"/>
  <c r="B443" i="1"/>
  <c r="E442" i="1"/>
  <c r="B442" i="1"/>
  <c r="E441" i="1"/>
  <c r="B441" i="1"/>
  <c r="E440" i="1"/>
  <c r="B440" i="1"/>
  <c r="E439" i="1"/>
  <c r="B439" i="1"/>
  <c r="E438" i="1"/>
  <c r="B438" i="1"/>
  <c r="E437" i="1"/>
  <c r="B437" i="1"/>
  <c r="E436" i="1"/>
  <c r="B436" i="1"/>
  <c r="E435" i="1"/>
  <c r="B435" i="1"/>
  <c r="E434" i="1"/>
  <c r="B434" i="1"/>
  <c r="E433" i="1"/>
  <c r="B433" i="1"/>
  <c r="E432" i="1"/>
  <c r="B432" i="1"/>
  <c r="E431" i="1"/>
  <c r="B431" i="1"/>
  <c r="E430" i="1"/>
  <c r="B430" i="1"/>
  <c r="E429" i="1"/>
  <c r="B429" i="1"/>
  <c r="E428" i="1"/>
  <c r="B428" i="1"/>
  <c r="E427" i="1"/>
  <c r="B427" i="1"/>
  <c r="E426" i="1"/>
  <c r="B426" i="1"/>
  <c r="E425" i="1"/>
  <c r="B425" i="1"/>
  <c r="E424" i="1"/>
  <c r="B424" i="1"/>
  <c r="E423" i="1"/>
  <c r="B423" i="1"/>
  <c r="E422" i="1"/>
  <c r="B422" i="1"/>
  <c r="E421" i="1"/>
  <c r="B421" i="1"/>
  <c r="E420" i="1"/>
  <c r="B420" i="1"/>
  <c r="E419" i="1"/>
  <c r="B419" i="1"/>
  <c r="E418" i="1"/>
  <c r="B418" i="1"/>
  <c r="E417" i="1"/>
  <c r="B417" i="1"/>
  <c r="E416" i="1"/>
  <c r="B416" i="1"/>
  <c r="E415" i="1"/>
  <c r="B415" i="1"/>
  <c r="E414" i="1"/>
  <c r="B414" i="1"/>
  <c r="E413" i="1"/>
  <c r="B413" i="1"/>
  <c r="E412" i="1"/>
  <c r="B412" i="1"/>
  <c r="E411" i="1"/>
  <c r="B411" i="1"/>
  <c r="E410" i="1"/>
  <c r="B410" i="1"/>
  <c r="E409" i="1"/>
  <c r="B409" i="1"/>
  <c r="E408" i="1"/>
  <c r="B408" i="1"/>
  <c r="E407" i="1"/>
  <c r="B407" i="1"/>
  <c r="E406" i="1"/>
  <c r="B406" i="1"/>
  <c r="E405" i="1"/>
  <c r="B405" i="1"/>
  <c r="E404" i="1"/>
  <c r="B404" i="1"/>
  <c r="E403" i="1"/>
  <c r="B403" i="1"/>
  <c r="E402" i="1"/>
  <c r="B402" i="1"/>
  <c r="E401" i="1"/>
  <c r="B401" i="1"/>
  <c r="E400" i="1"/>
  <c r="B400" i="1"/>
  <c r="E399" i="1"/>
  <c r="B399" i="1"/>
  <c r="E398" i="1"/>
  <c r="B398" i="1"/>
  <c r="E397" i="1"/>
  <c r="B397" i="1"/>
  <c r="E396" i="1"/>
  <c r="B396" i="1"/>
  <c r="E395" i="1"/>
  <c r="B395" i="1"/>
  <c r="E394" i="1"/>
  <c r="B394" i="1"/>
  <c r="E393" i="1"/>
  <c r="B393" i="1"/>
  <c r="E392" i="1"/>
  <c r="B392" i="1"/>
  <c r="E391" i="1"/>
  <c r="B391" i="1"/>
  <c r="E390" i="1"/>
  <c r="B390" i="1"/>
  <c r="E389" i="1"/>
  <c r="B389" i="1"/>
  <c r="E388" i="1"/>
  <c r="B388" i="1"/>
  <c r="E387" i="1"/>
  <c r="B387" i="1"/>
  <c r="E386" i="1"/>
  <c r="B386" i="1"/>
  <c r="E385" i="1"/>
  <c r="B385" i="1"/>
  <c r="E384" i="1"/>
  <c r="B384" i="1"/>
  <c r="E383" i="1"/>
  <c r="B383" i="1"/>
  <c r="E382" i="1"/>
  <c r="B382" i="1"/>
  <c r="E381" i="1"/>
  <c r="B381" i="1"/>
  <c r="E380" i="1"/>
  <c r="B380" i="1"/>
  <c r="E379" i="1"/>
  <c r="B379" i="1"/>
  <c r="E378" i="1"/>
  <c r="B378" i="1"/>
  <c r="E377" i="1"/>
  <c r="B377" i="1"/>
  <c r="E376" i="1"/>
  <c r="B376" i="1"/>
  <c r="E375" i="1"/>
  <c r="B375" i="1"/>
  <c r="E374" i="1"/>
  <c r="B374" i="1"/>
  <c r="E373" i="1"/>
  <c r="B373" i="1"/>
  <c r="E372" i="1"/>
  <c r="B372" i="1"/>
  <c r="E371" i="1"/>
  <c r="B371" i="1"/>
  <c r="E370" i="1"/>
  <c r="B370" i="1"/>
  <c r="E369" i="1"/>
  <c r="B369" i="1"/>
  <c r="E368" i="1"/>
  <c r="B368" i="1"/>
  <c r="E367" i="1"/>
  <c r="B367" i="1"/>
  <c r="E366" i="1"/>
  <c r="B366" i="1"/>
  <c r="E365" i="1"/>
  <c r="B365" i="1"/>
  <c r="E364" i="1"/>
  <c r="B364" i="1"/>
  <c r="E363" i="1"/>
  <c r="B363" i="1"/>
  <c r="E362" i="1"/>
  <c r="B362" i="1"/>
  <c r="E361" i="1"/>
  <c r="B361" i="1"/>
  <c r="E360" i="1"/>
  <c r="B360" i="1"/>
  <c r="E359" i="1"/>
  <c r="B359" i="1"/>
  <c r="E358" i="1"/>
  <c r="B358" i="1"/>
  <c r="E357" i="1"/>
  <c r="B357" i="1"/>
  <c r="E356" i="1"/>
  <c r="B356" i="1"/>
  <c r="E355" i="1"/>
  <c r="B355" i="1"/>
  <c r="E354" i="1"/>
  <c r="B354" i="1"/>
  <c r="E353" i="1"/>
  <c r="B353" i="1"/>
  <c r="E352" i="1"/>
  <c r="B352" i="1"/>
  <c r="E351" i="1"/>
  <c r="B351" i="1"/>
  <c r="E350" i="1"/>
  <c r="B350" i="1"/>
  <c r="E349" i="1"/>
  <c r="B349" i="1"/>
  <c r="E348" i="1"/>
  <c r="B348" i="1"/>
  <c r="E347" i="1"/>
  <c r="B347" i="1"/>
  <c r="E346" i="1"/>
  <c r="B346" i="1"/>
  <c r="E345" i="1"/>
  <c r="B345" i="1"/>
  <c r="E344" i="1"/>
  <c r="B344" i="1"/>
  <c r="E343" i="1"/>
  <c r="B343" i="1"/>
  <c r="E342" i="1"/>
  <c r="B342" i="1"/>
  <c r="E341" i="1"/>
  <c r="B341" i="1"/>
  <c r="E340" i="1"/>
  <c r="B340" i="1"/>
  <c r="E339" i="1"/>
  <c r="B339" i="1"/>
  <c r="E338" i="1"/>
  <c r="B338" i="1"/>
  <c r="E337" i="1"/>
  <c r="B337" i="1"/>
  <c r="E336" i="1"/>
  <c r="B336" i="1"/>
  <c r="E335" i="1"/>
  <c r="B335" i="1"/>
  <c r="E334" i="1"/>
  <c r="B334" i="1"/>
  <c r="E333" i="1"/>
  <c r="B333" i="1"/>
  <c r="E332" i="1"/>
  <c r="B332" i="1"/>
  <c r="E331" i="1"/>
  <c r="B331" i="1"/>
  <c r="E330" i="1"/>
  <c r="B330" i="1"/>
  <c r="E329" i="1"/>
  <c r="B329" i="1"/>
  <c r="E328" i="1"/>
  <c r="B328" i="1"/>
  <c r="E327" i="1"/>
  <c r="B327" i="1"/>
  <c r="E326" i="1"/>
  <c r="B326" i="1"/>
  <c r="E325" i="1"/>
  <c r="B325" i="1"/>
  <c r="E324" i="1"/>
  <c r="B324" i="1"/>
  <c r="E323" i="1"/>
  <c r="B323" i="1"/>
  <c r="E322" i="1"/>
  <c r="B322" i="1"/>
  <c r="E321" i="1"/>
  <c r="B321" i="1"/>
  <c r="E320" i="1"/>
  <c r="B320" i="1"/>
  <c r="E319" i="1"/>
  <c r="B319" i="1"/>
  <c r="E318" i="1"/>
  <c r="B318" i="1"/>
  <c r="E317" i="1"/>
  <c r="B317" i="1"/>
  <c r="E316" i="1"/>
  <c r="B316" i="1"/>
  <c r="E315" i="1"/>
  <c r="B315" i="1"/>
  <c r="E314" i="1"/>
  <c r="B314" i="1"/>
  <c r="E313" i="1"/>
  <c r="B313" i="1"/>
  <c r="E312" i="1"/>
  <c r="B312" i="1"/>
  <c r="E311" i="1"/>
  <c r="B311" i="1"/>
  <c r="E310" i="1"/>
  <c r="B310" i="1"/>
  <c r="E309" i="1"/>
  <c r="B309" i="1"/>
  <c r="E308" i="1"/>
  <c r="B308" i="1"/>
  <c r="E307" i="1"/>
  <c r="B307" i="1"/>
  <c r="E306" i="1"/>
  <c r="B306" i="1"/>
  <c r="E305" i="1"/>
  <c r="B305" i="1"/>
  <c r="E304" i="1"/>
  <c r="B304" i="1"/>
  <c r="E303" i="1"/>
  <c r="B303" i="1"/>
  <c r="E302" i="1"/>
  <c r="B302" i="1"/>
  <c r="E301" i="1"/>
  <c r="B301" i="1"/>
  <c r="E300" i="1"/>
  <c r="B300" i="1"/>
  <c r="E299" i="1"/>
  <c r="B299" i="1"/>
  <c r="E298" i="1"/>
  <c r="B298" i="1"/>
  <c r="E297" i="1"/>
  <c r="B297" i="1"/>
  <c r="E296" i="1"/>
  <c r="B296" i="1"/>
  <c r="E295" i="1"/>
  <c r="B295" i="1"/>
  <c r="E294" i="1"/>
  <c r="B294" i="1"/>
  <c r="E293" i="1"/>
  <c r="B293" i="1"/>
  <c r="E292" i="1"/>
  <c r="B292" i="1"/>
  <c r="E291" i="1"/>
  <c r="B291" i="1"/>
  <c r="E290" i="1"/>
  <c r="B290" i="1"/>
  <c r="E289" i="1"/>
  <c r="B289" i="1"/>
  <c r="E288" i="1"/>
  <c r="B288" i="1"/>
  <c r="E287" i="1"/>
  <c r="B287" i="1"/>
  <c r="E286" i="1"/>
  <c r="B286" i="1"/>
  <c r="E285" i="1"/>
  <c r="B285" i="1"/>
  <c r="E284" i="1"/>
  <c r="B284" i="1"/>
  <c r="E283" i="1"/>
  <c r="B283" i="1"/>
  <c r="E282" i="1"/>
  <c r="B282" i="1"/>
  <c r="E281" i="1"/>
  <c r="B281" i="1"/>
  <c r="E280" i="1"/>
  <c r="B280" i="1"/>
  <c r="E279" i="1"/>
  <c r="B279" i="1"/>
  <c r="E278" i="1"/>
  <c r="B278" i="1"/>
  <c r="E277" i="1"/>
  <c r="B277" i="1"/>
  <c r="E276" i="1"/>
  <c r="B276" i="1"/>
  <c r="E275" i="1"/>
  <c r="B275" i="1"/>
  <c r="E274" i="1"/>
  <c r="B274" i="1"/>
  <c r="E273" i="1"/>
  <c r="B273" i="1"/>
  <c r="E272" i="1"/>
  <c r="B272" i="1"/>
  <c r="E271" i="1"/>
  <c r="B271" i="1"/>
  <c r="E270" i="1"/>
  <c r="B270" i="1"/>
  <c r="E269" i="1"/>
  <c r="B269" i="1"/>
  <c r="E268" i="1"/>
  <c r="B268" i="1"/>
  <c r="E267" i="1"/>
  <c r="B267" i="1"/>
  <c r="E266" i="1"/>
  <c r="B266" i="1"/>
  <c r="E265" i="1"/>
  <c r="B265" i="1"/>
  <c r="E264" i="1"/>
  <c r="B264" i="1"/>
  <c r="E263" i="1"/>
  <c r="B263" i="1"/>
  <c r="E262" i="1"/>
  <c r="B262" i="1"/>
  <c r="E261" i="1"/>
  <c r="B261" i="1"/>
  <c r="E260" i="1"/>
  <c r="B260" i="1"/>
  <c r="E259" i="1"/>
  <c r="B259" i="1"/>
  <c r="E258" i="1"/>
  <c r="B258" i="1"/>
  <c r="E257" i="1"/>
  <c r="B257" i="1"/>
  <c r="E256" i="1"/>
  <c r="B256" i="1"/>
  <c r="E255" i="1"/>
  <c r="B255" i="1"/>
  <c r="E254" i="1"/>
  <c r="B254" i="1"/>
  <c r="E253" i="1"/>
  <c r="B253" i="1"/>
  <c r="E252" i="1"/>
  <c r="B252" i="1"/>
  <c r="E251" i="1"/>
  <c r="B251" i="1"/>
  <c r="E250" i="1"/>
  <c r="B250" i="1"/>
  <c r="E249" i="1"/>
  <c r="B249" i="1"/>
  <c r="E248" i="1"/>
  <c r="B248" i="1"/>
  <c r="E247" i="1"/>
  <c r="B247" i="1"/>
  <c r="E246" i="1"/>
  <c r="B246" i="1"/>
  <c r="E245" i="1"/>
  <c r="B245" i="1"/>
  <c r="E244" i="1"/>
  <c r="B244" i="1"/>
  <c r="E243" i="1"/>
  <c r="B243" i="1"/>
  <c r="E242" i="1"/>
  <c r="B242" i="1"/>
  <c r="E241" i="1"/>
  <c r="B241" i="1"/>
  <c r="E240" i="1"/>
  <c r="B240" i="1"/>
  <c r="E239" i="1"/>
  <c r="B239" i="1"/>
  <c r="E238" i="1"/>
  <c r="B238" i="1"/>
  <c r="E237" i="1"/>
  <c r="B237" i="1"/>
  <c r="E236" i="1"/>
  <c r="B236" i="1"/>
  <c r="E235" i="1"/>
  <c r="B235" i="1"/>
  <c r="E234" i="1"/>
  <c r="B234" i="1"/>
  <c r="E233" i="1"/>
  <c r="B233" i="1"/>
  <c r="E232" i="1"/>
  <c r="B232" i="1"/>
  <c r="E231" i="1"/>
  <c r="B231" i="1"/>
  <c r="E230" i="1"/>
  <c r="B230" i="1"/>
  <c r="E229" i="1"/>
  <c r="B229" i="1"/>
  <c r="E228" i="1"/>
  <c r="B228" i="1"/>
  <c r="E227" i="1"/>
  <c r="B227" i="1"/>
  <c r="E226" i="1"/>
  <c r="B226" i="1"/>
  <c r="E225" i="1"/>
  <c r="B225" i="1"/>
  <c r="E224" i="1"/>
  <c r="B224" i="1"/>
  <c r="E223" i="1"/>
  <c r="B223" i="1"/>
  <c r="E222" i="1"/>
  <c r="B222" i="1"/>
  <c r="E221" i="1"/>
  <c r="B221" i="1"/>
  <c r="E220" i="1"/>
  <c r="B220" i="1"/>
  <c r="E219" i="1"/>
  <c r="B219" i="1"/>
  <c r="E218" i="1"/>
  <c r="B218" i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E205" i="1"/>
  <c r="B205" i="1"/>
  <c r="E204" i="1"/>
  <c r="B204" i="1"/>
  <c r="E203" i="1"/>
  <c r="B203" i="1"/>
  <c r="E202" i="1"/>
  <c r="B202" i="1"/>
  <c r="E201" i="1"/>
  <c r="B201" i="1"/>
  <c r="E200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E181" i="1"/>
  <c r="B181" i="1"/>
  <c r="E180" i="1"/>
  <c r="B180" i="1"/>
  <c r="E179" i="1"/>
  <c r="B179" i="1"/>
  <c r="E178" i="1"/>
  <c r="B178" i="1"/>
  <c r="E177" i="1"/>
  <c r="B177" i="1"/>
  <c r="E176" i="1"/>
  <c r="B176" i="1"/>
  <c r="E175" i="1"/>
  <c r="B175" i="1"/>
  <c r="E174" i="1"/>
  <c r="B174" i="1"/>
  <c r="E173" i="1"/>
  <c r="B173" i="1"/>
  <c r="E172" i="1"/>
  <c r="B172" i="1"/>
  <c r="E171" i="1"/>
  <c r="B171" i="1"/>
  <c r="E170" i="1"/>
  <c r="B170" i="1"/>
  <c r="E169" i="1"/>
  <c r="B169" i="1"/>
  <c r="E168" i="1"/>
  <c r="B168" i="1"/>
  <c r="E167" i="1"/>
  <c r="B167" i="1"/>
  <c r="E166" i="1"/>
  <c r="B166" i="1"/>
  <c r="E165" i="1"/>
  <c r="B165" i="1"/>
  <c r="E164" i="1"/>
  <c r="B164" i="1"/>
  <c r="E163" i="1"/>
  <c r="B163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E152" i="1"/>
  <c r="B152" i="1"/>
  <c r="E151" i="1"/>
  <c r="B151" i="1"/>
  <c r="E150" i="1"/>
  <c r="B150" i="1"/>
  <c r="E149" i="1"/>
  <c r="B149" i="1"/>
  <c r="E148" i="1"/>
  <c r="B148" i="1"/>
  <c r="E147" i="1"/>
  <c r="B147" i="1"/>
  <c r="E146" i="1"/>
  <c r="B146" i="1"/>
  <c r="E145" i="1"/>
  <c r="B145" i="1"/>
  <c r="E144" i="1"/>
  <c r="B144" i="1"/>
  <c r="E143" i="1"/>
  <c r="B143" i="1"/>
  <c r="E142" i="1"/>
  <c r="B142" i="1"/>
  <c r="E141" i="1"/>
  <c r="B141" i="1"/>
  <c r="E140" i="1"/>
  <c r="B140" i="1"/>
  <c r="E139" i="1"/>
  <c r="B139" i="1"/>
  <c r="E138" i="1"/>
  <c r="B138" i="1"/>
  <c r="E137" i="1"/>
  <c r="B137" i="1"/>
  <c r="E136" i="1"/>
  <c r="B136" i="1"/>
  <c r="E135" i="1"/>
  <c r="B135" i="1"/>
  <c r="E134" i="1"/>
  <c r="B134" i="1"/>
  <c r="E133" i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B111" i="1"/>
  <c r="E110" i="1"/>
  <c r="B110" i="1"/>
  <c r="E109" i="1"/>
  <c r="B109" i="1"/>
  <c r="E108" i="1"/>
  <c r="B108" i="1"/>
  <c r="E107" i="1"/>
  <c r="B107" i="1"/>
  <c r="E106" i="1"/>
  <c r="B106" i="1"/>
  <c r="E105" i="1"/>
  <c r="B105" i="1"/>
  <c r="E104" i="1"/>
  <c r="B104" i="1"/>
  <c r="E103" i="1"/>
  <c r="B103" i="1"/>
  <c r="E102" i="1"/>
  <c r="B102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1" i="1"/>
  <c r="B1" i="1"/>
</calcChain>
</file>

<file path=xl/sharedStrings.xml><?xml version="1.0" encoding="utf-8"?>
<sst xmlns="http://schemas.openxmlformats.org/spreadsheetml/2006/main" count="5782" uniqueCount="1260">
  <si>
    <t>-</t>
  </si>
  <si>
    <t>正常</t>
  </si>
  <si>
    <t>信</t>
  </si>
  <si>
    <t>颜碧浪</t>
  </si>
  <si>
    <t>黄劲松</t>
  </si>
  <si>
    <t>李富晓</t>
  </si>
  <si>
    <t>朱灿</t>
  </si>
  <si>
    <t>刘润利</t>
  </si>
  <si>
    <t>肖玲通</t>
  </si>
  <si>
    <t>魔</t>
  </si>
  <si>
    <t>郭胜杭</t>
  </si>
  <si>
    <t>导</t>
  </si>
  <si>
    <t>来</t>
  </si>
  <si>
    <t>渠</t>
  </si>
  <si>
    <t>郭珊珊</t>
  </si>
  <si>
    <t>李雄</t>
  </si>
  <si>
    <t>徐胜涌</t>
  </si>
  <si>
    <t>贺晨磊</t>
  </si>
  <si>
    <t>伍双蓉</t>
  </si>
  <si>
    <t>德</t>
  </si>
  <si>
    <t>邓俊峰</t>
  </si>
  <si>
    <t>张琦</t>
  </si>
  <si>
    <t>付铁根</t>
  </si>
  <si>
    <t>张秉政</t>
  </si>
  <si>
    <t>周豪</t>
  </si>
  <si>
    <t>D</t>
  </si>
  <si>
    <t>张波</t>
  </si>
  <si>
    <t>陶根林</t>
  </si>
  <si>
    <t>江浩</t>
  </si>
  <si>
    <t>徐永强</t>
  </si>
  <si>
    <t>宋新欣</t>
  </si>
  <si>
    <t>骆艺</t>
  </si>
  <si>
    <t>何怡宾</t>
  </si>
  <si>
    <t>张雅楠</t>
  </si>
  <si>
    <t>郭凤良</t>
  </si>
  <si>
    <t>黄丽凤</t>
  </si>
  <si>
    <t>张国禄</t>
  </si>
  <si>
    <t>邢健</t>
  </si>
  <si>
    <t>张宇</t>
  </si>
  <si>
    <t>陈志坚</t>
  </si>
  <si>
    <t>王圣鑫</t>
  </si>
  <si>
    <t>潘志亮</t>
  </si>
  <si>
    <t>王晓君</t>
  </si>
  <si>
    <t>辛晓倩</t>
  </si>
  <si>
    <t>林奇仁</t>
  </si>
  <si>
    <t>苏耀显</t>
  </si>
  <si>
    <t>王明阳</t>
  </si>
  <si>
    <t>谢家修</t>
  </si>
  <si>
    <t>赵海兵</t>
  </si>
  <si>
    <t>徐婉征</t>
  </si>
  <si>
    <t>陈立辉</t>
  </si>
  <si>
    <t>徐春燕</t>
  </si>
  <si>
    <t>章晓康</t>
  </si>
  <si>
    <t>杨岳鑫</t>
  </si>
  <si>
    <t>秦建壮</t>
  </si>
  <si>
    <t>张原坤</t>
  </si>
  <si>
    <t>s</t>
  </si>
  <si>
    <t>胡露芳</t>
  </si>
  <si>
    <t>丁传林</t>
  </si>
  <si>
    <t>孙旭</t>
  </si>
  <si>
    <t>吴飞</t>
  </si>
  <si>
    <t>应</t>
  </si>
  <si>
    <t>林祎文</t>
  </si>
  <si>
    <t>黄文胜</t>
  </si>
  <si>
    <t>周艳芳</t>
  </si>
  <si>
    <t>王志明</t>
  </si>
  <si>
    <t>王灿</t>
  </si>
  <si>
    <t>花杰</t>
  </si>
  <si>
    <t>詹少国</t>
  </si>
  <si>
    <t>廖良维</t>
  </si>
  <si>
    <t>唐亮</t>
  </si>
  <si>
    <t>孟璐</t>
  </si>
  <si>
    <t>普帅</t>
  </si>
  <si>
    <t>李保丽</t>
  </si>
  <si>
    <t>玉苏普·艾合麦提</t>
  </si>
  <si>
    <t>严子豪</t>
  </si>
  <si>
    <t>丁红利</t>
  </si>
  <si>
    <t>刘宇</t>
  </si>
  <si>
    <t>肖丹</t>
  </si>
  <si>
    <t>陈军</t>
  </si>
  <si>
    <t>汪茹娟</t>
  </si>
  <si>
    <t>卜春雨</t>
  </si>
  <si>
    <t>严文池</t>
  </si>
  <si>
    <t>罗地才</t>
  </si>
  <si>
    <t>谢仁鹏</t>
  </si>
  <si>
    <t>罗庆</t>
  </si>
  <si>
    <t>王鹏</t>
  </si>
  <si>
    <t>肖智勇</t>
  </si>
  <si>
    <t>何匹常</t>
  </si>
  <si>
    <t>童双庆</t>
  </si>
  <si>
    <t>韦飘雪</t>
  </si>
  <si>
    <t>y</t>
  </si>
  <si>
    <t>陈秋生</t>
  </si>
  <si>
    <t>冯文倩</t>
  </si>
  <si>
    <t>范红日</t>
  </si>
  <si>
    <t>魏云水</t>
  </si>
  <si>
    <t>田晶媛</t>
  </si>
  <si>
    <t>刘玉洁</t>
  </si>
  <si>
    <t>高欢欢</t>
  </si>
  <si>
    <t>王树学</t>
  </si>
  <si>
    <t>李晓光</t>
  </si>
  <si>
    <t>李静</t>
  </si>
  <si>
    <t>杨兴伟</t>
  </si>
  <si>
    <t>李永存</t>
  </si>
  <si>
    <t>鲁津玮</t>
  </si>
  <si>
    <t>余丽英</t>
  </si>
  <si>
    <t>沈青利</t>
  </si>
  <si>
    <t>江海英</t>
  </si>
  <si>
    <t>刘莉莎</t>
  </si>
  <si>
    <t>范小冬</t>
  </si>
  <si>
    <t>黄昭坤</t>
  </si>
  <si>
    <t>李敏</t>
  </si>
  <si>
    <t>齐悦</t>
  </si>
  <si>
    <t>龙国成</t>
  </si>
  <si>
    <t>赵桂</t>
  </si>
  <si>
    <t>孙帅刚</t>
  </si>
  <si>
    <t>蒋洁</t>
  </si>
  <si>
    <t>梁雅珊</t>
  </si>
  <si>
    <t>吴明东</t>
  </si>
  <si>
    <t>熊超</t>
  </si>
  <si>
    <t>王君</t>
  </si>
  <si>
    <t>王凤姣</t>
  </si>
  <si>
    <t>应家豪</t>
  </si>
  <si>
    <t>钟光福</t>
  </si>
  <si>
    <t>钟盐河</t>
  </si>
  <si>
    <t>冯伟</t>
  </si>
  <si>
    <t>神</t>
  </si>
  <si>
    <t>钟雪凤</t>
  </si>
  <si>
    <t>廖志明</t>
  </si>
  <si>
    <t>钟岩勇</t>
  </si>
  <si>
    <t>叶征杰</t>
  </si>
  <si>
    <t>龙秋朋</t>
  </si>
  <si>
    <t>陈佩兰</t>
  </si>
  <si>
    <t>曾毓平</t>
  </si>
  <si>
    <t>蒋继强</t>
  </si>
  <si>
    <t>闫永越</t>
  </si>
  <si>
    <t>张春林</t>
  </si>
  <si>
    <t>邢岩</t>
  </si>
  <si>
    <t>刘冬冬</t>
  </si>
  <si>
    <t>杨川</t>
  </si>
  <si>
    <t>高梦竹</t>
  </si>
  <si>
    <t>陈积志</t>
  </si>
  <si>
    <t>林旭</t>
  </si>
  <si>
    <t>常延军</t>
  </si>
  <si>
    <t>肖鹏</t>
  </si>
  <si>
    <t>李欢珏</t>
  </si>
  <si>
    <t>刘鸽英</t>
  </si>
  <si>
    <t>赖俊华</t>
  </si>
  <si>
    <t>孙柱梁</t>
  </si>
  <si>
    <t>姚红健</t>
  </si>
  <si>
    <t>李金林</t>
  </si>
  <si>
    <t>张博文</t>
  </si>
  <si>
    <t>葩志涛</t>
  </si>
  <si>
    <t>戴加亮</t>
  </si>
  <si>
    <t>石芮夕</t>
  </si>
  <si>
    <t>徐锋</t>
  </si>
  <si>
    <t>刘继陈</t>
  </si>
  <si>
    <t>陈志龙</t>
  </si>
  <si>
    <t>查正</t>
  </si>
  <si>
    <t>宋学斌</t>
  </si>
  <si>
    <t>陈观音保</t>
  </si>
  <si>
    <t>梁志强</t>
  </si>
  <si>
    <t>郭露</t>
  </si>
  <si>
    <t>钟石绍</t>
  </si>
  <si>
    <t>张红霞</t>
  </si>
  <si>
    <t>李东龙</t>
  </si>
  <si>
    <t>苏玉超</t>
  </si>
  <si>
    <t>黄河良</t>
  </si>
  <si>
    <t>杨伟</t>
  </si>
  <si>
    <t>马建琪</t>
  </si>
  <si>
    <t>焦承栋</t>
  </si>
  <si>
    <t>高春兰</t>
  </si>
  <si>
    <t>宋鑫</t>
  </si>
  <si>
    <t>郭济平</t>
  </si>
  <si>
    <t>刘磊</t>
  </si>
  <si>
    <t>冉军</t>
  </si>
  <si>
    <t>谢枝梅</t>
  </si>
  <si>
    <t>陈莉</t>
  </si>
  <si>
    <t>刘洋</t>
  </si>
  <si>
    <t>张琴</t>
  </si>
  <si>
    <t>李浪波</t>
  </si>
  <si>
    <t>符应阳</t>
  </si>
  <si>
    <t>寻杰</t>
  </si>
  <si>
    <t>王彬</t>
  </si>
  <si>
    <t>钱港</t>
  </si>
  <si>
    <t>王艺涵</t>
  </si>
  <si>
    <t>唐志兴</t>
  </si>
  <si>
    <t>王健国</t>
  </si>
  <si>
    <t>黄富新</t>
  </si>
  <si>
    <t>凌钦生</t>
  </si>
  <si>
    <t>陈石</t>
  </si>
  <si>
    <t>杨龙</t>
  </si>
  <si>
    <t>周凯鸿</t>
  </si>
  <si>
    <t>朱成志</t>
  </si>
  <si>
    <t>汪海洋</t>
  </si>
  <si>
    <t>邓荣枝</t>
  </si>
  <si>
    <t>杨树林</t>
  </si>
  <si>
    <t>王志鑫</t>
  </si>
  <si>
    <t>王强</t>
  </si>
  <si>
    <t>朱佳勇</t>
  </si>
  <si>
    <t>王剑</t>
  </si>
  <si>
    <t>李际霞</t>
  </si>
  <si>
    <t>刘长峰</t>
  </si>
  <si>
    <t>张春华</t>
  </si>
  <si>
    <t>李科卿</t>
  </si>
  <si>
    <t>郑明其</t>
  </si>
  <si>
    <t>顾文娟</t>
  </si>
  <si>
    <t>程真杏</t>
  </si>
  <si>
    <t>周勇</t>
  </si>
  <si>
    <t>郭增军</t>
  </si>
  <si>
    <t>王登文</t>
  </si>
  <si>
    <t>王碧顺</t>
  </si>
  <si>
    <t>曲栋栋</t>
  </si>
  <si>
    <t>陈永</t>
  </si>
  <si>
    <t>赵黎阳</t>
  </si>
  <si>
    <t>梁文强</t>
  </si>
  <si>
    <t>王先北</t>
  </si>
  <si>
    <t>孙立新</t>
  </si>
  <si>
    <t>郑雷磊</t>
  </si>
  <si>
    <t>张录录</t>
  </si>
  <si>
    <t>梁瑞新</t>
  </si>
  <si>
    <t>金钱杰</t>
  </si>
  <si>
    <t>王娜</t>
  </si>
  <si>
    <t>周欣</t>
  </si>
  <si>
    <t>朱雷</t>
  </si>
  <si>
    <t>苏智涛</t>
  </si>
  <si>
    <t>李政锋</t>
  </si>
  <si>
    <t>孙传金</t>
  </si>
  <si>
    <t>蔺翔</t>
  </si>
  <si>
    <t>徐诚</t>
  </si>
  <si>
    <t>李前琼</t>
  </si>
  <si>
    <t>兰辉</t>
  </si>
  <si>
    <t>张一冰</t>
  </si>
  <si>
    <t>顾清华</t>
  </si>
  <si>
    <t>卢晓梅</t>
  </si>
  <si>
    <t>廖明贵</t>
  </si>
  <si>
    <t>秦小伟</t>
  </si>
  <si>
    <t>崔正永</t>
  </si>
  <si>
    <t>谭大鹏</t>
  </si>
  <si>
    <t>石勇</t>
  </si>
  <si>
    <t>郁星球</t>
  </si>
  <si>
    <t>许楠</t>
  </si>
  <si>
    <t>麻龙伟</t>
  </si>
  <si>
    <t>张开峰</t>
  </si>
  <si>
    <t>刘建新</t>
  </si>
  <si>
    <t>樊智生</t>
  </si>
  <si>
    <t>樊续民</t>
  </si>
  <si>
    <t>华美淋</t>
  </si>
  <si>
    <t>张丹</t>
  </si>
  <si>
    <t>李建松</t>
  </si>
  <si>
    <t>胡明</t>
  </si>
  <si>
    <t>毋培良</t>
  </si>
  <si>
    <t>童智</t>
  </si>
  <si>
    <t>覃乐乐</t>
  </si>
  <si>
    <t>刘媛媛</t>
  </si>
  <si>
    <t>刘罗生</t>
  </si>
  <si>
    <t>曹韶平</t>
  </si>
  <si>
    <t>廖志全</t>
  </si>
  <si>
    <t>李刚</t>
  </si>
  <si>
    <t>李国辉</t>
  </si>
  <si>
    <t>袁位</t>
  </si>
  <si>
    <t>张治国</t>
  </si>
  <si>
    <t>张孝恩</t>
  </si>
  <si>
    <t>吴光平</t>
  </si>
  <si>
    <t>石毅山</t>
  </si>
  <si>
    <t>王鑫辉</t>
  </si>
  <si>
    <t>徐纪盛</t>
  </si>
  <si>
    <t>莫国军</t>
  </si>
  <si>
    <t>张龙辉</t>
  </si>
  <si>
    <t>刘艳飞</t>
  </si>
  <si>
    <t>王治磊</t>
  </si>
  <si>
    <t>杨先</t>
  </si>
  <si>
    <t>周奇</t>
  </si>
  <si>
    <t>夏斌</t>
  </si>
  <si>
    <t>曹杰豪</t>
  </si>
  <si>
    <t>徐峰</t>
  </si>
  <si>
    <t>杨帆</t>
  </si>
  <si>
    <t>周文龙</t>
  </si>
  <si>
    <t>朱水华</t>
  </si>
  <si>
    <t>丁瀚辰</t>
  </si>
  <si>
    <t>刘宁</t>
  </si>
  <si>
    <t>王月高</t>
  </si>
  <si>
    <t>谢丰</t>
  </si>
  <si>
    <t>杨慧</t>
  </si>
  <si>
    <t>王雁</t>
  </si>
  <si>
    <t>朱梦</t>
  </si>
  <si>
    <t>张凯</t>
  </si>
  <si>
    <t>吴斌</t>
  </si>
  <si>
    <t>李娜</t>
  </si>
  <si>
    <t>刘付路</t>
  </si>
  <si>
    <t>刘彬</t>
  </si>
  <si>
    <t>杨志强</t>
  </si>
  <si>
    <t>全嘉铧</t>
  </si>
  <si>
    <t>詹新文</t>
  </si>
  <si>
    <t>刘霜</t>
  </si>
  <si>
    <t>刘蓓蓓</t>
  </si>
  <si>
    <t>卢泽伟</t>
  </si>
  <si>
    <t>闫宣军</t>
  </si>
  <si>
    <t>高路路</t>
  </si>
  <si>
    <t>蒲泽江</t>
  </si>
  <si>
    <t>刘念雨</t>
  </si>
  <si>
    <t>仝晨曦</t>
  </si>
  <si>
    <t>王亚东</t>
  </si>
  <si>
    <t>施志豪</t>
  </si>
  <si>
    <t>王一舒</t>
  </si>
  <si>
    <t>蔡小红</t>
  </si>
  <si>
    <t>王勇超</t>
  </si>
  <si>
    <t>闫楠楠</t>
  </si>
  <si>
    <t>王海涛</t>
  </si>
  <si>
    <t>凌昊南</t>
  </si>
  <si>
    <t>李鑫</t>
  </si>
  <si>
    <t>杨桥</t>
  </si>
  <si>
    <t>肖飞飞</t>
  </si>
  <si>
    <t>岳松</t>
  </si>
  <si>
    <t>秦君晖</t>
  </si>
  <si>
    <t>徐和俊</t>
  </si>
  <si>
    <t>杨小强</t>
  </si>
  <si>
    <t>师高鹏</t>
  </si>
  <si>
    <t>钟景财</t>
  </si>
  <si>
    <t>王观灵</t>
  </si>
  <si>
    <t>孙洪良</t>
  </si>
  <si>
    <t>杨强</t>
  </si>
  <si>
    <t>陈金乐</t>
  </si>
  <si>
    <t>郑佳骏</t>
  </si>
  <si>
    <t>白钰兴</t>
  </si>
  <si>
    <t>王昭</t>
  </si>
  <si>
    <t>周颖</t>
  </si>
  <si>
    <t>唐竹</t>
  </si>
  <si>
    <t>黄巧灵</t>
  </si>
  <si>
    <t>曾晓良</t>
  </si>
  <si>
    <t>何小敏</t>
  </si>
  <si>
    <t>王闯</t>
  </si>
  <si>
    <t>张晓红</t>
  </si>
  <si>
    <t>梁彪</t>
  </si>
  <si>
    <t>石岸林</t>
  </si>
  <si>
    <t>李先锋</t>
  </si>
  <si>
    <t>贾晓亮</t>
  </si>
  <si>
    <t>谢金汐</t>
  </si>
  <si>
    <t>周帅</t>
  </si>
  <si>
    <t>肖盼云</t>
  </si>
  <si>
    <t>卓春琴</t>
  </si>
  <si>
    <t>幸定军</t>
  </si>
  <si>
    <t>李鹏飞</t>
  </si>
  <si>
    <t>杨敏</t>
  </si>
  <si>
    <t>张翔宇</t>
  </si>
  <si>
    <t>冷齐</t>
  </si>
  <si>
    <t>李忠文</t>
  </si>
  <si>
    <t>李超</t>
  </si>
  <si>
    <t>侯云博</t>
  </si>
  <si>
    <t>周扬</t>
  </si>
  <si>
    <t>湛叶飞</t>
  </si>
  <si>
    <t>张彪</t>
  </si>
  <si>
    <t>杨荣跃</t>
  </si>
  <si>
    <t>陈明勇</t>
  </si>
  <si>
    <t>丁浩然</t>
  </si>
  <si>
    <t>王保仓</t>
  </si>
  <si>
    <t>许金香</t>
  </si>
  <si>
    <t>代丽蕊</t>
  </si>
  <si>
    <t>赵玉普</t>
  </si>
  <si>
    <t>陈增欢</t>
  </si>
  <si>
    <t>王峰</t>
  </si>
  <si>
    <t>金海燕</t>
  </si>
  <si>
    <t>蒙晓丹</t>
  </si>
  <si>
    <t>牛光友</t>
  </si>
  <si>
    <t>黄荣运</t>
  </si>
  <si>
    <t>黄丙义</t>
  </si>
  <si>
    <t>史锐波</t>
  </si>
  <si>
    <t>郭文鹏</t>
  </si>
  <si>
    <t>杜小龙</t>
  </si>
  <si>
    <t>李廷</t>
  </si>
  <si>
    <t>郑义</t>
  </si>
  <si>
    <t>杨成德</t>
  </si>
  <si>
    <t>江贵财</t>
  </si>
  <si>
    <t>杨昌尧</t>
  </si>
  <si>
    <t>徐波</t>
  </si>
  <si>
    <t>吕浪</t>
  </si>
  <si>
    <t>陈颖旭</t>
  </si>
  <si>
    <t>蔡艺</t>
  </si>
  <si>
    <t>莫东花</t>
  </si>
  <si>
    <t>刘亮</t>
  </si>
  <si>
    <t>张全超</t>
  </si>
  <si>
    <t>郭鹏飞</t>
  </si>
  <si>
    <t>周家明</t>
  </si>
  <si>
    <t>杨文奇</t>
  </si>
  <si>
    <t>孙玉豹</t>
  </si>
  <si>
    <t>黄令</t>
  </si>
  <si>
    <t>尤思臻</t>
  </si>
  <si>
    <t>冯凯</t>
  </si>
  <si>
    <t>张金烟</t>
  </si>
  <si>
    <t>陈鑫</t>
  </si>
  <si>
    <t>陈金生</t>
  </si>
  <si>
    <t>郭艺芳</t>
  </si>
  <si>
    <t>康颖</t>
  </si>
  <si>
    <t>李丽芬</t>
  </si>
  <si>
    <t>陈菲</t>
  </si>
  <si>
    <t>孟阳</t>
  </si>
  <si>
    <t>杨祖霞</t>
  </si>
  <si>
    <t>刘小兰</t>
  </si>
  <si>
    <t>杨杰连</t>
  </si>
  <si>
    <t>吴国威</t>
  </si>
  <si>
    <t>周凌杰</t>
  </si>
  <si>
    <t>陈杜娟</t>
  </si>
  <si>
    <t>靳开钦</t>
  </si>
  <si>
    <t>赵柏林</t>
  </si>
  <si>
    <t>张泽尧</t>
  </si>
  <si>
    <t>刘明涛</t>
  </si>
  <si>
    <t>罗光雄</t>
  </si>
  <si>
    <t>华福刚</t>
  </si>
  <si>
    <t>林姣荭</t>
  </si>
  <si>
    <t>胡文弟</t>
  </si>
  <si>
    <t>董姣</t>
  </si>
  <si>
    <t>周亚锋</t>
  </si>
  <si>
    <t>张宗群</t>
  </si>
  <si>
    <t>王利娟</t>
  </si>
  <si>
    <t>李岩</t>
  </si>
  <si>
    <t>陈捷润</t>
  </si>
  <si>
    <t>郭磊</t>
  </si>
  <si>
    <t>罗飞</t>
  </si>
  <si>
    <t>陈春秀</t>
  </si>
  <si>
    <t>田言雪</t>
  </si>
  <si>
    <t>李彧</t>
  </si>
  <si>
    <t>李大伟</t>
  </si>
  <si>
    <t>郑豹</t>
  </si>
  <si>
    <t>姜沙</t>
  </si>
  <si>
    <t>陈鸿为</t>
  </si>
  <si>
    <t>李书舒</t>
  </si>
  <si>
    <t>董金明</t>
  </si>
  <si>
    <t>王卓</t>
  </si>
  <si>
    <t>谢晓宜</t>
  </si>
  <si>
    <t>梁岩</t>
  </si>
  <si>
    <t>杨浩</t>
  </si>
  <si>
    <t>测</t>
  </si>
  <si>
    <t>王海林</t>
  </si>
  <si>
    <t>孙伟</t>
  </si>
  <si>
    <t>黄国份</t>
  </si>
  <si>
    <t>王春志</t>
  </si>
  <si>
    <t>马刚</t>
  </si>
  <si>
    <t>岳成通</t>
  </si>
  <si>
    <t>田地</t>
  </si>
  <si>
    <t>田崇利</t>
  </si>
  <si>
    <t>任帆</t>
  </si>
  <si>
    <t>徐冬</t>
  </si>
  <si>
    <t>莫波</t>
  </si>
  <si>
    <t>牛继彬</t>
  </si>
  <si>
    <t>朱丽杰</t>
  </si>
  <si>
    <t>周阳</t>
  </si>
  <si>
    <t>霍雨佳</t>
  </si>
  <si>
    <t>周吉芳</t>
  </si>
  <si>
    <t>李职绮</t>
  </si>
  <si>
    <t>胡家权</t>
  </si>
  <si>
    <t>谭碧香</t>
  </si>
  <si>
    <t>陈强</t>
  </si>
  <si>
    <t>母江波</t>
  </si>
  <si>
    <t>张志强</t>
  </si>
  <si>
    <t>王景松</t>
  </si>
  <si>
    <t>朱银玉</t>
  </si>
  <si>
    <t>漫亚利</t>
  </si>
  <si>
    <t>李飞</t>
  </si>
  <si>
    <t>杨道平</t>
  </si>
  <si>
    <t>周昕</t>
  </si>
  <si>
    <t>刘文杰</t>
  </si>
  <si>
    <t>张仕甫</t>
  </si>
  <si>
    <t>邵永彩</t>
  </si>
  <si>
    <t>张斌</t>
  </si>
  <si>
    <t>蔡小虎</t>
  </si>
  <si>
    <t>陈春娟</t>
  </si>
  <si>
    <t>刘影</t>
  </si>
  <si>
    <t>李跃洪</t>
  </si>
  <si>
    <t>左鸿涛</t>
  </si>
  <si>
    <t>吴陈球</t>
  </si>
  <si>
    <t>吴海洋</t>
  </si>
  <si>
    <t>谢庆繁</t>
  </si>
  <si>
    <t>马继承</t>
  </si>
  <si>
    <t>胡堪章</t>
  </si>
  <si>
    <t>马术清</t>
  </si>
  <si>
    <t>富</t>
  </si>
  <si>
    <t>李秋玲</t>
  </si>
  <si>
    <t>张琼花</t>
  </si>
  <si>
    <t>陈莹</t>
  </si>
  <si>
    <t>王亮</t>
  </si>
  <si>
    <t>迟维国</t>
  </si>
  <si>
    <t>陈勇</t>
  </si>
  <si>
    <t>杨光永</t>
  </si>
  <si>
    <t>徐冠华</t>
  </si>
  <si>
    <t>高志雄</t>
  </si>
  <si>
    <t>谭欣</t>
  </si>
  <si>
    <t>韦苗兴</t>
  </si>
  <si>
    <t>陈雯君</t>
  </si>
  <si>
    <t>张丽</t>
  </si>
  <si>
    <t>黄锡春</t>
  </si>
  <si>
    <t>王胜斌</t>
  </si>
  <si>
    <t>张光龙</t>
  </si>
  <si>
    <t>罗杰</t>
  </si>
  <si>
    <t>李健</t>
  </si>
  <si>
    <t>钟童</t>
  </si>
  <si>
    <t>邵凯</t>
  </si>
  <si>
    <t>杨雄松</t>
  </si>
  <si>
    <t>代黎明</t>
  </si>
  <si>
    <t>王恒丰</t>
  </si>
  <si>
    <t>王冬文</t>
  </si>
  <si>
    <t>郝焱烽</t>
  </si>
  <si>
    <t>赖教旺</t>
  </si>
  <si>
    <t>林国福</t>
  </si>
  <si>
    <t>吴叶兴</t>
  </si>
  <si>
    <t>胡永明</t>
  </si>
  <si>
    <t>郭洪华</t>
  </si>
  <si>
    <t>潘东</t>
  </si>
  <si>
    <t>傅伟翔</t>
  </si>
  <si>
    <t>赵正伟</t>
  </si>
  <si>
    <t>温家锋</t>
  </si>
  <si>
    <t>廖康乾</t>
  </si>
  <si>
    <t>应志强</t>
  </si>
  <si>
    <t>杨爽</t>
  </si>
  <si>
    <t>魏旭</t>
  </si>
  <si>
    <t>梁志华</t>
  </si>
  <si>
    <t>张园</t>
  </si>
  <si>
    <t>张文斌</t>
  </si>
  <si>
    <t>林贤安</t>
  </si>
  <si>
    <t>任纬恒</t>
  </si>
  <si>
    <t>王士松</t>
  </si>
  <si>
    <t>何建新</t>
  </si>
  <si>
    <t>肖潇</t>
  </si>
  <si>
    <t>沙玉鹏</t>
  </si>
  <si>
    <t>任盼</t>
  </si>
  <si>
    <t>罗元霖</t>
  </si>
  <si>
    <t>宋丽丽</t>
  </si>
  <si>
    <t>谢勤</t>
  </si>
  <si>
    <t>陈孝奎</t>
  </si>
  <si>
    <t>吉海忠</t>
  </si>
  <si>
    <t>孙嘉兴</t>
  </si>
  <si>
    <t>范亚琴</t>
  </si>
  <si>
    <t>王健</t>
  </si>
  <si>
    <t>邓勇</t>
  </si>
  <si>
    <t>王超</t>
  </si>
  <si>
    <t>冯晶晶</t>
  </si>
  <si>
    <t>姜明杰</t>
  </si>
  <si>
    <t>李苗</t>
  </si>
  <si>
    <t>李瑞云</t>
  </si>
  <si>
    <t>徐海涛</t>
  </si>
  <si>
    <t>崔立娟</t>
  </si>
  <si>
    <t>徐余财</t>
  </si>
  <si>
    <t>林巧</t>
  </si>
  <si>
    <t>饶丁戌</t>
  </si>
  <si>
    <t>陈文建</t>
  </si>
  <si>
    <t>谭平君</t>
  </si>
  <si>
    <t>吕凡</t>
  </si>
  <si>
    <t>程文平</t>
  </si>
  <si>
    <t>郭新林</t>
  </si>
  <si>
    <t>田滔滔</t>
  </si>
  <si>
    <t>归发玺</t>
  </si>
  <si>
    <t>钟雯</t>
  </si>
  <si>
    <t>王欢</t>
  </si>
  <si>
    <t>E</t>
  </si>
  <si>
    <t>沈祎</t>
  </si>
  <si>
    <t>陈立强</t>
  </si>
  <si>
    <t>魏佳文</t>
  </si>
  <si>
    <t>付什</t>
  </si>
  <si>
    <t>林斯鸿</t>
  </si>
  <si>
    <t>张欣</t>
  </si>
  <si>
    <t>朱海波</t>
  </si>
  <si>
    <t>赵宏燕</t>
  </si>
  <si>
    <t>姜孟阳</t>
  </si>
  <si>
    <t>侯伟芬</t>
  </si>
  <si>
    <t>李雷</t>
  </si>
  <si>
    <t>刘金祥</t>
  </si>
  <si>
    <t>郝建江</t>
  </si>
  <si>
    <t>汪子飞</t>
  </si>
  <si>
    <t>李攀</t>
  </si>
  <si>
    <t>李佳男</t>
  </si>
  <si>
    <t>杨海朋</t>
  </si>
  <si>
    <t>李炜</t>
  </si>
  <si>
    <t>黄正丽</t>
  </si>
  <si>
    <t>张健</t>
  </si>
  <si>
    <t>潘吉</t>
  </si>
  <si>
    <t>胡旺</t>
  </si>
  <si>
    <t>葛皓哲</t>
  </si>
  <si>
    <t>李艳晶</t>
  </si>
  <si>
    <t>宋宪东</t>
  </si>
  <si>
    <t>施源</t>
  </si>
  <si>
    <t>郭上溯</t>
  </si>
  <si>
    <t>冯正华</t>
  </si>
  <si>
    <t>郭天娇</t>
  </si>
  <si>
    <t>舒小进</t>
  </si>
  <si>
    <t>黄秋彬</t>
  </si>
  <si>
    <t>黑</t>
  </si>
  <si>
    <t>尕吉措</t>
  </si>
  <si>
    <t>钟玉婷</t>
  </si>
  <si>
    <t>陈淑君</t>
  </si>
  <si>
    <t>杨仙女</t>
  </si>
  <si>
    <t>刘杨</t>
  </si>
  <si>
    <t>叶飞</t>
  </si>
  <si>
    <t>袁积平</t>
  </si>
  <si>
    <t>陈培腾</t>
  </si>
  <si>
    <t>贲嘉欣</t>
  </si>
  <si>
    <t>单大伟</t>
  </si>
  <si>
    <t>王浩杰</t>
  </si>
  <si>
    <t>胡湘宜</t>
  </si>
  <si>
    <t>徐建红</t>
  </si>
  <si>
    <t>樊园园</t>
  </si>
  <si>
    <t>孟洁</t>
  </si>
  <si>
    <t>金吉明</t>
  </si>
  <si>
    <t>冯雪斌</t>
  </si>
  <si>
    <t>钱克武</t>
  </si>
  <si>
    <t>韦朝省</t>
  </si>
  <si>
    <t>周志海</t>
  </si>
  <si>
    <t>吴良法</t>
  </si>
  <si>
    <t>张会会</t>
  </si>
  <si>
    <t>霍国福</t>
  </si>
  <si>
    <t>李鹏</t>
  </si>
  <si>
    <t>凡莉明</t>
  </si>
  <si>
    <t>吴胜标</t>
  </si>
  <si>
    <t>黄志勇</t>
  </si>
  <si>
    <t>唐辉明</t>
  </si>
  <si>
    <t>冉俊</t>
  </si>
  <si>
    <t>蒲雪婷</t>
  </si>
  <si>
    <t>用</t>
  </si>
  <si>
    <t>陈倩</t>
  </si>
  <si>
    <t>秦其威</t>
  </si>
  <si>
    <t>袁伟</t>
  </si>
  <si>
    <t>谭杰</t>
  </si>
  <si>
    <t>颉祥</t>
  </si>
  <si>
    <t>卢秋金</t>
  </si>
  <si>
    <t>孙陆豪</t>
  </si>
  <si>
    <t>何美昌</t>
  </si>
  <si>
    <t>陈秀娟</t>
  </si>
  <si>
    <t>陈一龙</t>
  </si>
  <si>
    <t>邓锐茂</t>
  </si>
  <si>
    <t>吴欣欣</t>
  </si>
  <si>
    <t>刘辉</t>
  </si>
  <si>
    <t>陈泳秀</t>
  </si>
  <si>
    <t>路方凯</t>
  </si>
  <si>
    <t>范一芹</t>
  </si>
  <si>
    <t>秦永祺</t>
  </si>
  <si>
    <t>赵雷</t>
  </si>
  <si>
    <t>陈惠典</t>
  </si>
  <si>
    <t>冯永先</t>
  </si>
  <si>
    <t>张泽容</t>
  </si>
  <si>
    <t>蔡亚娇</t>
  </si>
  <si>
    <t>柯玉胜</t>
  </si>
  <si>
    <t>郑建珍</t>
  </si>
  <si>
    <t>罗裕</t>
  </si>
  <si>
    <t>黄华</t>
  </si>
  <si>
    <t>刘阔</t>
  </si>
  <si>
    <t>卢肖劼</t>
  </si>
  <si>
    <t>杨沙</t>
  </si>
  <si>
    <t>文泽军</t>
  </si>
  <si>
    <t>丰飘</t>
  </si>
  <si>
    <t>徐蔷薇</t>
  </si>
  <si>
    <t>杨秀丛</t>
  </si>
  <si>
    <t>冯秩谦</t>
  </si>
  <si>
    <t>欧阳剑</t>
  </si>
  <si>
    <t>王丹</t>
  </si>
  <si>
    <t>卢东才</t>
  </si>
  <si>
    <t>周江</t>
  </si>
  <si>
    <t>欧传辉</t>
  </si>
  <si>
    <t>林静</t>
  </si>
  <si>
    <t>徐胜</t>
  </si>
  <si>
    <t>张鹏</t>
  </si>
  <si>
    <t>丁海容</t>
  </si>
  <si>
    <t>许建玲</t>
  </si>
  <si>
    <t>王金钢</t>
  </si>
  <si>
    <t>于德鹏</t>
  </si>
  <si>
    <t>冯敬业</t>
  </si>
  <si>
    <t>陈卫兵</t>
  </si>
  <si>
    <t>陈寿康</t>
  </si>
  <si>
    <t>潘亚威</t>
  </si>
  <si>
    <t>王科堉</t>
  </si>
  <si>
    <t>李守臣</t>
  </si>
  <si>
    <t>贺迎</t>
  </si>
  <si>
    <t>杨梅花</t>
  </si>
  <si>
    <t>朱慧娟</t>
  </si>
  <si>
    <t>马尧</t>
  </si>
  <si>
    <t>李顺琴</t>
  </si>
  <si>
    <t>何金海</t>
  </si>
  <si>
    <t>王伟锦</t>
  </si>
  <si>
    <t>曾华金</t>
  </si>
  <si>
    <t>赵一同</t>
  </si>
  <si>
    <t>陆祖浩</t>
  </si>
  <si>
    <t>赵辉</t>
  </si>
  <si>
    <t>王川</t>
  </si>
  <si>
    <t>庞倩</t>
  </si>
  <si>
    <t>杨远波</t>
  </si>
  <si>
    <t>张晖</t>
  </si>
  <si>
    <t>卞艳艳</t>
  </si>
  <si>
    <t>廖湘瑜</t>
  </si>
  <si>
    <t>王华川</t>
  </si>
  <si>
    <t>许春杰</t>
  </si>
  <si>
    <t>肖赛</t>
  </si>
  <si>
    <t>张鑫</t>
  </si>
  <si>
    <t>于建旭</t>
  </si>
  <si>
    <t>黄凯</t>
  </si>
  <si>
    <t>闫亚辉</t>
  </si>
  <si>
    <t>迟雾松</t>
  </si>
  <si>
    <t>戴磊</t>
  </si>
  <si>
    <t>王浩南</t>
  </si>
  <si>
    <t>邓强</t>
  </si>
  <si>
    <t>刘阳</t>
  </si>
  <si>
    <t>周子盛</t>
  </si>
  <si>
    <t>陈敏洁</t>
  </si>
  <si>
    <t>李才文</t>
  </si>
  <si>
    <t>李大龙</t>
  </si>
  <si>
    <t>黄国荣</t>
  </si>
  <si>
    <t>郑智文</t>
  </si>
  <si>
    <t>赵皓</t>
  </si>
  <si>
    <t>江燕</t>
  </si>
  <si>
    <t>牟伟</t>
  </si>
  <si>
    <t>李海波</t>
  </si>
  <si>
    <t>罗延海</t>
  </si>
  <si>
    <t>蔡万良</t>
  </si>
  <si>
    <t>尤吉锐</t>
  </si>
  <si>
    <t>杨国伟</t>
  </si>
  <si>
    <t>严要勇</t>
  </si>
  <si>
    <t>贺海军</t>
  </si>
  <si>
    <t>赵弘</t>
  </si>
  <si>
    <t>蔡小龙</t>
  </si>
  <si>
    <t>肖佩婷</t>
  </si>
  <si>
    <t>江克胜</t>
  </si>
  <si>
    <t>余广</t>
  </si>
  <si>
    <t>陈洋</t>
  </si>
  <si>
    <t>张占伟</t>
  </si>
  <si>
    <t>何希</t>
  </si>
  <si>
    <t>丁世杰</t>
  </si>
  <si>
    <t>夏洋</t>
  </si>
  <si>
    <t>代义</t>
  </si>
  <si>
    <t>曹作锋</t>
  </si>
  <si>
    <t>王泽</t>
  </si>
  <si>
    <t>黄文权</t>
  </si>
  <si>
    <t>张莉</t>
  </si>
  <si>
    <t>阿石约呷子</t>
  </si>
  <si>
    <t>蒋小运</t>
  </si>
  <si>
    <t>王林</t>
  </si>
  <si>
    <t>彭宏扬</t>
  </si>
  <si>
    <t>夏凉</t>
  </si>
  <si>
    <t>宫子召</t>
  </si>
  <si>
    <t>熊贵彦</t>
  </si>
  <si>
    <t>刘红</t>
  </si>
  <si>
    <t>侯先慧</t>
  </si>
  <si>
    <t>吴高财</t>
  </si>
  <si>
    <t>曾永永</t>
  </si>
  <si>
    <t>鲍星光</t>
  </si>
  <si>
    <t>任江龙</t>
  </si>
  <si>
    <t>何洋杰</t>
  </si>
  <si>
    <t>罗丽春</t>
  </si>
  <si>
    <t>朱能彬</t>
  </si>
  <si>
    <t>朱强龙</t>
  </si>
  <si>
    <t>朱文凯</t>
  </si>
  <si>
    <t>程远中</t>
  </si>
  <si>
    <t>张宵宁</t>
  </si>
  <si>
    <t>王潇</t>
  </si>
  <si>
    <t>徐雅明</t>
  </si>
  <si>
    <t>罗梦飞</t>
  </si>
  <si>
    <t>廖恒亮</t>
  </si>
  <si>
    <t>龚晓娜</t>
  </si>
  <si>
    <t>魏承志</t>
  </si>
  <si>
    <t>徐秋来</t>
  </si>
  <si>
    <t>王悦</t>
  </si>
  <si>
    <t>樊为民</t>
  </si>
  <si>
    <t>宋绍辉</t>
  </si>
  <si>
    <t>张礼男</t>
  </si>
  <si>
    <t>邓龙活</t>
  </si>
  <si>
    <t>安彦芬</t>
  </si>
  <si>
    <t>王蕊</t>
  </si>
  <si>
    <t>李睿</t>
  </si>
  <si>
    <t>张颜</t>
  </si>
  <si>
    <t>刘艳金</t>
  </si>
  <si>
    <t>张久飞</t>
  </si>
  <si>
    <t>张利伟</t>
  </si>
  <si>
    <t>王堂胜</t>
  </si>
  <si>
    <t>范柳霜</t>
  </si>
  <si>
    <t>李海勇</t>
  </si>
  <si>
    <t>嵇志贤</t>
  </si>
  <si>
    <t>袁学羲</t>
  </si>
  <si>
    <t>李佳伟</t>
  </si>
  <si>
    <t>徐莹</t>
  </si>
  <si>
    <t>刘俊敏</t>
  </si>
  <si>
    <t>孙霄南</t>
  </si>
  <si>
    <t>张涵</t>
  </si>
  <si>
    <t>张兴发</t>
  </si>
  <si>
    <t>张长富</t>
  </si>
  <si>
    <t>郭涛</t>
  </si>
  <si>
    <t>鲁楠</t>
  </si>
  <si>
    <t>黄俊</t>
  </si>
  <si>
    <t>连和城</t>
  </si>
  <si>
    <t>冯丽萍</t>
  </si>
  <si>
    <t>陈岚</t>
  </si>
  <si>
    <t>李辉</t>
  </si>
  <si>
    <t>李桂兰</t>
  </si>
  <si>
    <t>吕丽</t>
  </si>
  <si>
    <t>赵启</t>
  </si>
  <si>
    <t>闫志强</t>
  </si>
  <si>
    <t>杨磊</t>
  </si>
  <si>
    <t>汪世杰</t>
  </si>
  <si>
    <t>关淑英</t>
  </si>
  <si>
    <t>贾蕾</t>
  </si>
  <si>
    <t>李强</t>
  </si>
  <si>
    <t>沈军</t>
  </si>
  <si>
    <t>张利飞</t>
  </si>
  <si>
    <t>陶柏</t>
  </si>
  <si>
    <t>曾耀峰</t>
  </si>
  <si>
    <t>刘洪</t>
  </si>
  <si>
    <t>谢天阳</t>
  </si>
  <si>
    <t>黄美玲</t>
  </si>
  <si>
    <t>朱星光</t>
  </si>
  <si>
    <t>林毅辉</t>
  </si>
  <si>
    <t>林锦添</t>
  </si>
  <si>
    <t>陈玉</t>
  </si>
  <si>
    <t>李亭波</t>
  </si>
  <si>
    <t>程国鹏</t>
  </si>
  <si>
    <t>陈昌波</t>
  </si>
  <si>
    <t>彭继文</t>
  </si>
  <si>
    <t>余杨</t>
  </si>
  <si>
    <t>孙加浩</t>
  </si>
  <si>
    <t>魏柯</t>
  </si>
  <si>
    <t>万义成</t>
  </si>
  <si>
    <t>张会龙</t>
  </si>
  <si>
    <t>胡昌志</t>
  </si>
  <si>
    <t>骆洪南</t>
  </si>
  <si>
    <t>陈文洪</t>
  </si>
  <si>
    <t>成军</t>
  </si>
  <si>
    <t>蒋鲜</t>
  </si>
  <si>
    <t>寿炎锋</t>
  </si>
  <si>
    <t>林泽委</t>
  </si>
  <si>
    <t>李金华</t>
  </si>
  <si>
    <t>周子雄</t>
  </si>
  <si>
    <t>兰全胜</t>
  </si>
  <si>
    <t>周松松</t>
  </si>
  <si>
    <t>冯亦达</t>
  </si>
  <si>
    <t>邹明新</t>
  </si>
  <si>
    <t>韦英涛</t>
  </si>
  <si>
    <t>楚艳侠</t>
  </si>
  <si>
    <t>徐晓辉</t>
  </si>
  <si>
    <t>武泽敏</t>
  </si>
  <si>
    <t>周贤武</t>
  </si>
  <si>
    <t>李家惠</t>
  </si>
  <si>
    <t>付崇洋</t>
  </si>
  <si>
    <t>宇文科</t>
  </si>
  <si>
    <t>骆敬波</t>
  </si>
  <si>
    <t>李宏威</t>
  </si>
  <si>
    <t>王鹏飞</t>
  </si>
  <si>
    <t>戚玉兴</t>
  </si>
  <si>
    <t>彭华</t>
  </si>
  <si>
    <t>周慧</t>
  </si>
  <si>
    <t>白义蒙</t>
  </si>
  <si>
    <t>易雪婷</t>
  </si>
  <si>
    <t>白胜光</t>
  </si>
  <si>
    <t>林德灵</t>
  </si>
  <si>
    <t>罗章</t>
  </si>
  <si>
    <t>王军宏</t>
  </si>
  <si>
    <t>常梦华</t>
  </si>
  <si>
    <t>张守延</t>
  </si>
  <si>
    <t>张巧瑜</t>
  </si>
  <si>
    <t>郭立群</t>
  </si>
  <si>
    <t>刘英俊</t>
  </si>
  <si>
    <t>李雄超</t>
  </si>
  <si>
    <t>周立峰</t>
  </si>
  <si>
    <t>张明华</t>
  </si>
  <si>
    <t>刘雄</t>
  </si>
  <si>
    <t>方健</t>
  </si>
  <si>
    <t>申屠晨浩</t>
  </si>
  <si>
    <t>程振宇</t>
  </si>
  <si>
    <t>褚洋洋</t>
  </si>
  <si>
    <t>张海鹏</t>
  </si>
  <si>
    <t>邓荣平</t>
  </si>
  <si>
    <t>王亮亮</t>
  </si>
  <si>
    <t>吴超凡</t>
  </si>
  <si>
    <t>梁朋飞</t>
  </si>
  <si>
    <t>林左星</t>
  </si>
  <si>
    <t>黄水林</t>
  </si>
  <si>
    <t>周露</t>
  </si>
  <si>
    <t>张洪</t>
  </si>
  <si>
    <t>闻杰</t>
  </si>
  <si>
    <t>唐小亿</t>
  </si>
  <si>
    <t>柳亚伦</t>
  </si>
  <si>
    <t>彭俊伟</t>
  </si>
  <si>
    <t>赵親親</t>
  </si>
  <si>
    <t>程冬冬</t>
  </si>
  <si>
    <t>袁瀟</t>
  </si>
  <si>
    <t>王景鹤</t>
  </si>
  <si>
    <t>徐奥飞</t>
  </si>
  <si>
    <t>周君成</t>
  </si>
  <si>
    <t>姜伟</t>
  </si>
  <si>
    <t>许长清</t>
  </si>
  <si>
    <t>岳东菊</t>
  </si>
  <si>
    <t>张琪</t>
  </si>
  <si>
    <t>刘虎</t>
  </si>
  <si>
    <t>代伟</t>
  </si>
  <si>
    <t>吴明杨</t>
  </si>
  <si>
    <t>刘沙泥</t>
  </si>
  <si>
    <t>赵冬羿</t>
  </si>
  <si>
    <t>李品威</t>
  </si>
  <si>
    <t>周慧胜</t>
  </si>
  <si>
    <t>王想</t>
  </si>
  <si>
    <t>王柱</t>
  </si>
  <si>
    <t>赵文革</t>
  </si>
  <si>
    <t>胡亭亭</t>
  </si>
  <si>
    <t>刘文勇</t>
  </si>
  <si>
    <t>洪赞桂</t>
  </si>
  <si>
    <t>彭金勇</t>
  </si>
  <si>
    <t>李麟历</t>
  </si>
  <si>
    <t>喻兴华</t>
  </si>
  <si>
    <t>万迪</t>
  </si>
  <si>
    <t>姜庆</t>
  </si>
  <si>
    <t>后希东</t>
  </si>
  <si>
    <t>向凡</t>
  </si>
  <si>
    <t>盛欢</t>
  </si>
  <si>
    <t>石付勇</t>
  </si>
  <si>
    <t>祝平平</t>
  </si>
  <si>
    <t>叶雍年</t>
  </si>
  <si>
    <t>陈龙</t>
  </si>
  <si>
    <t>曾令贤</t>
  </si>
  <si>
    <t>鲍云强</t>
  </si>
  <si>
    <t>郑佳豪</t>
  </si>
  <si>
    <t>刘亚锋</t>
  </si>
  <si>
    <t>吴江</t>
  </si>
  <si>
    <t>潘煜晖</t>
  </si>
  <si>
    <t>李传奇</t>
  </si>
  <si>
    <t>黄炯荣</t>
  </si>
  <si>
    <t>李丹丹</t>
  </si>
  <si>
    <t>安君</t>
  </si>
  <si>
    <t>李林华</t>
  </si>
  <si>
    <t>牟阳</t>
  </si>
  <si>
    <t>刘汶龙</t>
  </si>
  <si>
    <t>蒋建</t>
  </si>
  <si>
    <t>王志强</t>
  </si>
  <si>
    <t>叶英杰</t>
  </si>
  <si>
    <t>侯星任</t>
  </si>
  <si>
    <t>高杨</t>
  </si>
  <si>
    <t>谭嘉雄</t>
  </si>
  <si>
    <t>胡建山</t>
  </si>
  <si>
    <t>泮春晖</t>
  </si>
  <si>
    <t>王宇喆</t>
  </si>
  <si>
    <t>聂正满</t>
  </si>
  <si>
    <t>罗超</t>
  </si>
  <si>
    <t>马垣顺</t>
  </si>
  <si>
    <t>梁华</t>
  </si>
  <si>
    <t>古孟</t>
  </si>
  <si>
    <t>谢兵</t>
  </si>
  <si>
    <t>刘玉杰</t>
  </si>
  <si>
    <t>凌海英</t>
  </si>
  <si>
    <t>余聪</t>
  </si>
  <si>
    <t>许林</t>
  </si>
  <si>
    <t>马作华</t>
  </si>
  <si>
    <t>陈蕾</t>
  </si>
  <si>
    <t>梁秋娟</t>
  </si>
  <si>
    <t>孙宁哲</t>
  </si>
  <si>
    <t>陈成林</t>
  </si>
  <si>
    <t>黄明磊</t>
  </si>
  <si>
    <t>邵玉阔</t>
  </si>
  <si>
    <t>杨永贵</t>
  </si>
  <si>
    <t>胡英莉</t>
  </si>
  <si>
    <t>李淑芬</t>
  </si>
  <si>
    <t>郑玉兰</t>
  </si>
  <si>
    <t>辛全虹</t>
  </si>
  <si>
    <t>张成英</t>
  </si>
  <si>
    <t>吴焕珍</t>
  </si>
  <si>
    <t>张朋</t>
  </si>
  <si>
    <t>冯阳</t>
  </si>
  <si>
    <t>李飞虎</t>
  </si>
  <si>
    <t>袁闯</t>
  </si>
  <si>
    <t>蓝巧巧</t>
  </si>
  <si>
    <t>董亚鑫</t>
  </si>
  <si>
    <t>周利平</t>
  </si>
  <si>
    <t>龙小勇</t>
  </si>
  <si>
    <t>施伟涛</t>
  </si>
  <si>
    <t>范李勇</t>
  </si>
  <si>
    <t>张进美</t>
  </si>
  <si>
    <t>欧埼</t>
  </si>
  <si>
    <t>邢永进</t>
  </si>
  <si>
    <t>张雪</t>
  </si>
  <si>
    <t>王新城</t>
  </si>
  <si>
    <t>杜凯</t>
  </si>
  <si>
    <t>贺山青</t>
  </si>
  <si>
    <t>简小蓉</t>
  </si>
  <si>
    <t>杜佳烨</t>
  </si>
  <si>
    <t>王胜东</t>
  </si>
  <si>
    <t>杨武标</t>
  </si>
  <si>
    <t>王兆</t>
  </si>
  <si>
    <t>王龙</t>
  </si>
  <si>
    <t>陈会堂</t>
  </si>
  <si>
    <t>赵伊</t>
  </si>
  <si>
    <t>韦程耿</t>
  </si>
  <si>
    <t>姚月峰</t>
  </si>
  <si>
    <t>张馨益</t>
  </si>
  <si>
    <t>张春</t>
  </si>
  <si>
    <t>陈思云</t>
  </si>
  <si>
    <t>张忠</t>
  </si>
  <si>
    <t>汪庆佳</t>
  </si>
  <si>
    <t>殷玉松</t>
  </si>
  <si>
    <t>仲跻明</t>
  </si>
  <si>
    <t>张建明</t>
  </si>
  <si>
    <t>李广</t>
  </si>
  <si>
    <t>罗邦均</t>
  </si>
  <si>
    <t>季玉峰</t>
  </si>
  <si>
    <t>肖志成</t>
  </si>
  <si>
    <t>史琦蕾</t>
  </si>
  <si>
    <t>邓川</t>
  </si>
  <si>
    <t>肖代辉</t>
  </si>
  <si>
    <t>陈涛</t>
  </si>
  <si>
    <t>李煜伟</t>
  </si>
  <si>
    <t>罗孝超</t>
  </si>
  <si>
    <t>王琦霄</t>
  </si>
  <si>
    <t>杨正平</t>
  </si>
  <si>
    <t>王晨曦</t>
  </si>
  <si>
    <t>沈勇彬</t>
  </si>
  <si>
    <t>陈兴好</t>
  </si>
  <si>
    <t>王芳</t>
  </si>
  <si>
    <t>雷春虎</t>
  </si>
  <si>
    <t>尹金华</t>
  </si>
  <si>
    <t>陈建碎</t>
  </si>
  <si>
    <t>童群</t>
  </si>
  <si>
    <t>陆素玲</t>
  </si>
  <si>
    <t>邓鹏</t>
  </si>
  <si>
    <t>潘文豪</t>
  </si>
  <si>
    <t>粘添才</t>
  </si>
  <si>
    <t>郭美玲</t>
  </si>
  <si>
    <t>韩睿</t>
  </si>
  <si>
    <t>赖泓</t>
  </si>
  <si>
    <t>王敬</t>
  </si>
  <si>
    <t>刘兴盛</t>
  </si>
  <si>
    <t>韩雪</t>
  </si>
  <si>
    <t>米少卿</t>
  </si>
  <si>
    <t>杜修亮</t>
  </si>
  <si>
    <t>贾丙辛</t>
  </si>
  <si>
    <t>高福源</t>
  </si>
  <si>
    <t>温林芳</t>
  </si>
  <si>
    <t>李建平</t>
  </si>
  <si>
    <t>段华佗</t>
  </si>
  <si>
    <t>孔英杰</t>
  </si>
  <si>
    <t>陈晓龙</t>
  </si>
  <si>
    <t>黎成学</t>
  </si>
  <si>
    <t>吕小强</t>
  </si>
  <si>
    <t>俞静</t>
  </si>
  <si>
    <t>盛冬冬</t>
  </si>
  <si>
    <t>林焕强</t>
  </si>
  <si>
    <t>齐伟健</t>
  </si>
  <si>
    <t>阳仁伟</t>
  </si>
  <si>
    <t>罗忠良</t>
  </si>
  <si>
    <t>曾杰辉</t>
  </si>
  <si>
    <t>吴雪丽</t>
  </si>
  <si>
    <t>罗斌</t>
  </si>
  <si>
    <t>刘国庆</t>
  </si>
  <si>
    <t>孙女士</t>
  </si>
  <si>
    <t>李青青</t>
  </si>
  <si>
    <t>苗建</t>
  </si>
  <si>
    <t>莫益科</t>
  </si>
  <si>
    <t>胡燕兰</t>
  </si>
  <si>
    <t>吴琼</t>
  </si>
  <si>
    <t>宋学高</t>
  </si>
  <si>
    <t>苏旸旸</t>
  </si>
  <si>
    <t>王欣宇</t>
  </si>
  <si>
    <t>吴坤</t>
  </si>
  <si>
    <t>袁小华</t>
  </si>
  <si>
    <t>袁昌政</t>
  </si>
  <si>
    <t>尹世龙</t>
  </si>
  <si>
    <t>杨海林</t>
  </si>
  <si>
    <t>杨情亮</t>
  </si>
  <si>
    <t>王链枞</t>
  </si>
  <si>
    <t>唐乌挤</t>
  </si>
  <si>
    <t>李柳坤</t>
  </si>
  <si>
    <t>唐爱勇</t>
  </si>
  <si>
    <t>卫正</t>
  </si>
  <si>
    <t>李贵</t>
  </si>
  <si>
    <t>黄静</t>
  </si>
  <si>
    <t>于永杰</t>
  </si>
  <si>
    <t>庄柴头</t>
  </si>
  <si>
    <t>方志雄</t>
  </si>
  <si>
    <t>李林</t>
  </si>
  <si>
    <t>林财斌</t>
  </si>
  <si>
    <t>郭文文</t>
  </si>
  <si>
    <t>周碧镇</t>
  </si>
  <si>
    <t>朱晓琴</t>
  </si>
  <si>
    <t>刘超</t>
  </si>
  <si>
    <t>张建</t>
  </si>
  <si>
    <t>邹城</t>
  </si>
  <si>
    <t>曾学斌</t>
  </si>
  <si>
    <t>张园园</t>
  </si>
  <si>
    <t>邓志伟</t>
  </si>
  <si>
    <t>周利发</t>
  </si>
  <si>
    <t>陈少将</t>
  </si>
  <si>
    <t>王志</t>
  </si>
  <si>
    <t>袁国强</t>
  </si>
  <si>
    <t>魏祥</t>
  </si>
  <si>
    <t>周兵</t>
  </si>
  <si>
    <t>林秀</t>
  </si>
  <si>
    <t>石杭</t>
  </si>
  <si>
    <t>孙伟洪</t>
  </si>
  <si>
    <t>钟碧霞</t>
  </si>
  <si>
    <t>张俊</t>
  </si>
  <si>
    <t>陈丽芬</t>
  </si>
  <si>
    <t>王叶君</t>
  </si>
  <si>
    <t>马玉军</t>
  </si>
  <si>
    <t>铁生宝</t>
  </si>
  <si>
    <t>彭振通</t>
  </si>
  <si>
    <t>孙先聘</t>
  </si>
  <si>
    <t>吴尔文</t>
  </si>
  <si>
    <t>陈云龙</t>
  </si>
  <si>
    <t>杨盛华</t>
  </si>
  <si>
    <t>王崇宇</t>
  </si>
  <si>
    <t>钱涛</t>
  </si>
  <si>
    <t>何海洋</t>
  </si>
  <si>
    <t>刘建尚</t>
  </si>
  <si>
    <t>马黄彬</t>
  </si>
  <si>
    <t>林跃松</t>
  </si>
  <si>
    <t>王彦青</t>
  </si>
  <si>
    <t>王建增</t>
  </si>
  <si>
    <t>蒲远利</t>
  </si>
  <si>
    <t>郝超平</t>
  </si>
  <si>
    <t>胡龙</t>
  </si>
  <si>
    <t>张芳勇</t>
  </si>
  <si>
    <t>王小波</t>
  </si>
  <si>
    <t>查木良</t>
  </si>
  <si>
    <t>周跃辉</t>
  </si>
  <si>
    <t>刘江</t>
  </si>
  <si>
    <t>王修石</t>
  </si>
  <si>
    <t>阳耀宇</t>
  </si>
  <si>
    <t>王娟</t>
  </si>
  <si>
    <t>许杰</t>
  </si>
  <si>
    <t>胡朝东</t>
  </si>
  <si>
    <t>丁毅</t>
  </si>
  <si>
    <t>唐景宏</t>
  </si>
  <si>
    <t>郭梦成</t>
  </si>
  <si>
    <t>钟豪</t>
  </si>
  <si>
    <t>文学院</t>
  </si>
  <si>
    <t>李青霞</t>
  </si>
  <si>
    <t>李永茂</t>
  </si>
  <si>
    <t>潘宗有</t>
  </si>
  <si>
    <t>肖深祥</t>
  </si>
  <si>
    <t>于银亮</t>
  </si>
  <si>
    <t>林孝荣</t>
  </si>
  <si>
    <t>马才林</t>
  </si>
  <si>
    <t>张倩</t>
  </si>
  <si>
    <t>莫伦敖</t>
  </si>
  <si>
    <t>刘畅</t>
  </si>
  <si>
    <t>刘海波</t>
  </si>
  <si>
    <t>刘连卫</t>
  </si>
  <si>
    <t>廖秋刚</t>
  </si>
  <si>
    <t>南义成</t>
  </si>
  <si>
    <t>闫钢芸</t>
  </si>
  <si>
    <t>梁玉萍</t>
  </si>
  <si>
    <t>刘欣</t>
  </si>
  <si>
    <t>刘爱平</t>
  </si>
  <si>
    <t>蔡海双</t>
  </si>
  <si>
    <t>张华</t>
  </si>
  <si>
    <t>徐清健</t>
  </si>
  <si>
    <t>郭继光</t>
  </si>
  <si>
    <t>王洁</t>
  </si>
  <si>
    <t>彭金亮</t>
  </si>
  <si>
    <t>陈中司</t>
  </si>
  <si>
    <t>王兆国</t>
  </si>
  <si>
    <t>热依拉木·阿布都热西提</t>
  </si>
  <si>
    <t>达足约哈子</t>
  </si>
  <si>
    <t>何建良</t>
  </si>
  <si>
    <t>罗锦鹏</t>
  </si>
  <si>
    <t>郑明旭</t>
  </si>
  <si>
    <t>廖建国</t>
  </si>
  <si>
    <t>叶实涛</t>
  </si>
  <si>
    <t>孙岳</t>
  </si>
  <si>
    <t>李招梅</t>
  </si>
  <si>
    <t>王昆</t>
  </si>
  <si>
    <t>李红艳</t>
  </si>
  <si>
    <t>肖聪</t>
  </si>
  <si>
    <t>刘训山</t>
  </si>
  <si>
    <t>单国辉</t>
  </si>
  <si>
    <t>舒财龙</t>
  </si>
  <si>
    <t>张起鸣</t>
  </si>
  <si>
    <t>王妹</t>
  </si>
  <si>
    <t>卓剑冰</t>
  </si>
  <si>
    <t>郑柯</t>
  </si>
  <si>
    <t>马黑忠</t>
  </si>
  <si>
    <t>杨加昆</t>
  </si>
  <si>
    <t>李亮</t>
  </si>
  <si>
    <t>卫战峰</t>
  </si>
  <si>
    <t>张晓月</t>
  </si>
  <si>
    <t>黄鑫</t>
  </si>
  <si>
    <t>修振欢</t>
  </si>
  <si>
    <t>谢荷勇</t>
  </si>
  <si>
    <t>莫小君</t>
  </si>
  <si>
    <t>龙康</t>
  </si>
  <si>
    <t>牛成杰</t>
  </si>
  <si>
    <t>何正伟</t>
  </si>
  <si>
    <t>康宁</t>
  </si>
  <si>
    <t>吴永胜</t>
  </si>
  <si>
    <t>赖晓珊</t>
  </si>
  <si>
    <t>万意灵</t>
  </si>
  <si>
    <t>王雷</t>
  </si>
  <si>
    <t>唐云飞</t>
  </si>
  <si>
    <t>唐静波</t>
  </si>
  <si>
    <t>王辉</t>
  </si>
  <si>
    <t>张国祝</t>
  </si>
  <si>
    <t>黎梦龙</t>
  </si>
  <si>
    <t>黎春兰</t>
  </si>
  <si>
    <t>毛俊东</t>
  </si>
  <si>
    <t>范叔向</t>
  </si>
  <si>
    <t>谭聃</t>
  </si>
  <si>
    <t>张能定</t>
  </si>
  <si>
    <t>李正凯</t>
  </si>
  <si>
    <t>阮小彬</t>
  </si>
  <si>
    <t>袁海</t>
  </si>
  <si>
    <t>罗耀</t>
  </si>
  <si>
    <t>辛春艳</t>
  </si>
  <si>
    <t>李亚斋</t>
  </si>
  <si>
    <t>毕章涛</t>
  </si>
  <si>
    <t>张德明</t>
  </si>
  <si>
    <t>黄方亮</t>
  </si>
  <si>
    <t>韦焱</t>
  </si>
  <si>
    <t>罗来福</t>
  </si>
  <si>
    <t>潘志祥</t>
  </si>
  <si>
    <t>包晓文</t>
  </si>
  <si>
    <t>何俊祥</t>
  </si>
  <si>
    <t>孟强</t>
  </si>
  <si>
    <t>吝杰波</t>
  </si>
  <si>
    <t>吴成美</t>
  </si>
  <si>
    <t>徐乾</t>
  </si>
  <si>
    <t>李文辉</t>
  </si>
  <si>
    <t>姜堡</t>
  </si>
  <si>
    <t>章虎</t>
  </si>
  <si>
    <t>罗晚姑</t>
  </si>
  <si>
    <t>陈玮</t>
  </si>
  <si>
    <t>孟呈祥</t>
  </si>
  <si>
    <t>纪林森</t>
  </si>
  <si>
    <t>范进</t>
  </si>
  <si>
    <t>林畅全</t>
  </si>
  <si>
    <t>赵威</t>
  </si>
  <si>
    <t>邝永华</t>
  </si>
  <si>
    <t>吴松</t>
  </si>
  <si>
    <t>李伟</t>
  </si>
  <si>
    <t>敬兴华</t>
  </si>
  <si>
    <t>姜文俊</t>
  </si>
  <si>
    <t>王永奎</t>
  </si>
  <si>
    <t>吕正国</t>
  </si>
  <si>
    <t>冯庆伟</t>
  </si>
  <si>
    <t>唐宁山</t>
  </si>
  <si>
    <t>鄢琴</t>
  </si>
  <si>
    <t>辛日才</t>
  </si>
  <si>
    <t>钟良</t>
  </si>
  <si>
    <t>奚拥领</t>
  </si>
  <si>
    <t>李国翔</t>
  </si>
  <si>
    <t>江洋</t>
  </si>
  <si>
    <t>涂雁雁</t>
  </si>
  <si>
    <t>宋小虎</t>
  </si>
  <si>
    <t>缪国强</t>
  </si>
  <si>
    <t>叶成</t>
  </si>
  <si>
    <t>涂强</t>
  </si>
  <si>
    <t>张瀚轩</t>
  </si>
  <si>
    <t>袁大利</t>
  </si>
  <si>
    <t>叶德优</t>
  </si>
  <si>
    <t>向伟</t>
  </si>
  <si>
    <t>韦青结</t>
  </si>
  <si>
    <t>高东红</t>
  </si>
  <si>
    <t>罗银元</t>
  </si>
  <si>
    <t>陈天宇</t>
  </si>
  <si>
    <t>蒋小君</t>
  </si>
  <si>
    <t>郭挺锋</t>
  </si>
  <si>
    <t>廖妙芳</t>
  </si>
  <si>
    <t>符明局</t>
  </si>
  <si>
    <t>肖子泰</t>
  </si>
  <si>
    <t>郭建鑫</t>
  </si>
  <si>
    <t>周洲</t>
  </si>
  <si>
    <t>王蒙黎</t>
  </si>
  <si>
    <t>严梅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</si>
</sst>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6E00-6047-4402-AE64-D91F50EB1C0A}">
  <dimension ref="A1:E1928"/>
  <sheetViews>
    <sheetView tabSelected="1" topLeftCell="A1903" workbookViewId="0">
      <selection activeCell="F1891" sqref="F1:H1048576"/>
    </sheetView>
  </sheetViews>
  <sheetFormatPr defaultRowHeight="14.25" x14ac:dyDescent="0.2"/>
  <cols>
    <col min="3" max="3" width="38.25" customWidth="1"/>
    <col min="5" max="5" width="22.875" customWidth="1"/>
  </cols>
  <sheetData>
    <row r="1" spans="1:5" x14ac:dyDescent="0.2">
      <c r="A1" t="s">
        <v>0</v>
      </c>
      <c r="B1" t="str">
        <f>"18840753615"</f>
        <v>18840753615</v>
      </c>
      <c r="C1" t="s">
        <v>1</v>
      </c>
      <c r="D1" t="s">
        <v>2</v>
      </c>
      <c r="E1" t="str">
        <f>"2018-11-02 22:24:27"</f>
        <v>2018-11-02 22:24:27</v>
      </c>
    </row>
    <row r="2" spans="1:5" x14ac:dyDescent="0.2">
      <c r="A2" t="s">
        <v>0</v>
      </c>
      <c r="B2" t="str">
        <f>"18623117438"</f>
        <v>18623117438</v>
      </c>
      <c r="C2" t="s">
        <v>1</v>
      </c>
      <c r="D2" t="s">
        <v>2</v>
      </c>
      <c r="E2" t="str">
        <f>"2018-11-02 22:23:21"</f>
        <v>2018-11-02 22:23:21</v>
      </c>
    </row>
    <row r="3" spans="1:5" x14ac:dyDescent="0.2">
      <c r="A3" t="s">
        <v>0</v>
      </c>
      <c r="B3" t="str">
        <f>"13689191319"</f>
        <v>13689191319</v>
      </c>
      <c r="C3" t="s">
        <v>1</v>
      </c>
      <c r="D3" t="s">
        <v>2</v>
      </c>
      <c r="E3" t="str">
        <f>"2018-11-02 22:22:33"</f>
        <v>2018-11-02 22:22:33</v>
      </c>
    </row>
    <row r="4" spans="1:5" x14ac:dyDescent="0.2">
      <c r="A4" t="s">
        <v>3</v>
      </c>
      <c r="B4" t="str">
        <f>"13207330309"</f>
        <v>13207330309</v>
      </c>
      <c r="C4" t="s">
        <v>1</v>
      </c>
      <c r="D4" t="s">
        <v>2</v>
      </c>
      <c r="E4" t="str">
        <f>"2018-11-02 22:21:45"</f>
        <v>2018-11-02 22:21:45</v>
      </c>
    </row>
    <row r="5" spans="1:5" x14ac:dyDescent="0.2">
      <c r="A5" t="s">
        <v>0</v>
      </c>
      <c r="B5" t="str">
        <f>"15013820394"</f>
        <v>15013820394</v>
      </c>
      <c r="C5" t="s">
        <v>1</v>
      </c>
      <c r="D5" t="s">
        <v>2</v>
      </c>
      <c r="E5" t="str">
        <f>"2018-11-02 22:21:41"</f>
        <v>2018-11-02 22:21:41</v>
      </c>
    </row>
    <row r="6" spans="1:5" x14ac:dyDescent="0.2">
      <c r="A6" t="s">
        <v>0</v>
      </c>
      <c r="B6" t="str">
        <f>"15647146350"</f>
        <v>15647146350</v>
      </c>
      <c r="C6" t="s">
        <v>1</v>
      </c>
      <c r="D6" t="s">
        <v>2</v>
      </c>
      <c r="E6" t="str">
        <f>"2018-11-02 22:21:24"</f>
        <v>2018-11-02 22:21:24</v>
      </c>
    </row>
    <row r="7" spans="1:5" x14ac:dyDescent="0.2">
      <c r="A7" t="s">
        <v>4</v>
      </c>
      <c r="B7" t="str">
        <f>"13801954177"</f>
        <v>13801954177</v>
      </c>
      <c r="C7" t="s">
        <v>1</v>
      </c>
      <c r="D7" t="s">
        <v>2</v>
      </c>
      <c r="E7" t="str">
        <f>"2018-11-02 22:20:42"</f>
        <v>2018-11-02 22:20:42</v>
      </c>
    </row>
    <row r="8" spans="1:5" x14ac:dyDescent="0.2">
      <c r="A8" t="s">
        <v>5</v>
      </c>
      <c r="B8" t="str">
        <f>"15867665904"</f>
        <v>15867665904</v>
      </c>
      <c r="C8" t="s">
        <v>1</v>
      </c>
      <c r="D8" t="s">
        <v>2</v>
      </c>
      <c r="E8" t="str">
        <f>"2018-11-02 22:19:27"</f>
        <v>2018-11-02 22:19:27</v>
      </c>
    </row>
    <row r="9" spans="1:5" x14ac:dyDescent="0.2">
      <c r="A9" t="s">
        <v>6</v>
      </c>
      <c r="B9" t="str">
        <f>"15761197270"</f>
        <v>15761197270</v>
      </c>
      <c r="C9" t="s">
        <v>1</v>
      </c>
      <c r="D9" t="s">
        <v>2</v>
      </c>
      <c r="E9" t="str">
        <f>"2018-11-02 22:14:40"</f>
        <v>2018-11-02 22:14:40</v>
      </c>
    </row>
    <row r="10" spans="1:5" x14ac:dyDescent="0.2">
      <c r="A10" t="s">
        <v>7</v>
      </c>
      <c r="B10" t="str">
        <f>"15803095292"</f>
        <v>15803095292</v>
      </c>
      <c r="C10" t="s">
        <v>1</v>
      </c>
      <c r="D10" t="s">
        <v>2</v>
      </c>
      <c r="E10" t="str">
        <f>"2018-11-02 22:11:07"</f>
        <v>2018-11-02 22:11:07</v>
      </c>
    </row>
    <row r="11" spans="1:5" x14ac:dyDescent="0.2">
      <c r="A11" t="s">
        <v>0</v>
      </c>
      <c r="B11" t="str">
        <f>"13267018368"</f>
        <v>13267018368</v>
      </c>
      <c r="C11" t="s">
        <v>1</v>
      </c>
      <c r="D11" t="s">
        <v>2</v>
      </c>
      <c r="E11" t="str">
        <f>"2018-11-02 22:10:32"</f>
        <v>2018-11-02 22:10:32</v>
      </c>
    </row>
    <row r="12" spans="1:5" x14ac:dyDescent="0.2">
      <c r="A12" t="s">
        <v>8</v>
      </c>
      <c r="B12" t="str">
        <f>"15988954666"</f>
        <v>15988954666</v>
      </c>
      <c r="C12" t="s">
        <v>1</v>
      </c>
      <c r="D12" t="s">
        <v>9</v>
      </c>
      <c r="E12" t="str">
        <f>"2018-11-02 22:08:20"</f>
        <v>2018-11-02 22:08:20</v>
      </c>
    </row>
    <row r="13" spans="1:5" x14ac:dyDescent="0.2">
      <c r="A13" t="s">
        <v>10</v>
      </c>
      <c r="B13" t="str">
        <f>"15090518003"</f>
        <v>15090518003</v>
      </c>
      <c r="C13" t="s">
        <v>1</v>
      </c>
      <c r="D13" t="s">
        <v>11</v>
      </c>
      <c r="E13" t="str">
        <f>"2018-11-02 22:06:39"</f>
        <v>2018-11-02 22:06:39</v>
      </c>
    </row>
    <row r="14" spans="1:5" x14ac:dyDescent="0.2">
      <c r="A14" t="s">
        <v>0</v>
      </c>
      <c r="B14" t="str">
        <f>"15808666050"</f>
        <v>15808666050</v>
      </c>
      <c r="C14" t="s">
        <v>1</v>
      </c>
      <c r="D14" t="s">
        <v>12</v>
      </c>
      <c r="E14" t="str">
        <f>"2018-11-02 22:01:32"</f>
        <v>2018-11-02 22:01:32</v>
      </c>
    </row>
    <row r="15" spans="1:5" x14ac:dyDescent="0.2">
      <c r="A15" t="s">
        <v>0</v>
      </c>
      <c r="B15" t="str">
        <f>"15045912962"</f>
        <v>15045912962</v>
      </c>
      <c r="C15" t="s">
        <v>1</v>
      </c>
      <c r="D15" t="s">
        <v>13</v>
      </c>
      <c r="E15" t="str">
        <f>"2018-11-02 22:01:31"</f>
        <v>2018-11-02 22:01:31</v>
      </c>
    </row>
    <row r="16" spans="1:5" x14ac:dyDescent="0.2">
      <c r="A16" t="s">
        <v>14</v>
      </c>
      <c r="B16" t="str">
        <f>"15121815501"</f>
        <v>15121815501</v>
      </c>
      <c r="C16" t="s">
        <v>1</v>
      </c>
      <c r="D16" t="s">
        <v>2</v>
      </c>
      <c r="E16" t="str">
        <f>"2018-11-02 22:01:28"</f>
        <v>2018-11-02 22:01:28</v>
      </c>
    </row>
    <row r="17" spans="1:5" x14ac:dyDescent="0.2">
      <c r="A17" t="s">
        <v>15</v>
      </c>
      <c r="B17" t="str">
        <f>"18524300724"</f>
        <v>18524300724</v>
      </c>
      <c r="C17" t="s">
        <v>1</v>
      </c>
      <c r="D17" t="s">
        <v>2</v>
      </c>
      <c r="E17" t="str">
        <f>"2018-11-02 21:59:36"</f>
        <v>2018-11-02 21:59:36</v>
      </c>
    </row>
    <row r="18" spans="1:5" x14ac:dyDescent="0.2">
      <c r="A18" t="s">
        <v>16</v>
      </c>
      <c r="B18" t="str">
        <f>"18270337070"</f>
        <v>18270337070</v>
      </c>
      <c r="C18" t="s">
        <v>1</v>
      </c>
      <c r="D18" t="s">
        <v>2</v>
      </c>
      <c r="E18" t="str">
        <f>"2018-11-02 21:56:38"</f>
        <v>2018-11-02 21:56:38</v>
      </c>
    </row>
    <row r="19" spans="1:5" x14ac:dyDescent="0.2">
      <c r="A19" t="s">
        <v>17</v>
      </c>
      <c r="B19" t="str">
        <f>"15034321000"</f>
        <v>15034321000</v>
      </c>
      <c r="C19" t="s">
        <v>1</v>
      </c>
      <c r="D19" t="s">
        <v>13</v>
      </c>
      <c r="E19" t="str">
        <f>"2018-11-02 21:56:37"</f>
        <v>2018-11-02 21:56:37</v>
      </c>
    </row>
    <row r="20" spans="1:5" x14ac:dyDescent="0.2">
      <c r="A20" t="s">
        <v>18</v>
      </c>
      <c r="B20" t="str">
        <f>"15576363060"</f>
        <v>15576363060</v>
      </c>
      <c r="C20" t="s">
        <v>1</v>
      </c>
      <c r="D20" t="s">
        <v>2</v>
      </c>
      <c r="E20" t="str">
        <f>"2018-11-02 21:56:31"</f>
        <v>2018-11-02 21:56:31</v>
      </c>
    </row>
    <row r="21" spans="1:5" x14ac:dyDescent="0.2">
      <c r="A21" t="s">
        <v>0</v>
      </c>
      <c r="B21" t="str">
        <f>"15983386696"</f>
        <v>15983386696</v>
      </c>
      <c r="C21" t="s">
        <v>1</v>
      </c>
      <c r="D21" t="s">
        <v>19</v>
      </c>
      <c r="E21" t="str">
        <f>"2018-11-02 21:55:31"</f>
        <v>2018-11-02 21:55:31</v>
      </c>
    </row>
    <row r="22" spans="1:5" x14ac:dyDescent="0.2">
      <c r="A22" t="s">
        <v>0</v>
      </c>
      <c r="B22" t="str">
        <f>"18273051234"</f>
        <v>18273051234</v>
      </c>
      <c r="C22" t="s">
        <v>1</v>
      </c>
      <c r="D22" t="s">
        <v>2</v>
      </c>
      <c r="E22" t="str">
        <f>"2018-11-02 21:54:34"</f>
        <v>2018-11-02 21:54:34</v>
      </c>
    </row>
    <row r="23" spans="1:5" x14ac:dyDescent="0.2">
      <c r="A23" t="s">
        <v>20</v>
      </c>
      <c r="B23" t="str">
        <f>"13667112878"</f>
        <v>13667112878</v>
      </c>
      <c r="C23" t="s">
        <v>1</v>
      </c>
      <c r="D23" t="s">
        <v>2</v>
      </c>
      <c r="E23" t="str">
        <f>"2018-11-02 21:50:35"</f>
        <v>2018-11-02 21:50:35</v>
      </c>
    </row>
    <row r="24" spans="1:5" x14ac:dyDescent="0.2">
      <c r="A24" t="s">
        <v>21</v>
      </c>
      <c r="B24" t="str">
        <f>"13940040184"</f>
        <v>13940040184</v>
      </c>
      <c r="C24" t="s">
        <v>1</v>
      </c>
      <c r="D24" t="s">
        <v>13</v>
      </c>
      <c r="E24" t="str">
        <f>"2018-11-02 21:50:12"</f>
        <v>2018-11-02 21:50:12</v>
      </c>
    </row>
    <row r="25" spans="1:5" x14ac:dyDescent="0.2">
      <c r="A25" t="s">
        <v>0</v>
      </c>
      <c r="B25" t="str">
        <f>"15830228172"</f>
        <v>15830228172</v>
      </c>
      <c r="C25" t="s">
        <v>1</v>
      </c>
      <c r="D25" t="s">
        <v>2</v>
      </c>
      <c r="E25" t="str">
        <f>"2018-11-02 21:48:33"</f>
        <v>2018-11-02 21:48:33</v>
      </c>
    </row>
    <row r="26" spans="1:5" x14ac:dyDescent="0.2">
      <c r="A26" t="s">
        <v>22</v>
      </c>
      <c r="B26" t="str">
        <f>"15534527919"</f>
        <v>15534527919</v>
      </c>
      <c r="C26" t="s">
        <v>1</v>
      </c>
      <c r="D26" t="s">
        <v>13</v>
      </c>
      <c r="E26" t="str">
        <f>"2018-11-02 21:48:01"</f>
        <v>2018-11-02 21:48:01</v>
      </c>
    </row>
    <row r="27" spans="1:5" x14ac:dyDescent="0.2">
      <c r="A27" t="s">
        <v>23</v>
      </c>
      <c r="B27" t="str">
        <f>"18635369595"</f>
        <v>18635369595</v>
      </c>
      <c r="C27" t="s">
        <v>1</v>
      </c>
      <c r="D27" t="s">
        <v>2</v>
      </c>
      <c r="E27" t="str">
        <f>"2018-11-02 21:47:19"</f>
        <v>2018-11-02 21:47:19</v>
      </c>
    </row>
    <row r="28" spans="1:5" x14ac:dyDescent="0.2">
      <c r="A28" t="s">
        <v>0</v>
      </c>
      <c r="B28" t="str">
        <f>"18248713730"</f>
        <v>18248713730</v>
      </c>
      <c r="C28" t="s">
        <v>1</v>
      </c>
      <c r="D28" t="s">
        <v>2</v>
      </c>
      <c r="E28" t="str">
        <f>"2018-11-02 21:45:37"</f>
        <v>2018-11-02 21:45:37</v>
      </c>
    </row>
    <row r="29" spans="1:5" x14ac:dyDescent="0.2">
      <c r="A29" t="s">
        <v>0</v>
      </c>
      <c r="B29" t="str">
        <f>"13755384982"</f>
        <v>13755384982</v>
      </c>
      <c r="C29" t="s">
        <v>1</v>
      </c>
      <c r="D29" t="s">
        <v>2</v>
      </c>
      <c r="E29" t="str">
        <f>"2018-11-02 21:44:58"</f>
        <v>2018-11-02 21:44:58</v>
      </c>
    </row>
    <row r="30" spans="1:5" x14ac:dyDescent="0.2">
      <c r="A30" t="s">
        <v>0</v>
      </c>
      <c r="B30" t="str">
        <f>"13907381926"</f>
        <v>13907381926</v>
      </c>
      <c r="C30" t="s">
        <v>1</v>
      </c>
      <c r="D30" t="s">
        <v>2</v>
      </c>
      <c r="E30" t="str">
        <f>"2018-11-02 21:44:56"</f>
        <v>2018-11-02 21:44:56</v>
      </c>
    </row>
    <row r="31" spans="1:5" x14ac:dyDescent="0.2">
      <c r="A31" t="s">
        <v>0</v>
      </c>
      <c r="B31" t="str">
        <f>"15377572795"</f>
        <v>15377572795</v>
      </c>
      <c r="C31" t="s">
        <v>1</v>
      </c>
      <c r="D31" t="s">
        <v>2</v>
      </c>
      <c r="E31" t="str">
        <f>"2018-11-02 21:43:26"</f>
        <v>2018-11-02 21:43:26</v>
      </c>
    </row>
    <row r="32" spans="1:5" x14ac:dyDescent="0.2">
      <c r="A32" t="s">
        <v>24</v>
      </c>
      <c r="B32" t="str">
        <f>"18190953821"</f>
        <v>18190953821</v>
      </c>
      <c r="C32" t="s">
        <v>1</v>
      </c>
      <c r="D32" t="s">
        <v>25</v>
      </c>
      <c r="E32" t="str">
        <f>"2018-11-02 21:42:44"</f>
        <v>2018-11-02 21:42:44</v>
      </c>
    </row>
    <row r="33" spans="1:5" x14ac:dyDescent="0.2">
      <c r="A33" t="s">
        <v>26</v>
      </c>
      <c r="B33" t="str">
        <f>"13077391241"</f>
        <v>13077391241</v>
      </c>
      <c r="C33" t="s">
        <v>1</v>
      </c>
      <c r="D33" t="s">
        <v>2</v>
      </c>
      <c r="E33" t="str">
        <f>"2018-11-02 21:39:19"</f>
        <v>2018-11-02 21:39:19</v>
      </c>
    </row>
    <row r="34" spans="1:5" x14ac:dyDescent="0.2">
      <c r="A34" t="s">
        <v>27</v>
      </c>
      <c r="B34" t="str">
        <f>"18251436769"</f>
        <v>18251436769</v>
      </c>
      <c r="C34" t="s">
        <v>1</v>
      </c>
      <c r="D34" t="s">
        <v>2</v>
      </c>
      <c r="E34" t="str">
        <f>"2018-11-02 21:39:07"</f>
        <v>2018-11-02 21:39:07</v>
      </c>
    </row>
    <row r="35" spans="1:5" x14ac:dyDescent="0.2">
      <c r="A35" t="s">
        <v>0</v>
      </c>
      <c r="B35" t="str">
        <f>"18685499626"</f>
        <v>18685499626</v>
      </c>
      <c r="C35" t="s">
        <v>1</v>
      </c>
      <c r="D35" t="s">
        <v>2</v>
      </c>
      <c r="E35" t="str">
        <f>"2018-11-02 21:38:45"</f>
        <v>2018-11-02 21:38:45</v>
      </c>
    </row>
    <row r="36" spans="1:5" x14ac:dyDescent="0.2">
      <c r="A36" t="s">
        <v>28</v>
      </c>
      <c r="B36" t="str">
        <f>"17688781811"</f>
        <v>17688781811</v>
      </c>
      <c r="C36" t="s">
        <v>1</v>
      </c>
      <c r="D36" t="s">
        <v>2</v>
      </c>
      <c r="E36" t="str">
        <f>"2018-11-02 21:38:12"</f>
        <v>2018-11-02 21:38:12</v>
      </c>
    </row>
    <row r="37" spans="1:5" x14ac:dyDescent="0.2">
      <c r="A37" t="s">
        <v>29</v>
      </c>
      <c r="B37" t="str">
        <f>"15234256618"</f>
        <v>15234256618</v>
      </c>
      <c r="C37" t="s">
        <v>1</v>
      </c>
      <c r="D37" t="s">
        <v>2</v>
      </c>
      <c r="E37" t="str">
        <f>"2018-11-02 21:37:32"</f>
        <v>2018-11-02 21:37:32</v>
      </c>
    </row>
    <row r="38" spans="1:5" x14ac:dyDescent="0.2">
      <c r="A38" t="s">
        <v>0</v>
      </c>
      <c r="B38" t="str">
        <f>"18672860177"</f>
        <v>18672860177</v>
      </c>
      <c r="C38" t="s">
        <v>1</v>
      </c>
      <c r="D38" t="s">
        <v>2</v>
      </c>
      <c r="E38" t="str">
        <f>"2018-11-02 21:37:25"</f>
        <v>2018-11-02 21:37:25</v>
      </c>
    </row>
    <row r="39" spans="1:5" x14ac:dyDescent="0.2">
      <c r="A39" t="s">
        <v>30</v>
      </c>
      <c r="B39" t="str">
        <f>"15871758567"</f>
        <v>15871758567</v>
      </c>
      <c r="C39" t="s">
        <v>1</v>
      </c>
      <c r="D39" t="s">
        <v>2</v>
      </c>
      <c r="E39" t="str">
        <f>"2018-11-02 21:37:05"</f>
        <v>2018-11-02 21:37:05</v>
      </c>
    </row>
    <row r="40" spans="1:5" x14ac:dyDescent="0.2">
      <c r="A40" t="s">
        <v>0</v>
      </c>
      <c r="B40" t="str">
        <f>"13027425033"</f>
        <v>13027425033</v>
      </c>
      <c r="C40" t="s">
        <v>1</v>
      </c>
      <c r="D40" t="s">
        <v>2</v>
      </c>
      <c r="E40" t="str">
        <f>"2018-11-02 21:36:53"</f>
        <v>2018-11-02 21:36:53</v>
      </c>
    </row>
    <row r="41" spans="1:5" x14ac:dyDescent="0.2">
      <c r="A41" t="s">
        <v>31</v>
      </c>
      <c r="B41" t="str">
        <f>"13118506863"</f>
        <v>13118506863</v>
      </c>
      <c r="C41" t="s">
        <v>1</v>
      </c>
      <c r="D41" t="s">
        <v>2</v>
      </c>
      <c r="E41" t="str">
        <f>"2018-11-02 21:36:47"</f>
        <v>2018-11-02 21:36:47</v>
      </c>
    </row>
    <row r="42" spans="1:5" x14ac:dyDescent="0.2">
      <c r="A42" t="s">
        <v>0</v>
      </c>
      <c r="B42" t="str">
        <f>"13192126465"</f>
        <v>13192126465</v>
      </c>
      <c r="C42" t="s">
        <v>1</v>
      </c>
      <c r="D42" t="s">
        <v>12</v>
      </c>
      <c r="E42" t="str">
        <f>"2018-11-02 21:36:40"</f>
        <v>2018-11-02 21:36:40</v>
      </c>
    </row>
    <row r="43" spans="1:5" x14ac:dyDescent="0.2">
      <c r="A43" t="s">
        <v>0</v>
      </c>
      <c r="B43" t="str">
        <f>"18284034240"</f>
        <v>18284034240</v>
      </c>
      <c r="C43" t="s">
        <v>1</v>
      </c>
      <c r="D43" t="s">
        <v>2</v>
      </c>
      <c r="E43" t="str">
        <f>"2018-11-02 21:35:46"</f>
        <v>2018-11-02 21:35:46</v>
      </c>
    </row>
    <row r="44" spans="1:5" x14ac:dyDescent="0.2">
      <c r="A44" t="s">
        <v>32</v>
      </c>
      <c r="B44" t="str">
        <f>"15107715553"</f>
        <v>15107715553</v>
      </c>
      <c r="C44" t="s">
        <v>1</v>
      </c>
      <c r="D44" t="s">
        <v>2</v>
      </c>
      <c r="E44" t="str">
        <f>"2018-11-02 21:35:29"</f>
        <v>2018-11-02 21:35:29</v>
      </c>
    </row>
    <row r="45" spans="1:5" x14ac:dyDescent="0.2">
      <c r="A45" t="s">
        <v>0</v>
      </c>
      <c r="B45" t="str">
        <f>"15211196187"</f>
        <v>15211196187</v>
      </c>
      <c r="C45" t="s">
        <v>1</v>
      </c>
      <c r="D45" t="s">
        <v>2</v>
      </c>
      <c r="E45" t="str">
        <f>"2018-11-02 21:35:22"</f>
        <v>2018-11-02 21:35:22</v>
      </c>
    </row>
    <row r="46" spans="1:5" x14ac:dyDescent="0.2">
      <c r="A46" t="s">
        <v>33</v>
      </c>
      <c r="B46" t="str">
        <f>"17610128071"</f>
        <v>17610128071</v>
      </c>
      <c r="C46" t="s">
        <v>1</v>
      </c>
      <c r="D46" t="s">
        <v>2</v>
      </c>
      <c r="E46" t="str">
        <f>"2018-11-02 21:34:25"</f>
        <v>2018-11-02 21:34:25</v>
      </c>
    </row>
    <row r="47" spans="1:5" x14ac:dyDescent="0.2">
      <c r="A47" t="s">
        <v>0</v>
      </c>
      <c r="B47" t="str">
        <f>"15830143200"</f>
        <v>15830143200</v>
      </c>
      <c r="C47" t="s">
        <v>1</v>
      </c>
      <c r="D47" t="s">
        <v>2</v>
      </c>
      <c r="E47" t="str">
        <f>"2018-11-02 21:34:02"</f>
        <v>2018-11-02 21:34:02</v>
      </c>
    </row>
    <row r="48" spans="1:5" x14ac:dyDescent="0.2">
      <c r="A48" t="s">
        <v>34</v>
      </c>
      <c r="B48" t="str">
        <f>"15858570241"</f>
        <v>15858570241</v>
      </c>
      <c r="C48" t="s">
        <v>1</v>
      </c>
      <c r="D48" t="s">
        <v>2</v>
      </c>
      <c r="E48" t="str">
        <f>"2018-11-02 21:33:59"</f>
        <v>2018-11-02 21:33:59</v>
      </c>
    </row>
    <row r="49" spans="1:5" x14ac:dyDescent="0.2">
      <c r="A49" t="s">
        <v>0</v>
      </c>
      <c r="B49" t="str">
        <f>"18545889588"</f>
        <v>18545889588</v>
      </c>
      <c r="C49" t="s">
        <v>1</v>
      </c>
      <c r="D49" t="s">
        <v>2</v>
      </c>
      <c r="E49" t="str">
        <f>"2018-11-02 21:31:49"</f>
        <v>2018-11-02 21:31:49</v>
      </c>
    </row>
    <row r="50" spans="1:5" x14ac:dyDescent="0.2">
      <c r="A50" t="s">
        <v>35</v>
      </c>
      <c r="B50" t="str">
        <f>"13682920392"</f>
        <v>13682920392</v>
      </c>
      <c r="C50" t="s">
        <v>1</v>
      </c>
      <c r="D50" t="s">
        <v>12</v>
      </c>
      <c r="E50" t="str">
        <f>"2018-11-02 21:27:31"</f>
        <v>2018-11-02 21:27:31</v>
      </c>
    </row>
    <row r="51" spans="1:5" x14ac:dyDescent="0.2">
      <c r="A51" t="s">
        <v>36</v>
      </c>
      <c r="B51" t="str">
        <f>"13802561830"</f>
        <v>13802561830</v>
      </c>
      <c r="C51" t="s">
        <v>1</v>
      </c>
      <c r="D51" t="s">
        <v>2</v>
      </c>
      <c r="E51" t="str">
        <f>"2018-11-02 21:26:16"</f>
        <v>2018-11-02 21:26:16</v>
      </c>
    </row>
    <row r="52" spans="1:5" x14ac:dyDescent="0.2">
      <c r="A52" t="s">
        <v>0</v>
      </c>
      <c r="B52" t="str">
        <f>"15171432041"</f>
        <v>15171432041</v>
      </c>
      <c r="C52" t="s">
        <v>1</v>
      </c>
      <c r="D52" t="s">
        <v>2</v>
      </c>
      <c r="E52" t="str">
        <f>"2018-11-02 21:24:33"</f>
        <v>2018-11-02 21:24:33</v>
      </c>
    </row>
    <row r="53" spans="1:5" x14ac:dyDescent="0.2">
      <c r="A53" t="s">
        <v>37</v>
      </c>
      <c r="B53" t="str">
        <f>"15072236372"</f>
        <v>15072236372</v>
      </c>
      <c r="C53" t="s">
        <v>1</v>
      </c>
      <c r="D53" t="s">
        <v>2</v>
      </c>
      <c r="E53" t="str">
        <f>"2018-11-02 21:23:49"</f>
        <v>2018-11-02 21:23:49</v>
      </c>
    </row>
    <row r="54" spans="1:5" x14ac:dyDescent="0.2">
      <c r="A54" t="s">
        <v>38</v>
      </c>
      <c r="B54" t="str">
        <f>"13276111161"</f>
        <v>13276111161</v>
      </c>
      <c r="C54" t="s">
        <v>1</v>
      </c>
      <c r="D54" t="s">
        <v>2</v>
      </c>
      <c r="E54" t="str">
        <f>"2018-11-02 21:23:06"</f>
        <v>2018-11-02 21:23:06</v>
      </c>
    </row>
    <row r="55" spans="1:5" x14ac:dyDescent="0.2">
      <c r="A55" t="s">
        <v>39</v>
      </c>
      <c r="B55" t="str">
        <f>"13959569447"</f>
        <v>13959569447</v>
      </c>
      <c r="C55" t="s">
        <v>1</v>
      </c>
      <c r="D55" t="s">
        <v>2</v>
      </c>
      <c r="E55" t="str">
        <f>"2018-11-02 21:22:44"</f>
        <v>2018-11-02 21:22:44</v>
      </c>
    </row>
    <row r="56" spans="1:5" x14ac:dyDescent="0.2">
      <c r="A56" t="s">
        <v>0</v>
      </c>
      <c r="B56" t="str">
        <f>"18379169768"</f>
        <v>18379169768</v>
      </c>
      <c r="C56" t="s">
        <v>1</v>
      </c>
      <c r="D56" t="s">
        <v>2</v>
      </c>
      <c r="E56" t="str">
        <f>"2018-11-02 21:20:25"</f>
        <v>2018-11-02 21:20:25</v>
      </c>
    </row>
    <row r="57" spans="1:5" x14ac:dyDescent="0.2">
      <c r="A57" t="s">
        <v>40</v>
      </c>
      <c r="B57" t="str">
        <f>"13665228802"</f>
        <v>13665228802</v>
      </c>
      <c r="C57" t="s">
        <v>1</v>
      </c>
      <c r="D57" t="s">
        <v>2</v>
      </c>
      <c r="E57" t="str">
        <f>"2018-11-02 21:19:52"</f>
        <v>2018-11-02 21:19:52</v>
      </c>
    </row>
    <row r="58" spans="1:5" x14ac:dyDescent="0.2">
      <c r="A58" t="s">
        <v>0</v>
      </c>
      <c r="B58" t="str">
        <f>"13883225040"</f>
        <v>13883225040</v>
      </c>
      <c r="C58" t="s">
        <v>1</v>
      </c>
      <c r="D58" t="s">
        <v>2</v>
      </c>
      <c r="E58" t="str">
        <f>"2018-11-02 21:19:01"</f>
        <v>2018-11-02 21:19:01</v>
      </c>
    </row>
    <row r="59" spans="1:5" x14ac:dyDescent="0.2">
      <c r="A59" t="s">
        <v>0</v>
      </c>
      <c r="B59" t="str">
        <f>"13370447188"</f>
        <v>13370447188</v>
      </c>
      <c r="C59" t="s">
        <v>1</v>
      </c>
      <c r="D59" t="s">
        <v>2</v>
      </c>
      <c r="E59" t="str">
        <f>"2018-11-02 21:18:55"</f>
        <v>2018-11-02 21:18:55</v>
      </c>
    </row>
    <row r="60" spans="1:5" x14ac:dyDescent="0.2">
      <c r="A60" t="s">
        <v>0</v>
      </c>
      <c r="B60" t="str">
        <f>"15985991713"</f>
        <v>15985991713</v>
      </c>
      <c r="C60" t="s">
        <v>1</v>
      </c>
      <c r="D60" t="s">
        <v>12</v>
      </c>
      <c r="E60" t="str">
        <f>"2018-11-02 21:17:44"</f>
        <v>2018-11-02 21:17:44</v>
      </c>
    </row>
    <row r="61" spans="1:5" x14ac:dyDescent="0.2">
      <c r="A61" t="s">
        <v>0</v>
      </c>
      <c r="B61" t="str">
        <f>"13542735020"</f>
        <v>13542735020</v>
      </c>
      <c r="C61" t="s">
        <v>1</v>
      </c>
      <c r="D61" t="s">
        <v>13</v>
      </c>
      <c r="E61" t="str">
        <f>"2018-11-02 21:17:10"</f>
        <v>2018-11-02 21:17:10</v>
      </c>
    </row>
    <row r="62" spans="1:5" x14ac:dyDescent="0.2">
      <c r="A62" t="s">
        <v>41</v>
      </c>
      <c r="B62" t="str">
        <f>"13316368304"</f>
        <v>13316368304</v>
      </c>
      <c r="C62" t="s">
        <v>1</v>
      </c>
      <c r="D62" t="s">
        <v>11</v>
      </c>
      <c r="E62" t="str">
        <f>"2018-11-02 21:15:50"</f>
        <v>2018-11-02 21:15:50</v>
      </c>
    </row>
    <row r="63" spans="1:5" x14ac:dyDescent="0.2">
      <c r="A63" t="s">
        <v>42</v>
      </c>
      <c r="B63" t="str">
        <f>"15867826713"</f>
        <v>15867826713</v>
      </c>
      <c r="C63" t="s">
        <v>1</v>
      </c>
      <c r="D63" t="s">
        <v>2</v>
      </c>
      <c r="E63" t="str">
        <f>"2018-11-02 21:14:09"</f>
        <v>2018-11-02 21:14:09</v>
      </c>
    </row>
    <row r="64" spans="1:5" x14ac:dyDescent="0.2">
      <c r="A64" t="s">
        <v>43</v>
      </c>
      <c r="B64" t="str">
        <f>"18710169662"</f>
        <v>18710169662</v>
      </c>
      <c r="C64" t="s">
        <v>1</v>
      </c>
      <c r="D64" t="s">
        <v>2</v>
      </c>
      <c r="E64" t="str">
        <f>"2018-11-02 21:13:56"</f>
        <v>2018-11-02 21:13:56</v>
      </c>
    </row>
    <row r="65" spans="1:5" x14ac:dyDescent="0.2">
      <c r="A65" t="s">
        <v>0</v>
      </c>
      <c r="B65" t="str">
        <f>"15135899163"</f>
        <v>15135899163</v>
      </c>
      <c r="C65" t="s">
        <v>1</v>
      </c>
      <c r="D65" t="s">
        <v>2</v>
      </c>
      <c r="E65" t="str">
        <f>"2018-11-02 21:13:46"</f>
        <v>2018-11-02 21:13:46</v>
      </c>
    </row>
    <row r="66" spans="1:5" x14ac:dyDescent="0.2">
      <c r="A66" t="s">
        <v>44</v>
      </c>
      <c r="B66" t="str">
        <f>"15892076806"</f>
        <v>15892076806</v>
      </c>
      <c r="C66" t="s">
        <v>1</v>
      </c>
      <c r="D66" t="s">
        <v>2</v>
      </c>
      <c r="E66" t="str">
        <f>"2018-11-02 21:12:55"</f>
        <v>2018-11-02 21:12:55</v>
      </c>
    </row>
    <row r="67" spans="1:5" x14ac:dyDescent="0.2">
      <c r="A67" t="s">
        <v>45</v>
      </c>
      <c r="B67" t="str">
        <f>"18877506028"</f>
        <v>18877506028</v>
      </c>
      <c r="C67" t="s">
        <v>1</v>
      </c>
      <c r="D67" t="s">
        <v>2</v>
      </c>
      <c r="E67" t="str">
        <f>"2018-11-02 21:11:28"</f>
        <v>2018-11-02 21:11:28</v>
      </c>
    </row>
    <row r="68" spans="1:5" x14ac:dyDescent="0.2">
      <c r="A68" t="s">
        <v>0</v>
      </c>
      <c r="B68" t="str">
        <f>"18352820032"</f>
        <v>18352820032</v>
      </c>
      <c r="C68" t="s">
        <v>1</v>
      </c>
      <c r="D68" t="s">
        <v>13</v>
      </c>
      <c r="E68" t="str">
        <f>"2018-11-02 21:11:07"</f>
        <v>2018-11-02 21:11:07</v>
      </c>
    </row>
    <row r="69" spans="1:5" x14ac:dyDescent="0.2">
      <c r="A69" t="s">
        <v>46</v>
      </c>
      <c r="B69" t="str">
        <f>"15684727032"</f>
        <v>15684727032</v>
      </c>
      <c r="C69" t="s">
        <v>1</v>
      </c>
      <c r="D69" t="s">
        <v>2</v>
      </c>
      <c r="E69" t="str">
        <f>"2018-11-02 21:10:55"</f>
        <v>2018-11-02 21:10:55</v>
      </c>
    </row>
    <row r="70" spans="1:5" x14ac:dyDescent="0.2">
      <c r="A70" t="s">
        <v>47</v>
      </c>
      <c r="B70" t="str">
        <f>"15203668340"</f>
        <v>15203668340</v>
      </c>
      <c r="C70" t="s">
        <v>1</v>
      </c>
      <c r="D70" t="s">
        <v>2</v>
      </c>
      <c r="E70" t="str">
        <f>"2018-11-02 21:10:25"</f>
        <v>2018-11-02 21:10:25</v>
      </c>
    </row>
    <row r="71" spans="1:5" x14ac:dyDescent="0.2">
      <c r="A71" t="s">
        <v>0</v>
      </c>
      <c r="B71" t="str">
        <f>"13637280593"</f>
        <v>13637280593</v>
      </c>
      <c r="C71" t="s">
        <v>1</v>
      </c>
      <c r="D71" t="s">
        <v>2</v>
      </c>
      <c r="E71" t="str">
        <f>"2018-11-02 21:09:38"</f>
        <v>2018-11-02 21:09:38</v>
      </c>
    </row>
    <row r="72" spans="1:5" x14ac:dyDescent="0.2">
      <c r="A72" t="s">
        <v>48</v>
      </c>
      <c r="B72" t="str">
        <f>"15228558886"</f>
        <v>15228558886</v>
      </c>
      <c r="C72" t="s">
        <v>1</v>
      </c>
      <c r="D72" t="s">
        <v>2</v>
      </c>
      <c r="E72" t="str">
        <f>"2018-11-02 21:09:17"</f>
        <v>2018-11-02 21:09:17</v>
      </c>
    </row>
    <row r="73" spans="1:5" x14ac:dyDescent="0.2">
      <c r="A73" t="s">
        <v>0</v>
      </c>
      <c r="B73" t="str">
        <f>"18711059286"</f>
        <v>18711059286</v>
      </c>
      <c r="C73" t="s">
        <v>1</v>
      </c>
      <c r="D73" t="s">
        <v>2</v>
      </c>
      <c r="E73" t="str">
        <f>"2018-11-02 21:08:50"</f>
        <v>2018-11-02 21:08:50</v>
      </c>
    </row>
    <row r="74" spans="1:5" x14ac:dyDescent="0.2">
      <c r="A74" t="s">
        <v>0</v>
      </c>
      <c r="B74" t="str">
        <f>"15171683391"</f>
        <v>15171683391</v>
      </c>
      <c r="C74" t="s">
        <v>1</v>
      </c>
      <c r="D74" t="s">
        <v>2</v>
      </c>
      <c r="E74" t="str">
        <f>"2018-11-02 21:08:24"</f>
        <v>2018-11-02 21:08:24</v>
      </c>
    </row>
    <row r="75" spans="1:5" x14ac:dyDescent="0.2">
      <c r="A75" t="s">
        <v>49</v>
      </c>
      <c r="B75" t="str">
        <f>"18811956660"</f>
        <v>18811956660</v>
      </c>
      <c r="C75" t="s">
        <v>1</v>
      </c>
      <c r="D75" t="s">
        <v>2</v>
      </c>
      <c r="E75" t="str">
        <f>"2018-11-02 21:06:49"</f>
        <v>2018-11-02 21:06:49</v>
      </c>
    </row>
    <row r="76" spans="1:5" x14ac:dyDescent="0.2">
      <c r="A76" t="s">
        <v>0</v>
      </c>
      <c r="B76" t="str">
        <f>"13545771537"</f>
        <v>13545771537</v>
      </c>
      <c r="C76" t="s">
        <v>1</v>
      </c>
      <c r="D76" t="s">
        <v>2</v>
      </c>
      <c r="E76" t="str">
        <f>"2018-11-02 21:06:32"</f>
        <v>2018-11-02 21:06:32</v>
      </c>
    </row>
    <row r="77" spans="1:5" x14ac:dyDescent="0.2">
      <c r="A77" t="s">
        <v>0</v>
      </c>
      <c r="B77" t="str">
        <f>"15201856193"</f>
        <v>15201856193</v>
      </c>
      <c r="C77" t="s">
        <v>1</v>
      </c>
      <c r="D77" t="s">
        <v>2</v>
      </c>
      <c r="E77" t="str">
        <f>"2018-11-02 21:05:50"</f>
        <v>2018-11-02 21:05:50</v>
      </c>
    </row>
    <row r="78" spans="1:5" x14ac:dyDescent="0.2">
      <c r="A78" t="s">
        <v>50</v>
      </c>
      <c r="B78" t="str">
        <f>"18251357373"</f>
        <v>18251357373</v>
      </c>
      <c r="C78" t="s">
        <v>1</v>
      </c>
      <c r="D78" t="s">
        <v>2</v>
      </c>
      <c r="E78" t="str">
        <f>"2018-11-02 21:04:58"</f>
        <v>2018-11-02 21:04:58</v>
      </c>
    </row>
    <row r="79" spans="1:5" x14ac:dyDescent="0.2">
      <c r="A79" t="s">
        <v>0</v>
      </c>
      <c r="B79" t="str">
        <f>"13986917122"</f>
        <v>13986917122</v>
      </c>
      <c r="C79" t="s">
        <v>1</v>
      </c>
      <c r="D79" t="s">
        <v>2</v>
      </c>
      <c r="E79" t="str">
        <f>"2018-11-02 21:04:19"</f>
        <v>2018-11-02 21:04:19</v>
      </c>
    </row>
    <row r="80" spans="1:5" x14ac:dyDescent="0.2">
      <c r="A80" t="s">
        <v>0</v>
      </c>
      <c r="B80" t="str">
        <f>"13223199559"</f>
        <v>13223199559</v>
      </c>
      <c r="C80" t="s">
        <v>1</v>
      </c>
      <c r="D80" t="s">
        <v>2</v>
      </c>
      <c r="E80" t="str">
        <f>"2018-11-02 21:04:15"</f>
        <v>2018-11-02 21:04:15</v>
      </c>
    </row>
    <row r="81" spans="1:5" x14ac:dyDescent="0.2">
      <c r="A81" t="s">
        <v>51</v>
      </c>
      <c r="B81" t="str">
        <f>"17504459997"</f>
        <v>17504459997</v>
      </c>
      <c r="C81" t="s">
        <v>1</v>
      </c>
      <c r="D81" t="s">
        <v>2</v>
      </c>
      <c r="E81" t="str">
        <f>"2018-11-02 21:04:04"</f>
        <v>2018-11-02 21:04:04</v>
      </c>
    </row>
    <row r="82" spans="1:5" x14ac:dyDescent="0.2">
      <c r="A82" t="s">
        <v>52</v>
      </c>
      <c r="B82" t="str">
        <f>"18972255957"</f>
        <v>18972255957</v>
      </c>
      <c r="C82" t="s">
        <v>1</v>
      </c>
      <c r="D82" t="s">
        <v>2</v>
      </c>
      <c r="E82" t="str">
        <f>"2018-11-02 21:02:56"</f>
        <v>2018-11-02 21:02:56</v>
      </c>
    </row>
    <row r="83" spans="1:5" x14ac:dyDescent="0.2">
      <c r="A83" t="s">
        <v>53</v>
      </c>
      <c r="B83" t="str">
        <f>"15070074984"</f>
        <v>15070074984</v>
      </c>
      <c r="C83" t="s">
        <v>1</v>
      </c>
      <c r="D83" t="s">
        <v>2</v>
      </c>
      <c r="E83" t="str">
        <f>"2018-11-02 21:01:49"</f>
        <v>2018-11-02 21:01:49</v>
      </c>
    </row>
    <row r="84" spans="1:5" x14ac:dyDescent="0.2">
      <c r="A84" t="s">
        <v>54</v>
      </c>
      <c r="B84" t="str">
        <f>"13483762926"</f>
        <v>13483762926</v>
      </c>
      <c r="C84" t="s">
        <v>1</v>
      </c>
      <c r="D84" t="s">
        <v>2</v>
      </c>
      <c r="E84" t="str">
        <f>"2018-11-02 21:01:35"</f>
        <v>2018-11-02 21:01:35</v>
      </c>
    </row>
    <row r="85" spans="1:5" x14ac:dyDescent="0.2">
      <c r="A85" t="s">
        <v>55</v>
      </c>
      <c r="B85" t="str">
        <f>"18385188861"</f>
        <v>18385188861</v>
      </c>
      <c r="C85" t="s">
        <v>1</v>
      </c>
      <c r="D85" t="s">
        <v>56</v>
      </c>
      <c r="E85" t="str">
        <f>"2018-11-02 21:01:27"</f>
        <v>2018-11-02 21:01:27</v>
      </c>
    </row>
    <row r="86" spans="1:5" x14ac:dyDescent="0.2">
      <c r="A86" t="s">
        <v>0</v>
      </c>
      <c r="B86" t="str">
        <f>"13573580534"</f>
        <v>13573580534</v>
      </c>
      <c r="C86" t="s">
        <v>1</v>
      </c>
      <c r="D86" t="s">
        <v>2</v>
      </c>
      <c r="E86" t="str">
        <f>"2018-11-02 21:01:09"</f>
        <v>2018-11-02 21:01:09</v>
      </c>
    </row>
    <row r="87" spans="1:5" x14ac:dyDescent="0.2">
      <c r="A87" t="s">
        <v>0</v>
      </c>
      <c r="B87" t="str">
        <f>"13633107378"</f>
        <v>13633107378</v>
      </c>
      <c r="C87" t="s">
        <v>1</v>
      </c>
      <c r="D87" t="s">
        <v>11</v>
      </c>
      <c r="E87" t="str">
        <f>"2018-11-02 21:00:42"</f>
        <v>2018-11-02 21:00:42</v>
      </c>
    </row>
    <row r="88" spans="1:5" x14ac:dyDescent="0.2">
      <c r="A88" t="s">
        <v>57</v>
      </c>
      <c r="B88" t="str">
        <f>"18380183697"</f>
        <v>18380183697</v>
      </c>
      <c r="C88" t="s">
        <v>1</v>
      </c>
      <c r="D88" t="s">
        <v>2</v>
      </c>
      <c r="E88" t="str">
        <f>"2018-11-02 20:59:01"</f>
        <v>2018-11-02 20:59:01</v>
      </c>
    </row>
    <row r="89" spans="1:5" x14ac:dyDescent="0.2">
      <c r="A89" t="s">
        <v>58</v>
      </c>
      <c r="B89" t="str">
        <f>"15851807284"</f>
        <v>15851807284</v>
      </c>
      <c r="C89" t="s">
        <v>1</v>
      </c>
      <c r="D89" t="s">
        <v>2</v>
      </c>
      <c r="E89" t="str">
        <f>"2018-11-02 20:58:58"</f>
        <v>2018-11-02 20:58:58</v>
      </c>
    </row>
    <row r="90" spans="1:5" x14ac:dyDescent="0.2">
      <c r="A90" t="s">
        <v>59</v>
      </c>
      <c r="B90" t="str">
        <f>"13858881566"</f>
        <v>13858881566</v>
      </c>
      <c r="C90" t="s">
        <v>1</v>
      </c>
      <c r="D90" t="s">
        <v>56</v>
      </c>
      <c r="E90" t="str">
        <f>"2018-11-02 20:58:51"</f>
        <v>2018-11-02 20:58:51</v>
      </c>
    </row>
    <row r="91" spans="1:5" x14ac:dyDescent="0.2">
      <c r="A91" t="s">
        <v>0</v>
      </c>
      <c r="B91" t="str">
        <f>"18376882667"</f>
        <v>18376882667</v>
      </c>
      <c r="C91" t="s">
        <v>1</v>
      </c>
      <c r="D91" t="s">
        <v>13</v>
      </c>
      <c r="E91" t="str">
        <f>"2018-11-02 20:58:39"</f>
        <v>2018-11-02 20:58:39</v>
      </c>
    </row>
    <row r="92" spans="1:5" x14ac:dyDescent="0.2">
      <c r="A92" t="s">
        <v>60</v>
      </c>
      <c r="B92" t="str">
        <f>"18378495729"</f>
        <v>18378495729</v>
      </c>
      <c r="C92" t="s">
        <v>1</v>
      </c>
      <c r="D92" t="s">
        <v>2</v>
      </c>
      <c r="E92" t="str">
        <f>"2018-11-02 20:57:41"</f>
        <v>2018-11-02 20:57:41</v>
      </c>
    </row>
    <row r="93" spans="1:5" x14ac:dyDescent="0.2">
      <c r="A93" t="s">
        <v>0</v>
      </c>
      <c r="B93" t="str">
        <f>"15254228089"</f>
        <v>15254228089</v>
      </c>
      <c r="C93" t="s">
        <v>1</v>
      </c>
      <c r="D93" t="s">
        <v>61</v>
      </c>
      <c r="E93" t="str">
        <f>"2018-11-02 20:57:15"</f>
        <v>2018-11-02 20:57:15</v>
      </c>
    </row>
    <row r="94" spans="1:5" x14ac:dyDescent="0.2">
      <c r="A94" t="s">
        <v>62</v>
      </c>
      <c r="B94" t="str">
        <f>"18474356798"</f>
        <v>18474356798</v>
      </c>
      <c r="C94" t="s">
        <v>1</v>
      </c>
      <c r="D94" t="s">
        <v>2</v>
      </c>
      <c r="E94" t="str">
        <f>"2018-11-02 20:57:06"</f>
        <v>2018-11-02 20:57:06</v>
      </c>
    </row>
    <row r="95" spans="1:5" x14ac:dyDescent="0.2">
      <c r="A95" t="s">
        <v>0</v>
      </c>
      <c r="B95" t="str">
        <f>"15054600399"</f>
        <v>15054600399</v>
      </c>
      <c r="C95" t="s">
        <v>1</v>
      </c>
      <c r="D95" t="s">
        <v>2</v>
      </c>
      <c r="E95" t="str">
        <f>"2018-11-02 20:56:22"</f>
        <v>2018-11-02 20:56:22</v>
      </c>
    </row>
    <row r="96" spans="1:5" x14ac:dyDescent="0.2">
      <c r="A96" t="s">
        <v>0</v>
      </c>
      <c r="B96" t="str">
        <f>"13653492175"</f>
        <v>13653492175</v>
      </c>
      <c r="C96" t="s">
        <v>1</v>
      </c>
      <c r="D96" t="s">
        <v>2</v>
      </c>
      <c r="E96" t="str">
        <f>"2018-11-02 20:56:15"</f>
        <v>2018-11-02 20:56:15</v>
      </c>
    </row>
    <row r="97" spans="1:5" x14ac:dyDescent="0.2">
      <c r="A97" t="s">
        <v>63</v>
      </c>
      <c r="B97" t="str">
        <f>"15850511662"</f>
        <v>15850511662</v>
      </c>
      <c r="C97" t="s">
        <v>1</v>
      </c>
      <c r="D97" t="s">
        <v>2</v>
      </c>
      <c r="E97" t="str">
        <f>"2018-11-02 20:55:55"</f>
        <v>2018-11-02 20:55:55</v>
      </c>
    </row>
    <row r="98" spans="1:5" x14ac:dyDescent="0.2">
      <c r="A98" t="s">
        <v>64</v>
      </c>
      <c r="B98" t="str">
        <f>"17674712862"</f>
        <v>17674712862</v>
      </c>
      <c r="C98" t="s">
        <v>1</v>
      </c>
      <c r="D98" t="s">
        <v>12</v>
      </c>
      <c r="E98" t="str">
        <f>"2018-11-02 20:55:49"</f>
        <v>2018-11-02 20:55:49</v>
      </c>
    </row>
    <row r="99" spans="1:5" x14ac:dyDescent="0.2">
      <c r="A99" t="s">
        <v>65</v>
      </c>
      <c r="B99" t="str">
        <f>"13817197102"</f>
        <v>13817197102</v>
      </c>
      <c r="C99" t="s">
        <v>1</v>
      </c>
      <c r="D99" t="s">
        <v>2</v>
      </c>
      <c r="E99" t="str">
        <f>"2018-11-02 20:55:26"</f>
        <v>2018-11-02 20:55:26</v>
      </c>
    </row>
    <row r="100" spans="1:5" x14ac:dyDescent="0.2">
      <c r="A100" t="s">
        <v>66</v>
      </c>
      <c r="B100" t="str">
        <f>"18573122001"</f>
        <v>18573122001</v>
      </c>
      <c r="C100" t="s">
        <v>1</v>
      </c>
      <c r="D100" t="s">
        <v>2</v>
      </c>
      <c r="E100" t="str">
        <f>"2018-11-02 20:55:02"</f>
        <v>2018-11-02 20:55:02</v>
      </c>
    </row>
    <row r="101" spans="1:5" x14ac:dyDescent="0.2">
      <c r="A101" t="s">
        <v>67</v>
      </c>
      <c r="B101" t="str">
        <f>"18063054080"</f>
        <v>18063054080</v>
      </c>
      <c r="C101" t="s">
        <v>1</v>
      </c>
      <c r="D101" t="s">
        <v>2</v>
      </c>
      <c r="E101" t="str">
        <f>"2018-11-02 20:54:53"</f>
        <v>2018-11-02 20:54:53</v>
      </c>
    </row>
    <row r="102" spans="1:5" x14ac:dyDescent="0.2">
      <c r="A102" t="s">
        <v>0</v>
      </c>
      <c r="B102" t="str">
        <f>"13801123445"</f>
        <v>13801123445</v>
      </c>
      <c r="C102" t="s">
        <v>1</v>
      </c>
      <c r="D102" t="s">
        <v>2</v>
      </c>
      <c r="E102" t="str">
        <f>"2018-11-02 20:52:47"</f>
        <v>2018-11-02 20:52:47</v>
      </c>
    </row>
    <row r="103" spans="1:5" x14ac:dyDescent="0.2">
      <c r="A103" t="s">
        <v>0</v>
      </c>
      <c r="B103" t="str">
        <f>"13118893625"</f>
        <v>13118893625</v>
      </c>
      <c r="C103" t="s">
        <v>1</v>
      </c>
      <c r="D103" t="s">
        <v>2</v>
      </c>
      <c r="E103" t="str">
        <f>"2018-11-02 20:52:04"</f>
        <v>2018-11-02 20:52:04</v>
      </c>
    </row>
    <row r="104" spans="1:5" x14ac:dyDescent="0.2">
      <c r="A104" t="s">
        <v>0</v>
      </c>
      <c r="B104" t="str">
        <f>"18889505668"</f>
        <v>18889505668</v>
      </c>
      <c r="C104" t="s">
        <v>1</v>
      </c>
      <c r="D104" t="s">
        <v>2</v>
      </c>
      <c r="E104" t="str">
        <f>"2018-11-02 20:51:13"</f>
        <v>2018-11-02 20:51:13</v>
      </c>
    </row>
    <row r="105" spans="1:5" x14ac:dyDescent="0.2">
      <c r="A105" t="s">
        <v>68</v>
      </c>
      <c r="B105" t="str">
        <f>"13760591193"</f>
        <v>13760591193</v>
      </c>
      <c r="C105" t="s">
        <v>1</v>
      </c>
      <c r="D105" t="s">
        <v>2</v>
      </c>
      <c r="E105" t="str">
        <f>"2018-11-02 20:49:50"</f>
        <v>2018-11-02 20:49:50</v>
      </c>
    </row>
    <row r="106" spans="1:5" x14ac:dyDescent="0.2">
      <c r="A106" t="s">
        <v>69</v>
      </c>
      <c r="B106" t="str">
        <f>"18275110756"</f>
        <v>18275110756</v>
      </c>
      <c r="C106" t="s">
        <v>1</v>
      </c>
      <c r="D106" t="s">
        <v>2</v>
      </c>
      <c r="E106" t="str">
        <f>"2018-11-02 20:48:34"</f>
        <v>2018-11-02 20:48:34</v>
      </c>
    </row>
    <row r="107" spans="1:5" x14ac:dyDescent="0.2">
      <c r="A107" t="s">
        <v>70</v>
      </c>
      <c r="B107" t="str">
        <f>"18300941316"</f>
        <v>18300941316</v>
      </c>
      <c r="C107" t="s">
        <v>1</v>
      </c>
      <c r="D107" t="s">
        <v>2</v>
      </c>
      <c r="E107" t="str">
        <f>"2018-11-02 20:48:18"</f>
        <v>2018-11-02 20:48:18</v>
      </c>
    </row>
    <row r="108" spans="1:5" x14ac:dyDescent="0.2">
      <c r="A108" t="s">
        <v>71</v>
      </c>
      <c r="B108" t="str">
        <f>"18769798237"</f>
        <v>18769798237</v>
      </c>
      <c r="C108" t="s">
        <v>1</v>
      </c>
      <c r="D108" t="s">
        <v>2</v>
      </c>
      <c r="E108" t="str">
        <f>"2018-11-02 20:48:15"</f>
        <v>2018-11-02 20:48:15</v>
      </c>
    </row>
    <row r="109" spans="1:5" x14ac:dyDescent="0.2">
      <c r="A109" t="s">
        <v>72</v>
      </c>
      <c r="B109" t="str">
        <f>"13466212577"</f>
        <v>13466212577</v>
      </c>
      <c r="C109" t="s">
        <v>1</v>
      </c>
      <c r="D109" t="s">
        <v>2</v>
      </c>
      <c r="E109" t="str">
        <f>"2018-11-02 20:46:33"</f>
        <v>2018-11-02 20:46:33</v>
      </c>
    </row>
    <row r="110" spans="1:5" x14ac:dyDescent="0.2">
      <c r="A110" t="s">
        <v>73</v>
      </c>
      <c r="B110" t="str">
        <f>"18246768011"</f>
        <v>18246768011</v>
      </c>
      <c r="C110" t="s">
        <v>1</v>
      </c>
      <c r="D110" t="s">
        <v>2</v>
      </c>
      <c r="E110" t="str">
        <f>"2018-11-02 20:45:50"</f>
        <v>2018-11-02 20:45:50</v>
      </c>
    </row>
    <row r="111" spans="1:5" x14ac:dyDescent="0.2">
      <c r="A111" t="s">
        <v>74</v>
      </c>
      <c r="B111" t="str">
        <f>"15299801177"</f>
        <v>15299801177</v>
      </c>
      <c r="C111" t="s">
        <v>1</v>
      </c>
      <c r="D111" t="s">
        <v>2</v>
      </c>
      <c r="E111" t="str">
        <f>"2018-11-02 20:44:24"</f>
        <v>2018-11-02 20:44:24</v>
      </c>
    </row>
    <row r="112" spans="1:5" x14ac:dyDescent="0.2">
      <c r="A112" t="s">
        <v>0</v>
      </c>
      <c r="B112" t="str">
        <f>"18859898335"</f>
        <v>18859898335</v>
      </c>
      <c r="C112" t="s">
        <v>1</v>
      </c>
      <c r="D112" t="s">
        <v>2</v>
      </c>
      <c r="E112" t="str">
        <f>"2018-11-02 20:44:22"</f>
        <v>2018-11-02 20:44:22</v>
      </c>
    </row>
    <row r="113" spans="1:5" x14ac:dyDescent="0.2">
      <c r="A113" t="s">
        <v>75</v>
      </c>
      <c r="B113" t="str">
        <f>"15571722291"</f>
        <v>15571722291</v>
      </c>
      <c r="C113" t="s">
        <v>1</v>
      </c>
      <c r="D113" t="s">
        <v>2</v>
      </c>
      <c r="E113" t="str">
        <f>"2018-11-02 20:43:09"</f>
        <v>2018-11-02 20:43:09</v>
      </c>
    </row>
    <row r="114" spans="1:5" x14ac:dyDescent="0.2">
      <c r="A114" t="s">
        <v>76</v>
      </c>
      <c r="B114" t="str">
        <f>"18752902333"</f>
        <v>18752902333</v>
      </c>
      <c r="C114" t="s">
        <v>1</v>
      </c>
      <c r="D114" t="s">
        <v>2</v>
      </c>
      <c r="E114" t="str">
        <f>"2018-11-02 20:42:50"</f>
        <v>2018-11-02 20:42:50</v>
      </c>
    </row>
    <row r="115" spans="1:5" x14ac:dyDescent="0.2">
      <c r="A115" t="s">
        <v>77</v>
      </c>
      <c r="B115" t="str">
        <f>"13731478809"</f>
        <v>13731478809</v>
      </c>
      <c r="C115" t="s">
        <v>1</v>
      </c>
      <c r="D115" t="s">
        <v>2</v>
      </c>
      <c r="E115" t="str">
        <f>"2018-11-02 20:39:18"</f>
        <v>2018-11-02 20:39:18</v>
      </c>
    </row>
    <row r="116" spans="1:5" x14ac:dyDescent="0.2">
      <c r="A116" t="s">
        <v>78</v>
      </c>
      <c r="B116" t="str">
        <f>"18375319880"</f>
        <v>18375319880</v>
      </c>
      <c r="C116" t="s">
        <v>1</v>
      </c>
      <c r="D116" t="s">
        <v>2</v>
      </c>
      <c r="E116" t="str">
        <f>"2018-11-02 20:38:41"</f>
        <v>2018-11-02 20:38:41</v>
      </c>
    </row>
    <row r="117" spans="1:5" x14ac:dyDescent="0.2">
      <c r="A117" t="s">
        <v>79</v>
      </c>
      <c r="B117" t="str">
        <f>"13032446583"</f>
        <v>13032446583</v>
      </c>
      <c r="C117" t="s">
        <v>1</v>
      </c>
      <c r="D117" t="s">
        <v>2</v>
      </c>
      <c r="E117" t="str">
        <f>"2018-11-02 20:38:22"</f>
        <v>2018-11-02 20:38:22</v>
      </c>
    </row>
    <row r="118" spans="1:5" x14ac:dyDescent="0.2">
      <c r="A118" t="s">
        <v>80</v>
      </c>
      <c r="B118" t="str">
        <f>"15882288159"</f>
        <v>15882288159</v>
      </c>
      <c r="C118" t="s">
        <v>1</v>
      </c>
      <c r="D118" t="s">
        <v>2</v>
      </c>
      <c r="E118" t="str">
        <f>"2018-11-02 20:38:03"</f>
        <v>2018-11-02 20:38:03</v>
      </c>
    </row>
    <row r="119" spans="1:5" x14ac:dyDescent="0.2">
      <c r="A119" t="s">
        <v>81</v>
      </c>
      <c r="B119" t="str">
        <f>"15998384459"</f>
        <v>15998384459</v>
      </c>
      <c r="C119" t="s">
        <v>1</v>
      </c>
      <c r="D119" t="s">
        <v>2</v>
      </c>
      <c r="E119" t="str">
        <f>"2018-11-02 20:36:47"</f>
        <v>2018-11-02 20:36:47</v>
      </c>
    </row>
    <row r="120" spans="1:5" x14ac:dyDescent="0.2">
      <c r="A120" t="s">
        <v>82</v>
      </c>
      <c r="B120" t="str">
        <f>"15919738136"</f>
        <v>15919738136</v>
      </c>
      <c r="C120" t="s">
        <v>1</v>
      </c>
      <c r="D120" t="s">
        <v>2</v>
      </c>
      <c r="E120" t="str">
        <f>"2018-11-02 20:36:42"</f>
        <v>2018-11-02 20:36:42</v>
      </c>
    </row>
    <row r="121" spans="1:5" x14ac:dyDescent="0.2">
      <c r="A121" t="s">
        <v>83</v>
      </c>
      <c r="B121" t="str">
        <f>"13880248186"</f>
        <v>13880248186</v>
      </c>
      <c r="C121" t="s">
        <v>1</v>
      </c>
      <c r="D121" t="s">
        <v>12</v>
      </c>
      <c r="E121" t="str">
        <f>"2018-11-02 20:35:28"</f>
        <v>2018-11-02 20:35:28</v>
      </c>
    </row>
    <row r="122" spans="1:5" x14ac:dyDescent="0.2">
      <c r="A122" t="s">
        <v>84</v>
      </c>
      <c r="B122" t="str">
        <f>"18782500555"</f>
        <v>18782500555</v>
      </c>
      <c r="C122" t="s">
        <v>1</v>
      </c>
      <c r="D122" t="s">
        <v>2</v>
      </c>
      <c r="E122" t="str">
        <f>"2018-11-02 20:32:29"</f>
        <v>2018-11-02 20:32:29</v>
      </c>
    </row>
    <row r="123" spans="1:5" x14ac:dyDescent="0.2">
      <c r="A123" t="s">
        <v>85</v>
      </c>
      <c r="B123" t="str">
        <f>"13618712396"</f>
        <v>13618712396</v>
      </c>
      <c r="C123" t="s">
        <v>1</v>
      </c>
      <c r="D123" t="s">
        <v>2</v>
      </c>
      <c r="E123" t="str">
        <f>"2018-11-02 20:31:44"</f>
        <v>2018-11-02 20:31:44</v>
      </c>
    </row>
    <row r="124" spans="1:5" x14ac:dyDescent="0.2">
      <c r="A124" t="s">
        <v>86</v>
      </c>
      <c r="B124" t="str">
        <f>"13930878735"</f>
        <v>13930878735</v>
      </c>
      <c r="C124" t="s">
        <v>1</v>
      </c>
      <c r="D124" t="s">
        <v>2</v>
      </c>
      <c r="E124" t="str">
        <f>"2018-11-02 20:29:55"</f>
        <v>2018-11-02 20:29:55</v>
      </c>
    </row>
    <row r="125" spans="1:5" x14ac:dyDescent="0.2">
      <c r="A125" t="s">
        <v>87</v>
      </c>
      <c r="B125" t="str">
        <f>"15608622537"</f>
        <v>15608622537</v>
      </c>
      <c r="C125" t="s">
        <v>1</v>
      </c>
      <c r="D125" t="s">
        <v>2</v>
      </c>
      <c r="E125" t="str">
        <f>"2018-11-02 20:28:54"</f>
        <v>2018-11-02 20:28:54</v>
      </c>
    </row>
    <row r="126" spans="1:5" x14ac:dyDescent="0.2">
      <c r="A126" t="s">
        <v>88</v>
      </c>
      <c r="B126" t="str">
        <f>"13669524115"</f>
        <v>13669524115</v>
      </c>
      <c r="C126" t="s">
        <v>1</v>
      </c>
      <c r="D126" t="s">
        <v>2</v>
      </c>
      <c r="E126" t="str">
        <f>"2018-11-02 20:27:50"</f>
        <v>2018-11-02 20:27:50</v>
      </c>
    </row>
    <row r="127" spans="1:5" x14ac:dyDescent="0.2">
      <c r="A127" t="s">
        <v>89</v>
      </c>
      <c r="B127" t="str">
        <f>"18857284811"</f>
        <v>18857284811</v>
      </c>
      <c r="C127" t="s">
        <v>1</v>
      </c>
      <c r="D127" t="s">
        <v>2</v>
      </c>
      <c r="E127" t="str">
        <f>"2018-11-02 20:26:23"</f>
        <v>2018-11-02 20:26:23</v>
      </c>
    </row>
    <row r="128" spans="1:5" x14ac:dyDescent="0.2">
      <c r="A128" t="s">
        <v>90</v>
      </c>
      <c r="B128" t="str">
        <f>"15807872294"</f>
        <v>15807872294</v>
      </c>
      <c r="C128" t="s">
        <v>1</v>
      </c>
      <c r="D128" t="s">
        <v>91</v>
      </c>
      <c r="E128" t="str">
        <f>"2018-11-02 20:24:40"</f>
        <v>2018-11-02 20:24:40</v>
      </c>
    </row>
    <row r="129" spans="1:5" x14ac:dyDescent="0.2">
      <c r="A129" t="s">
        <v>0</v>
      </c>
      <c r="B129" t="str">
        <f>"15080382010"</f>
        <v>15080382010</v>
      </c>
      <c r="C129" t="s">
        <v>1</v>
      </c>
      <c r="D129" t="s">
        <v>2</v>
      </c>
      <c r="E129" t="str">
        <f>"2018-11-02 20:24:32"</f>
        <v>2018-11-02 20:24:32</v>
      </c>
    </row>
    <row r="130" spans="1:5" x14ac:dyDescent="0.2">
      <c r="A130" t="s">
        <v>92</v>
      </c>
      <c r="B130" t="str">
        <f>"15587591470"</f>
        <v>15587591470</v>
      </c>
      <c r="C130" t="s">
        <v>1</v>
      </c>
      <c r="D130" t="s">
        <v>2</v>
      </c>
      <c r="E130" t="str">
        <f>"2018-11-02 20:24:01"</f>
        <v>2018-11-02 20:24:01</v>
      </c>
    </row>
    <row r="131" spans="1:5" x14ac:dyDescent="0.2">
      <c r="A131" t="s">
        <v>93</v>
      </c>
      <c r="B131" t="str">
        <f>"13229368262"</f>
        <v>13229368262</v>
      </c>
      <c r="C131" t="s">
        <v>1</v>
      </c>
      <c r="D131" t="s">
        <v>2</v>
      </c>
      <c r="E131" t="str">
        <f>"2018-11-02 20:22:40"</f>
        <v>2018-11-02 20:22:40</v>
      </c>
    </row>
    <row r="132" spans="1:5" x14ac:dyDescent="0.2">
      <c r="A132" t="s">
        <v>94</v>
      </c>
      <c r="B132" t="str">
        <f>"13382362208"</f>
        <v>13382362208</v>
      </c>
      <c r="C132" t="s">
        <v>1</v>
      </c>
      <c r="D132" t="s">
        <v>2</v>
      </c>
      <c r="E132" t="str">
        <f>"2018-11-02 20:21:30"</f>
        <v>2018-11-02 20:21:30</v>
      </c>
    </row>
    <row r="133" spans="1:5" x14ac:dyDescent="0.2">
      <c r="A133" t="s">
        <v>95</v>
      </c>
      <c r="B133" t="str">
        <f>"13799326437"</f>
        <v>13799326437</v>
      </c>
      <c r="C133" t="s">
        <v>1</v>
      </c>
      <c r="D133" t="s">
        <v>2</v>
      </c>
      <c r="E133" t="str">
        <f>"2018-11-02 20:20:30"</f>
        <v>2018-11-02 20:20:30</v>
      </c>
    </row>
    <row r="134" spans="1:5" x14ac:dyDescent="0.2">
      <c r="A134" t="s">
        <v>96</v>
      </c>
      <c r="B134" t="str">
        <f>"15874362939"</f>
        <v>15874362939</v>
      </c>
      <c r="C134" t="s">
        <v>1</v>
      </c>
      <c r="D134" t="s">
        <v>2</v>
      </c>
      <c r="E134" t="str">
        <f>"2018-11-02 20:19:38"</f>
        <v>2018-11-02 20:19:38</v>
      </c>
    </row>
    <row r="135" spans="1:5" x14ac:dyDescent="0.2">
      <c r="A135" t="s">
        <v>97</v>
      </c>
      <c r="B135" t="str">
        <f>"15229835965"</f>
        <v>15229835965</v>
      </c>
      <c r="C135" t="s">
        <v>1</v>
      </c>
      <c r="D135" t="s">
        <v>2</v>
      </c>
      <c r="E135" t="str">
        <f>"2018-11-02 20:18:16"</f>
        <v>2018-11-02 20:18:16</v>
      </c>
    </row>
    <row r="136" spans="1:5" x14ac:dyDescent="0.2">
      <c r="A136" t="s">
        <v>98</v>
      </c>
      <c r="B136" t="str">
        <f>"13109219392"</f>
        <v>13109219392</v>
      </c>
      <c r="C136" t="s">
        <v>1</v>
      </c>
      <c r="D136" t="s">
        <v>2</v>
      </c>
      <c r="E136" t="str">
        <f>"2018-11-02 20:16:57"</f>
        <v>2018-11-02 20:16:57</v>
      </c>
    </row>
    <row r="137" spans="1:5" x14ac:dyDescent="0.2">
      <c r="A137" t="s">
        <v>99</v>
      </c>
      <c r="B137" t="str">
        <f>"15142978477"</f>
        <v>15142978477</v>
      </c>
      <c r="C137" t="s">
        <v>1</v>
      </c>
      <c r="D137" t="s">
        <v>2</v>
      </c>
      <c r="E137" t="str">
        <f>"2018-11-02 20:16:19"</f>
        <v>2018-11-02 20:16:19</v>
      </c>
    </row>
    <row r="138" spans="1:5" x14ac:dyDescent="0.2">
      <c r="A138" t="s">
        <v>100</v>
      </c>
      <c r="B138" t="str">
        <f>"18704064030"</f>
        <v>18704064030</v>
      </c>
      <c r="C138" t="s">
        <v>1</v>
      </c>
      <c r="D138" t="s">
        <v>2</v>
      </c>
      <c r="E138" t="str">
        <f>"2018-11-02 20:15:55"</f>
        <v>2018-11-02 20:15:55</v>
      </c>
    </row>
    <row r="139" spans="1:5" x14ac:dyDescent="0.2">
      <c r="A139" t="s">
        <v>101</v>
      </c>
      <c r="B139" t="str">
        <f>"13607351413"</f>
        <v>13607351413</v>
      </c>
      <c r="C139" t="s">
        <v>1</v>
      </c>
      <c r="D139" t="s">
        <v>2</v>
      </c>
      <c r="E139" t="str">
        <f>"2018-11-02 20:15:07"</f>
        <v>2018-11-02 20:15:07</v>
      </c>
    </row>
    <row r="140" spans="1:5" x14ac:dyDescent="0.2">
      <c r="A140" t="s">
        <v>0</v>
      </c>
      <c r="B140" t="str">
        <f>"18267317056"</f>
        <v>18267317056</v>
      </c>
      <c r="C140" t="s">
        <v>1</v>
      </c>
      <c r="D140" t="s">
        <v>2</v>
      </c>
      <c r="E140" t="str">
        <f>"2018-11-02 20:14:23"</f>
        <v>2018-11-02 20:14:23</v>
      </c>
    </row>
    <row r="141" spans="1:5" x14ac:dyDescent="0.2">
      <c r="A141" t="s">
        <v>102</v>
      </c>
      <c r="B141" t="str">
        <f>"18625513604"</f>
        <v>18625513604</v>
      </c>
      <c r="C141" t="s">
        <v>1</v>
      </c>
      <c r="D141" t="s">
        <v>2</v>
      </c>
      <c r="E141" t="str">
        <f>"2018-11-02 20:13:44"</f>
        <v>2018-11-02 20:13:44</v>
      </c>
    </row>
    <row r="142" spans="1:5" x14ac:dyDescent="0.2">
      <c r="A142" t="s">
        <v>0</v>
      </c>
      <c r="B142" t="str">
        <f>"17735155456"</f>
        <v>17735155456</v>
      </c>
      <c r="C142" t="s">
        <v>1</v>
      </c>
      <c r="D142" t="s">
        <v>2</v>
      </c>
      <c r="E142" t="str">
        <f>"2018-11-02 20:11:28"</f>
        <v>2018-11-02 20:11:28</v>
      </c>
    </row>
    <row r="143" spans="1:5" x14ac:dyDescent="0.2">
      <c r="A143" t="s">
        <v>103</v>
      </c>
      <c r="B143" t="str">
        <f>"18173186335"</f>
        <v>18173186335</v>
      </c>
      <c r="C143" t="s">
        <v>1</v>
      </c>
      <c r="D143" t="s">
        <v>2</v>
      </c>
      <c r="E143" t="str">
        <f>"2018-11-02 20:11:07"</f>
        <v>2018-11-02 20:11:07</v>
      </c>
    </row>
    <row r="144" spans="1:5" x14ac:dyDescent="0.2">
      <c r="A144" t="s">
        <v>104</v>
      </c>
      <c r="B144" t="str">
        <f>"18788256984"</f>
        <v>18788256984</v>
      </c>
      <c r="C144" t="s">
        <v>1</v>
      </c>
      <c r="D144" t="s">
        <v>12</v>
      </c>
      <c r="E144" t="str">
        <f>"2018-11-02 20:10:51"</f>
        <v>2018-11-02 20:10:51</v>
      </c>
    </row>
    <row r="145" spans="1:5" x14ac:dyDescent="0.2">
      <c r="A145" t="s">
        <v>0</v>
      </c>
      <c r="B145" t="str">
        <f>"18950595315"</f>
        <v>18950595315</v>
      </c>
      <c r="C145" t="s">
        <v>1</v>
      </c>
      <c r="D145" t="s">
        <v>11</v>
      </c>
      <c r="E145" t="str">
        <f>"2018-11-02 20:10:50"</f>
        <v>2018-11-02 20:10:50</v>
      </c>
    </row>
    <row r="146" spans="1:5" x14ac:dyDescent="0.2">
      <c r="A146" t="s">
        <v>105</v>
      </c>
      <c r="B146" t="str">
        <f>"13618865421"</f>
        <v>13618865421</v>
      </c>
      <c r="C146" t="s">
        <v>1</v>
      </c>
      <c r="D146" t="s">
        <v>2</v>
      </c>
      <c r="E146" t="str">
        <f>"2018-11-02 20:10:46"</f>
        <v>2018-11-02 20:10:46</v>
      </c>
    </row>
    <row r="147" spans="1:5" x14ac:dyDescent="0.2">
      <c r="A147" t="s">
        <v>106</v>
      </c>
      <c r="B147" t="str">
        <f>"18607243851"</f>
        <v>18607243851</v>
      </c>
      <c r="C147" t="s">
        <v>1</v>
      </c>
      <c r="D147" t="s">
        <v>2</v>
      </c>
      <c r="E147" t="str">
        <f>"2018-11-02 20:09:38"</f>
        <v>2018-11-02 20:09:38</v>
      </c>
    </row>
    <row r="148" spans="1:5" x14ac:dyDescent="0.2">
      <c r="A148" t="s">
        <v>0</v>
      </c>
      <c r="B148" t="str">
        <f>"15872030323"</f>
        <v>15872030323</v>
      </c>
      <c r="C148" t="s">
        <v>1</v>
      </c>
      <c r="D148" t="s">
        <v>2</v>
      </c>
      <c r="E148" t="str">
        <f>"2018-11-02 20:08:13"</f>
        <v>2018-11-02 20:08:13</v>
      </c>
    </row>
    <row r="149" spans="1:5" x14ac:dyDescent="0.2">
      <c r="A149" t="s">
        <v>107</v>
      </c>
      <c r="B149" t="str">
        <f>"13205646655"</f>
        <v>13205646655</v>
      </c>
      <c r="C149" t="s">
        <v>1</v>
      </c>
      <c r="D149" t="s">
        <v>56</v>
      </c>
      <c r="E149" t="str">
        <f>"2018-11-02 20:07:17"</f>
        <v>2018-11-02 20:07:17</v>
      </c>
    </row>
    <row r="150" spans="1:5" x14ac:dyDescent="0.2">
      <c r="A150" t="s">
        <v>108</v>
      </c>
      <c r="B150" t="str">
        <f>"18945441109"</f>
        <v>18945441109</v>
      </c>
      <c r="C150" t="s">
        <v>1</v>
      </c>
      <c r="D150" t="s">
        <v>2</v>
      </c>
      <c r="E150" t="str">
        <f>"2018-11-02 20:07:15"</f>
        <v>2018-11-02 20:07:15</v>
      </c>
    </row>
    <row r="151" spans="1:5" x14ac:dyDescent="0.2">
      <c r="A151" t="s">
        <v>109</v>
      </c>
      <c r="B151" t="str">
        <f>"15170654652"</f>
        <v>15170654652</v>
      </c>
      <c r="C151" t="s">
        <v>1</v>
      </c>
      <c r="D151" t="s">
        <v>56</v>
      </c>
      <c r="E151" t="str">
        <f>"2018-11-02 20:06:46"</f>
        <v>2018-11-02 20:06:46</v>
      </c>
    </row>
    <row r="152" spans="1:5" x14ac:dyDescent="0.2">
      <c r="A152" t="s">
        <v>0</v>
      </c>
      <c r="B152" t="str">
        <f>"18220483339"</f>
        <v>18220483339</v>
      </c>
      <c r="C152" t="s">
        <v>1</v>
      </c>
      <c r="D152" t="s">
        <v>2</v>
      </c>
      <c r="E152" t="str">
        <f>"2018-11-02 20:06:24"</f>
        <v>2018-11-02 20:06:24</v>
      </c>
    </row>
    <row r="153" spans="1:5" x14ac:dyDescent="0.2">
      <c r="A153" t="s">
        <v>110</v>
      </c>
      <c r="B153" t="str">
        <f>"15812687185"</f>
        <v>15812687185</v>
      </c>
      <c r="C153" t="s">
        <v>1</v>
      </c>
      <c r="D153" t="s">
        <v>2</v>
      </c>
      <c r="E153" t="str">
        <f>"2018-11-02 20:06:06"</f>
        <v>2018-11-02 20:06:06</v>
      </c>
    </row>
    <row r="154" spans="1:5" x14ac:dyDescent="0.2">
      <c r="A154" t="s">
        <v>111</v>
      </c>
      <c r="B154" t="str">
        <f>"13626932325"</f>
        <v>13626932325</v>
      </c>
      <c r="C154" t="s">
        <v>1</v>
      </c>
      <c r="D154" t="s">
        <v>56</v>
      </c>
      <c r="E154" t="str">
        <f>"2018-11-02 20:05:40"</f>
        <v>2018-11-02 20:05:40</v>
      </c>
    </row>
    <row r="155" spans="1:5" x14ac:dyDescent="0.2">
      <c r="A155" t="s">
        <v>0</v>
      </c>
      <c r="B155" t="str">
        <f>"18366666083"</f>
        <v>18366666083</v>
      </c>
      <c r="C155" t="s">
        <v>1</v>
      </c>
      <c r="D155" t="s">
        <v>2</v>
      </c>
      <c r="E155" t="str">
        <f>"2018-11-02 20:04:56"</f>
        <v>2018-11-02 20:04:56</v>
      </c>
    </row>
    <row r="156" spans="1:5" x14ac:dyDescent="0.2">
      <c r="A156" t="s">
        <v>0</v>
      </c>
      <c r="B156" t="str">
        <f>"13082314060"</f>
        <v>13082314060</v>
      </c>
      <c r="C156" t="s">
        <v>1</v>
      </c>
      <c r="D156" t="s">
        <v>2</v>
      </c>
      <c r="E156" t="str">
        <f>"2018-11-02 20:04:33"</f>
        <v>2018-11-02 20:04:33</v>
      </c>
    </row>
    <row r="157" spans="1:5" x14ac:dyDescent="0.2">
      <c r="A157" t="s">
        <v>112</v>
      </c>
      <c r="B157" t="str">
        <f>"15524209836"</f>
        <v>15524209836</v>
      </c>
      <c r="C157" t="s">
        <v>1</v>
      </c>
      <c r="D157" t="s">
        <v>2</v>
      </c>
      <c r="E157" t="str">
        <f>"2018-11-02 20:02:05"</f>
        <v>2018-11-02 20:02:05</v>
      </c>
    </row>
    <row r="158" spans="1:5" x14ac:dyDescent="0.2">
      <c r="A158" t="s">
        <v>0</v>
      </c>
      <c r="B158" t="str">
        <f>"15159686866"</f>
        <v>15159686866</v>
      </c>
      <c r="C158" t="s">
        <v>1</v>
      </c>
      <c r="D158" t="s">
        <v>2</v>
      </c>
      <c r="E158" t="str">
        <f>"2018-11-02 20:01:56"</f>
        <v>2018-11-02 20:01:56</v>
      </c>
    </row>
    <row r="159" spans="1:5" x14ac:dyDescent="0.2">
      <c r="A159" t="s">
        <v>113</v>
      </c>
      <c r="B159" t="str">
        <f>"13826253012"</f>
        <v>13826253012</v>
      </c>
      <c r="C159" t="s">
        <v>1</v>
      </c>
      <c r="D159" t="s">
        <v>2</v>
      </c>
      <c r="E159" t="str">
        <f>"2018-11-02 19:59:58"</f>
        <v>2018-11-02 19:59:58</v>
      </c>
    </row>
    <row r="160" spans="1:5" x14ac:dyDescent="0.2">
      <c r="A160" t="s">
        <v>114</v>
      </c>
      <c r="B160" t="str">
        <f>"18123402802"</f>
        <v>18123402802</v>
      </c>
      <c r="C160" t="s">
        <v>1</v>
      </c>
      <c r="D160" t="s">
        <v>2</v>
      </c>
      <c r="E160" t="str">
        <f>"2018-11-02 19:59:19"</f>
        <v>2018-11-02 19:59:19</v>
      </c>
    </row>
    <row r="161" spans="1:5" x14ac:dyDescent="0.2">
      <c r="A161" t="s">
        <v>115</v>
      </c>
      <c r="B161" t="str">
        <f>"15072179732"</f>
        <v>15072179732</v>
      </c>
      <c r="C161" t="s">
        <v>1</v>
      </c>
      <c r="D161" t="s">
        <v>2</v>
      </c>
      <c r="E161" t="str">
        <f>"2018-11-02 19:57:56"</f>
        <v>2018-11-02 19:57:56</v>
      </c>
    </row>
    <row r="162" spans="1:5" x14ac:dyDescent="0.2">
      <c r="A162" t="s">
        <v>0</v>
      </c>
      <c r="B162" t="str">
        <f>"13729580545"</f>
        <v>13729580545</v>
      </c>
      <c r="C162" t="s">
        <v>1</v>
      </c>
      <c r="D162" t="s">
        <v>56</v>
      </c>
      <c r="E162" t="str">
        <f>"2018-11-02 19:57:49"</f>
        <v>2018-11-02 19:57:49</v>
      </c>
    </row>
    <row r="163" spans="1:5" x14ac:dyDescent="0.2">
      <c r="A163" t="s">
        <v>116</v>
      </c>
      <c r="B163" t="str">
        <f>"15828431030"</f>
        <v>15828431030</v>
      </c>
      <c r="C163" t="s">
        <v>1</v>
      </c>
      <c r="D163" t="s">
        <v>56</v>
      </c>
      <c r="E163" t="str">
        <f>"2018-11-02 19:57:42"</f>
        <v>2018-11-02 19:57:42</v>
      </c>
    </row>
    <row r="164" spans="1:5" x14ac:dyDescent="0.2">
      <c r="A164" t="s">
        <v>117</v>
      </c>
      <c r="B164" t="str">
        <f>"15818626693"</f>
        <v>15818626693</v>
      </c>
      <c r="C164" t="s">
        <v>1</v>
      </c>
      <c r="D164" t="s">
        <v>2</v>
      </c>
      <c r="E164" t="str">
        <f>"2018-11-02 19:55:59"</f>
        <v>2018-11-02 19:55:59</v>
      </c>
    </row>
    <row r="165" spans="1:5" x14ac:dyDescent="0.2">
      <c r="A165" t="s">
        <v>118</v>
      </c>
      <c r="B165" t="str">
        <f>"18777004434"</f>
        <v>18777004434</v>
      </c>
      <c r="C165" t="s">
        <v>1</v>
      </c>
      <c r="D165" t="s">
        <v>2</v>
      </c>
      <c r="E165" t="str">
        <f>"2018-11-02 19:55:48"</f>
        <v>2018-11-02 19:55:48</v>
      </c>
    </row>
    <row r="166" spans="1:5" x14ac:dyDescent="0.2">
      <c r="A166" t="s">
        <v>119</v>
      </c>
      <c r="B166" t="str">
        <f>"18500982913"</f>
        <v>18500982913</v>
      </c>
      <c r="C166" t="s">
        <v>1</v>
      </c>
      <c r="D166" t="s">
        <v>2</v>
      </c>
      <c r="E166" t="str">
        <f>"2018-11-02 19:55:39"</f>
        <v>2018-11-02 19:55:39</v>
      </c>
    </row>
    <row r="167" spans="1:5" x14ac:dyDescent="0.2">
      <c r="A167" t="s">
        <v>120</v>
      </c>
      <c r="B167" t="str">
        <f>"15261111336"</f>
        <v>15261111336</v>
      </c>
      <c r="C167" t="s">
        <v>1</v>
      </c>
      <c r="D167" t="s">
        <v>2</v>
      </c>
      <c r="E167" t="str">
        <f>"2018-11-02 19:53:41"</f>
        <v>2018-11-02 19:53:41</v>
      </c>
    </row>
    <row r="168" spans="1:5" x14ac:dyDescent="0.2">
      <c r="A168" t="s">
        <v>121</v>
      </c>
      <c r="B168" t="str">
        <f>"13102333925"</f>
        <v>13102333925</v>
      </c>
      <c r="C168" t="s">
        <v>1</v>
      </c>
      <c r="D168" t="s">
        <v>2</v>
      </c>
      <c r="E168" t="str">
        <f>"2018-11-02 19:53:17"</f>
        <v>2018-11-02 19:53:17</v>
      </c>
    </row>
    <row r="169" spans="1:5" x14ac:dyDescent="0.2">
      <c r="A169" t="s">
        <v>0</v>
      </c>
      <c r="B169" t="str">
        <f>"13705681062"</f>
        <v>13705681062</v>
      </c>
      <c r="C169" t="s">
        <v>1</v>
      </c>
      <c r="D169" t="s">
        <v>61</v>
      </c>
      <c r="E169" t="str">
        <f>"2018-11-02 19:52:38"</f>
        <v>2018-11-02 19:52:38</v>
      </c>
    </row>
    <row r="170" spans="1:5" x14ac:dyDescent="0.2">
      <c r="A170" t="s">
        <v>0</v>
      </c>
      <c r="B170" t="str">
        <f>"15887286566"</f>
        <v>15887286566</v>
      </c>
      <c r="C170" t="s">
        <v>1</v>
      </c>
      <c r="D170" t="s">
        <v>13</v>
      </c>
      <c r="E170" t="str">
        <f>"2018-11-02 19:52:07"</f>
        <v>2018-11-02 19:52:07</v>
      </c>
    </row>
    <row r="171" spans="1:5" x14ac:dyDescent="0.2">
      <c r="A171" t="s">
        <v>0</v>
      </c>
      <c r="B171" t="str">
        <f>"13971386873"</f>
        <v>13971386873</v>
      </c>
      <c r="C171" t="s">
        <v>1</v>
      </c>
      <c r="D171" t="s">
        <v>2</v>
      </c>
      <c r="E171" t="str">
        <f>"2018-11-02 19:49:33"</f>
        <v>2018-11-02 19:49:33</v>
      </c>
    </row>
    <row r="172" spans="1:5" x14ac:dyDescent="0.2">
      <c r="A172" t="s">
        <v>122</v>
      </c>
      <c r="B172" t="str">
        <f>"18605805773"</f>
        <v>18605805773</v>
      </c>
      <c r="C172" t="s">
        <v>1</v>
      </c>
      <c r="D172" t="s">
        <v>2</v>
      </c>
      <c r="E172" t="str">
        <f>"2018-11-02 19:47:50"</f>
        <v>2018-11-02 19:47:50</v>
      </c>
    </row>
    <row r="173" spans="1:5" x14ac:dyDescent="0.2">
      <c r="A173" t="s">
        <v>0</v>
      </c>
      <c r="B173" t="str">
        <f>"18335716664"</f>
        <v>18335716664</v>
      </c>
      <c r="C173" t="s">
        <v>1</v>
      </c>
      <c r="D173" t="s">
        <v>13</v>
      </c>
      <c r="E173" t="str">
        <f>"2018-11-02 19:47:47"</f>
        <v>2018-11-02 19:47:47</v>
      </c>
    </row>
    <row r="174" spans="1:5" x14ac:dyDescent="0.2">
      <c r="A174" t="s">
        <v>123</v>
      </c>
      <c r="B174" t="str">
        <f>"13860328963"</f>
        <v>13860328963</v>
      </c>
      <c r="C174" t="s">
        <v>1</v>
      </c>
      <c r="D174" t="s">
        <v>2</v>
      </c>
      <c r="E174" t="str">
        <f>"2018-11-02 19:47:35"</f>
        <v>2018-11-02 19:47:35</v>
      </c>
    </row>
    <row r="175" spans="1:5" x14ac:dyDescent="0.2">
      <c r="A175" t="s">
        <v>124</v>
      </c>
      <c r="B175" t="str">
        <f>"13600898867"</f>
        <v>13600898867</v>
      </c>
      <c r="C175" t="s">
        <v>1</v>
      </c>
      <c r="D175" t="s">
        <v>2</v>
      </c>
      <c r="E175" t="str">
        <f>"2018-11-02 19:46:14"</f>
        <v>2018-11-02 19:46:14</v>
      </c>
    </row>
    <row r="176" spans="1:5" x14ac:dyDescent="0.2">
      <c r="A176" t="s">
        <v>0</v>
      </c>
      <c r="B176" t="str">
        <f>"18737185015"</f>
        <v>18737185015</v>
      </c>
      <c r="C176" t="s">
        <v>1</v>
      </c>
      <c r="D176" t="s">
        <v>13</v>
      </c>
      <c r="E176" t="str">
        <f>"2018-11-02 19:45:14"</f>
        <v>2018-11-02 19:45:14</v>
      </c>
    </row>
    <row r="177" spans="1:5" x14ac:dyDescent="0.2">
      <c r="A177" t="s">
        <v>125</v>
      </c>
      <c r="B177" t="str">
        <f>"18953502750"</f>
        <v>18953502750</v>
      </c>
      <c r="C177" t="s">
        <v>1</v>
      </c>
      <c r="D177" t="s">
        <v>56</v>
      </c>
      <c r="E177" t="str">
        <f>"2018-11-02 19:45:04"</f>
        <v>2018-11-02 19:45:04</v>
      </c>
    </row>
    <row r="178" spans="1:5" x14ac:dyDescent="0.2">
      <c r="A178" t="s">
        <v>0</v>
      </c>
      <c r="B178" t="str">
        <f>"15335346856"</f>
        <v>15335346856</v>
      </c>
      <c r="C178" t="s">
        <v>1</v>
      </c>
      <c r="D178" t="s">
        <v>126</v>
      </c>
      <c r="E178" t="str">
        <f>"2018-11-02 19:44:08"</f>
        <v>2018-11-02 19:44:08</v>
      </c>
    </row>
    <row r="179" spans="1:5" x14ac:dyDescent="0.2">
      <c r="A179" t="s">
        <v>0</v>
      </c>
      <c r="B179" t="str">
        <f>"15685032563"</f>
        <v>15685032563</v>
      </c>
      <c r="C179" t="s">
        <v>1</v>
      </c>
      <c r="D179" t="s">
        <v>56</v>
      </c>
      <c r="E179" t="str">
        <f>"2018-11-02 19:43:42"</f>
        <v>2018-11-02 19:43:42</v>
      </c>
    </row>
    <row r="180" spans="1:5" x14ac:dyDescent="0.2">
      <c r="A180" t="s">
        <v>127</v>
      </c>
      <c r="B180" t="str">
        <f>"18750357171"</f>
        <v>18750357171</v>
      </c>
      <c r="C180" t="s">
        <v>1</v>
      </c>
      <c r="D180" t="s">
        <v>2</v>
      </c>
      <c r="E180" t="str">
        <f>"2018-11-02 19:43:41"</f>
        <v>2018-11-02 19:43:41</v>
      </c>
    </row>
    <row r="181" spans="1:5" x14ac:dyDescent="0.2">
      <c r="A181" t="s">
        <v>128</v>
      </c>
      <c r="B181" t="str">
        <f>"18617273557"</f>
        <v>18617273557</v>
      </c>
      <c r="C181" t="s">
        <v>1</v>
      </c>
      <c r="D181" t="s">
        <v>2</v>
      </c>
      <c r="E181" t="str">
        <f>"2018-11-02 19:43:27"</f>
        <v>2018-11-02 19:43:27</v>
      </c>
    </row>
    <row r="182" spans="1:5" x14ac:dyDescent="0.2">
      <c r="A182" t="s">
        <v>129</v>
      </c>
      <c r="B182" t="str">
        <f>"13959371901"</f>
        <v>13959371901</v>
      </c>
      <c r="C182" t="s">
        <v>1</v>
      </c>
      <c r="D182" t="s">
        <v>2</v>
      </c>
      <c r="E182" t="str">
        <f>"2018-11-02 19:43:16"</f>
        <v>2018-11-02 19:43:16</v>
      </c>
    </row>
    <row r="183" spans="1:5" x14ac:dyDescent="0.2">
      <c r="A183" t="s">
        <v>0</v>
      </c>
      <c r="B183" t="str">
        <f>"18398403739"</f>
        <v>18398403739</v>
      </c>
      <c r="C183" t="s">
        <v>1</v>
      </c>
      <c r="D183" t="s">
        <v>2</v>
      </c>
      <c r="E183" t="str">
        <f>"2018-11-02 19:41:40"</f>
        <v>2018-11-02 19:41:40</v>
      </c>
    </row>
    <row r="184" spans="1:5" x14ac:dyDescent="0.2">
      <c r="A184" t="s">
        <v>130</v>
      </c>
      <c r="B184" t="str">
        <f>"18321255035"</f>
        <v>18321255035</v>
      </c>
      <c r="C184" t="s">
        <v>1</v>
      </c>
      <c r="D184" t="s">
        <v>2</v>
      </c>
      <c r="E184" t="str">
        <f>"2018-11-02 19:41:18"</f>
        <v>2018-11-02 19:41:18</v>
      </c>
    </row>
    <row r="185" spans="1:5" x14ac:dyDescent="0.2">
      <c r="A185" t="s">
        <v>131</v>
      </c>
      <c r="B185" t="str">
        <f>"18333889898"</f>
        <v>18333889898</v>
      </c>
      <c r="C185" t="s">
        <v>1</v>
      </c>
      <c r="D185" t="s">
        <v>2</v>
      </c>
      <c r="E185" t="str">
        <f>"2018-11-02 19:39:32"</f>
        <v>2018-11-02 19:39:32</v>
      </c>
    </row>
    <row r="186" spans="1:5" x14ac:dyDescent="0.2">
      <c r="A186" t="s">
        <v>0</v>
      </c>
      <c r="B186" t="str">
        <f>"17607120212"</f>
        <v>17607120212</v>
      </c>
      <c r="C186" t="s">
        <v>1</v>
      </c>
      <c r="D186" t="s">
        <v>12</v>
      </c>
      <c r="E186" t="str">
        <f>"2018-11-02 19:38:51"</f>
        <v>2018-11-02 19:38:51</v>
      </c>
    </row>
    <row r="187" spans="1:5" x14ac:dyDescent="0.2">
      <c r="A187" t="s">
        <v>0</v>
      </c>
      <c r="B187" t="str">
        <f>"18273613132"</f>
        <v>18273613132</v>
      </c>
      <c r="C187" t="s">
        <v>1</v>
      </c>
      <c r="D187" t="s">
        <v>2</v>
      </c>
      <c r="E187" t="str">
        <f>"2018-11-02 19:38:18"</f>
        <v>2018-11-02 19:38:18</v>
      </c>
    </row>
    <row r="188" spans="1:5" x14ac:dyDescent="0.2">
      <c r="A188" t="s">
        <v>132</v>
      </c>
      <c r="B188" t="str">
        <f>"15005116717"</f>
        <v>15005116717</v>
      </c>
      <c r="C188" t="s">
        <v>1</v>
      </c>
      <c r="D188" t="s">
        <v>2</v>
      </c>
      <c r="E188" t="str">
        <f>"2018-11-02 19:34:25"</f>
        <v>2018-11-02 19:34:25</v>
      </c>
    </row>
    <row r="189" spans="1:5" x14ac:dyDescent="0.2">
      <c r="A189" t="s">
        <v>133</v>
      </c>
      <c r="B189" t="str">
        <f>"15919819885"</f>
        <v>15919819885</v>
      </c>
      <c r="C189" t="s">
        <v>1</v>
      </c>
      <c r="D189" t="s">
        <v>2</v>
      </c>
      <c r="E189" t="str">
        <f>"2018-11-02 19:34:09"</f>
        <v>2018-11-02 19:34:09</v>
      </c>
    </row>
    <row r="190" spans="1:5" x14ac:dyDescent="0.2">
      <c r="A190" t="s">
        <v>0</v>
      </c>
      <c r="B190" t="str">
        <f>"13960153228"</f>
        <v>13960153228</v>
      </c>
      <c r="C190" t="s">
        <v>1</v>
      </c>
      <c r="D190" t="s">
        <v>2</v>
      </c>
      <c r="E190" t="str">
        <f>"2018-11-02 19:32:43"</f>
        <v>2018-11-02 19:32:43</v>
      </c>
    </row>
    <row r="191" spans="1:5" x14ac:dyDescent="0.2">
      <c r="A191" t="s">
        <v>0</v>
      </c>
      <c r="B191" t="str">
        <f>"13705324003"</f>
        <v>13705324003</v>
      </c>
      <c r="C191" t="s">
        <v>1</v>
      </c>
      <c r="D191" t="s">
        <v>13</v>
      </c>
      <c r="E191" t="str">
        <f>"2018-11-02 19:32:25"</f>
        <v>2018-11-02 19:32:25</v>
      </c>
    </row>
    <row r="192" spans="1:5" x14ac:dyDescent="0.2">
      <c r="A192" t="s">
        <v>134</v>
      </c>
      <c r="B192" t="str">
        <f>"18626273730"</f>
        <v>18626273730</v>
      </c>
      <c r="C192" t="s">
        <v>1</v>
      </c>
      <c r="D192" t="s">
        <v>2</v>
      </c>
      <c r="E192" t="str">
        <f>"2018-11-02 19:31:45"</f>
        <v>2018-11-02 19:31:45</v>
      </c>
    </row>
    <row r="193" spans="1:5" x14ac:dyDescent="0.2">
      <c r="A193" t="s">
        <v>0</v>
      </c>
      <c r="B193" t="str">
        <f>"18655115172"</f>
        <v>18655115172</v>
      </c>
      <c r="C193" t="s">
        <v>1</v>
      </c>
      <c r="D193" t="s">
        <v>126</v>
      </c>
      <c r="E193" t="str">
        <f>"2018-11-02 19:31:30"</f>
        <v>2018-11-02 19:31:30</v>
      </c>
    </row>
    <row r="194" spans="1:5" x14ac:dyDescent="0.2">
      <c r="A194" t="s">
        <v>0</v>
      </c>
      <c r="B194" t="str">
        <f>"13751242361"</f>
        <v>13751242361</v>
      </c>
      <c r="C194" t="s">
        <v>1</v>
      </c>
      <c r="D194" t="s">
        <v>2</v>
      </c>
      <c r="E194" t="str">
        <f>"2018-11-02 19:31:15"</f>
        <v>2018-11-02 19:31:15</v>
      </c>
    </row>
    <row r="195" spans="1:5" x14ac:dyDescent="0.2">
      <c r="A195" t="s">
        <v>135</v>
      </c>
      <c r="B195" t="str">
        <f>"13945014417"</f>
        <v>13945014417</v>
      </c>
      <c r="C195" t="s">
        <v>1</v>
      </c>
      <c r="D195" t="s">
        <v>2</v>
      </c>
      <c r="E195" t="str">
        <f>"2018-11-02 19:31:03"</f>
        <v>2018-11-02 19:31:03</v>
      </c>
    </row>
    <row r="196" spans="1:5" x14ac:dyDescent="0.2">
      <c r="A196" t="s">
        <v>0</v>
      </c>
      <c r="B196" t="str">
        <f>"17691098306"</f>
        <v>17691098306</v>
      </c>
      <c r="C196" t="s">
        <v>1</v>
      </c>
      <c r="D196" t="s">
        <v>2</v>
      </c>
      <c r="E196" t="str">
        <f>"2018-11-02 19:30:23"</f>
        <v>2018-11-02 19:30:23</v>
      </c>
    </row>
    <row r="197" spans="1:5" x14ac:dyDescent="0.2">
      <c r="A197" t="s">
        <v>136</v>
      </c>
      <c r="B197" t="str">
        <f>"15129509789"</f>
        <v>15129509789</v>
      </c>
      <c r="C197" t="s">
        <v>1</v>
      </c>
      <c r="D197" t="s">
        <v>2</v>
      </c>
      <c r="E197" t="str">
        <f>"2018-11-02 19:28:01"</f>
        <v>2018-11-02 19:28:01</v>
      </c>
    </row>
    <row r="198" spans="1:5" x14ac:dyDescent="0.2">
      <c r="A198" t="s">
        <v>0</v>
      </c>
      <c r="B198" t="str">
        <f>"15890095255"</f>
        <v>15890095255</v>
      </c>
      <c r="C198" t="s">
        <v>1</v>
      </c>
      <c r="D198" t="s">
        <v>56</v>
      </c>
      <c r="E198" t="str">
        <f>"2018-11-02 19:26:53"</f>
        <v>2018-11-02 19:26:53</v>
      </c>
    </row>
    <row r="199" spans="1:5" x14ac:dyDescent="0.2">
      <c r="A199" t="s">
        <v>137</v>
      </c>
      <c r="B199" t="str">
        <f>"15590601283"</f>
        <v>15590601283</v>
      </c>
      <c r="C199" t="s">
        <v>1</v>
      </c>
      <c r="D199" t="s">
        <v>2</v>
      </c>
      <c r="E199" t="str">
        <f>"2018-11-02 19:26:44"</f>
        <v>2018-11-02 19:26:44</v>
      </c>
    </row>
    <row r="200" spans="1:5" x14ac:dyDescent="0.2">
      <c r="A200" t="s">
        <v>0</v>
      </c>
      <c r="B200" t="str">
        <f>"13487048850"</f>
        <v>13487048850</v>
      </c>
      <c r="C200" t="s">
        <v>1</v>
      </c>
      <c r="D200" t="s">
        <v>13</v>
      </c>
      <c r="E200" t="str">
        <f>"2018-11-02 19:24:36"</f>
        <v>2018-11-02 19:24:36</v>
      </c>
    </row>
    <row r="201" spans="1:5" x14ac:dyDescent="0.2">
      <c r="A201" t="s">
        <v>0</v>
      </c>
      <c r="B201" t="str">
        <f>"15727601741"</f>
        <v>15727601741</v>
      </c>
      <c r="C201" t="s">
        <v>1</v>
      </c>
      <c r="D201" t="s">
        <v>2</v>
      </c>
      <c r="E201" t="str">
        <f>"2018-11-02 19:24:23"</f>
        <v>2018-11-02 19:24:23</v>
      </c>
    </row>
    <row r="202" spans="1:5" x14ac:dyDescent="0.2">
      <c r="A202" t="s">
        <v>138</v>
      </c>
      <c r="B202" t="str">
        <f>"13845959253"</f>
        <v>13845959253</v>
      </c>
      <c r="C202" t="s">
        <v>1</v>
      </c>
      <c r="D202" t="s">
        <v>2</v>
      </c>
      <c r="E202" t="str">
        <f>"2018-11-02 19:24:11"</f>
        <v>2018-11-02 19:24:11</v>
      </c>
    </row>
    <row r="203" spans="1:5" x14ac:dyDescent="0.2">
      <c r="A203" t="s">
        <v>139</v>
      </c>
      <c r="B203" t="str">
        <f>"13290919616"</f>
        <v>13290919616</v>
      </c>
      <c r="C203" t="s">
        <v>1</v>
      </c>
      <c r="D203" t="s">
        <v>2</v>
      </c>
      <c r="E203" t="str">
        <f>"2018-11-02 19:22:31"</f>
        <v>2018-11-02 19:22:31</v>
      </c>
    </row>
    <row r="204" spans="1:5" x14ac:dyDescent="0.2">
      <c r="A204" t="s">
        <v>140</v>
      </c>
      <c r="B204" t="str">
        <f>"13856469530"</f>
        <v>13856469530</v>
      </c>
      <c r="C204" t="s">
        <v>1</v>
      </c>
      <c r="D204" t="s">
        <v>2</v>
      </c>
      <c r="E204" t="str">
        <f>"2018-11-02 19:21:59"</f>
        <v>2018-11-02 19:21:59</v>
      </c>
    </row>
    <row r="205" spans="1:5" x14ac:dyDescent="0.2">
      <c r="A205" t="s">
        <v>141</v>
      </c>
      <c r="B205" t="str">
        <f>"18876933614"</f>
        <v>18876933614</v>
      </c>
      <c r="C205" t="s">
        <v>1</v>
      </c>
      <c r="D205" t="s">
        <v>2</v>
      </c>
      <c r="E205" t="str">
        <f>"2018-11-02 19:21:52"</f>
        <v>2018-11-02 19:21:52</v>
      </c>
    </row>
    <row r="206" spans="1:5" x14ac:dyDescent="0.2">
      <c r="A206" t="s">
        <v>0</v>
      </c>
      <c r="B206" t="str">
        <f>"15528807034"</f>
        <v>15528807034</v>
      </c>
      <c r="C206" t="s">
        <v>1</v>
      </c>
      <c r="D206" t="s">
        <v>2</v>
      </c>
      <c r="E206" t="str">
        <f>"2018-11-02 19:20:19"</f>
        <v>2018-11-02 19:20:19</v>
      </c>
    </row>
    <row r="207" spans="1:5" x14ac:dyDescent="0.2">
      <c r="A207" t="s">
        <v>142</v>
      </c>
      <c r="B207" t="str">
        <f>"18658288812"</f>
        <v>18658288812</v>
      </c>
      <c r="C207" t="s">
        <v>1</v>
      </c>
      <c r="D207" t="s">
        <v>2</v>
      </c>
      <c r="E207" t="str">
        <f>"2018-11-02 19:19:48"</f>
        <v>2018-11-02 19:19:48</v>
      </c>
    </row>
    <row r="208" spans="1:5" x14ac:dyDescent="0.2">
      <c r="A208" t="s">
        <v>0</v>
      </c>
      <c r="B208" t="str">
        <f>"13568819880"</f>
        <v>13568819880</v>
      </c>
      <c r="C208" t="s">
        <v>1</v>
      </c>
      <c r="D208" t="s">
        <v>2</v>
      </c>
      <c r="E208" t="str">
        <f>"2018-11-02 19:19:42"</f>
        <v>2018-11-02 19:19:42</v>
      </c>
    </row>
    <row r="209" spans="1:5" x14ac:dyDescent="0.2">
      <c r="A209" t="s">
        <v>143</v>
      </c>
      <c r="B209" t="str">
        <f>"15122056944"</f>
        <v>15122056944</v>
      </c>
      <c r="C209" t="s">
        <v>1</v>
      </c>
      <c r="D209" t="s">
        <v>2</v>
      </c>
      <c r="E209" t="str">
        <f>"2018-11-02 19:18:44"</f>
        <v>2018-11-02 19:18:44</v>
      </c>
    </row>
    <row r="210" spans="1:5" x14ac:dyDescent="0.2">
      <c r="A210" t="s">
        <v>79</v>
      </c>
      <c r="B210" t="str">
        <f>"18873237020"</f>
        <v>18873237020</v>
      </c>
      <c r="C210" t="s">
        <v>1</v>
      </c>
      <c r="D210" t="s">
        <v>2</v>
      </c>
      <c r="E210" t="str">
        <f>"2018-11-02 19:18:44"</f>
        <v>2018-11-02 19:18:44</v>
      </c>
    </row>
    <row r="211" spans="1:5" x14ac:dyDescent="0.2">
      <c r="A211" t="s">
        <v>0</v>
      </c>
      <c r="B211" t="str">
        <f>"13889936653"</f>
        <v>13889936653</v>
      </c>
      <c r="C211" t="s">
        <v>1</v>
      </c>
      <c r="D211" t="s">
        <v>61</v>
      </c>
      <c r="E211" t="str">
        <f>"2018-11-02 19:18:40"</f>
        <v>2018-11-02 19:18:40</v>
      </c>
    </row>
    <row r="212" spans="1:5" x14ac:dyDescent="0.2">
      <c r="A212" t="s">
        <v>144</v>
      </c>
      <c r="B212" t="str">
        <f>"15151457252"</f>
        <v>15151457252</v>
      </c>
      <c r="C212" t="s">
        <v>1</v>
      </c>
      <c r="D212" t="s">
        <v>2</v>
      </c>
      <c r="E212" t="str">
        <f>"2018-11-02 19:17:59"</f>
        <v>2018-11-02 19:17:59</v>
      </c>
    </row>
    <row r="213" spans="1:5" x14ac:dyDescent="0.2">
      <c r="A213" t="s">
        <v>145</v>
      </c>
      <c r="B213" t="str">
        <f>"18620354596"</f>
        <v>18620354596</v>
      </c>
      <c r="C213" t="s">
        <v>1</v>
      </c>
      <c r="D213" t="s">
        <v>13</v>
      </c>
      <c r="E213" t="str">
        <f>"2018-11-02 19:16:34"</f>
        <v>2018-11-02 19:16:34</v>
      </c>
    </row>
    <row r="214" spans="1:5" x14ac:dyDescent="0.2">
      <c r="A214" t="s">
        <v>0</v>
      </c>
      <c r="B214" t="str">
        <f>"13626929065"</f>
        <v>13626929065</v>
      </c>
      <c r="C214" t="s">
        <v>1</v>
      </c>
      <c r="D214" t="s">
        <v>2</v>
      </c>
      <c r="E214" t="str">
        <f>"2018-11-02 19:16:08"</f>
        <v>2018-11-02 19:16:08</v>
      </c>
    </row>
    <row r="215" spans="1:5" x14ac:dyDescent="0.2">
      <c r="A215" t="s">
        <v>0</v>
      </c>
      <c r="B215" t="str">
        <f>"15298650485"</f>
        <v>15298650485</v>
      </c>
      <c r="C215" t="s">
        <v>1</v>
      </c>
      <c r="D215" t="s">
        <v>13</v>
      </c>
      <c r="E215" t="str">
        <f>"2018-11-02 19:14:17"</f>
        <v>2018-11-02 19:14:17</v>
      </c>
    </row>
    <row r="216" spans="1:5" x14ac:dyDescent="0.2">
      <c r="A216" t="s">
        <v>146</v>
      </c>
      <c r="B216" t="str">
        <f>"15857516514"</f>
        <v>15857516514</v>
      </c>
      <c r="C216" t="s">
        <v>1</v>
      </c>
      <c r="D216" t="s">
        <v>2</v>
      </c>
      <c r="E216" t="str">
        <f>"2018-11-02 19:13:53"</f>
        <v>2018-11-02 19:13:53</v>
      </c>
    </row>
    <row r="217" spans="1:5" x14ac:dyDescent="0.2">
      <c r="A217" t="s">
        <v>147</v>
      </c>
      <c r="B217" t="str">
        <f>"13400963865"</f>
        <v>13400963865</v>
      </c>
      <c r="C217" t="s">
        <v>1</v>
      </c>
      <c r="D217" t="s">
        <v>2</v>
      </c>
      <c r="E217" t="str">
        <f>"2018-11-02 19:13:06"</f>
        <v>2018-11-02 19:13:06</v>
      </c>
    </row>
    <row r="218" spans="1:5" x14ac:dyDescent="0.2">
      <c r="A218" t="s">
        <v>0</v>
      </c>
      <c r="B218" t="str">
        <f>"15026715272"</f>
        <v>15026715272</v>
      </c>
      <c r="C218" t="s">
        <v>1</v>
      </c>
      <c r="D218" t="s">
        <v>2</v>
      </c>
      <c r="E218" t="str">
        <f>"2018-11-02 19:12:03"</f>
        <v>2018-11-02 19:12:03</v>
      </c>
    </row>
    <row r="219" spans="1:5" x14ac:dyDescent="0.2">
      <c r="A219" t="s">
        <v>0</v>
      </c>
      <c r="B219" t="str">
        <f>"18545383838"</f>
        <v>18545383838</v>
      </c>
      <c r="C219" t="s">
        <v>1</v>
      </c>
      <c r="D219" t="s">
        <v>2</v>
      </c>
      <c r="E219" t="str">
        <f>"2018-11-02 19:11:58"</f>
        <v>2018-11-02 19:11:58</v>
      </c>
    </row>
    <row r="220" spans="1:5" x14ac:dyDescent="0.2">
      <c r="A220" t="s">
        <v>0</v>
      </c>
      <c r="B220" t="str">
        <f>"13932818123"</f>
        <v>13932818123</v>
      </c>
      <c r="C220" t="s">
        <v>1</v>
      </c>
      <c r="D220" t="s">
        <v>2</v>
      </c>
      <c r="E220" t="str">
        <f>"2018-11-02 19:11:13"</f>
        <v>2018-11-02 19:11:13</v>
      </c>
    </row>
    <row r="221" spans="1:5" x14ac:dyDescent="0.2">
      <c r="A221" t="s">
        <v>148</v>
      </c>
      <c r="B221" t="str">
        <f>"13761959096"</f>
        <v>13761959096</v>
      </c>
      <c r="C221" t="s">
        <v>1</v>
      </c>
      <c r="D221" t="s">
        <v>56</v>
      </c>
      <c r="E221" t="str">
        <f>"2018-11-02 19:10:54"</f>
        <v>2018-11-02 19:10:54</v>
      </c>
    </row>
    <row r="222" spans="1:5" x14ac:dyDescent="0.2">
      <c r="A222" t="s">
        <v>0</v>
      </c>
      <c r="B222" t="str">
        <f>"15576797772"</f>
        <v>15576797772</v>
      </c>
      <c r="C222" t="s">
        <v>1</v>
      </c>
      <c r="D222" t="s">
        <v>2</v>
      </c>
      <c r="E222" t="str">
        <f>"2018-11-02 19:10:53"</f>
        <v>2018-11-02 19:10:53</v>
      </c>
    </row>
    <row r="223" spans="1:5" x14ac:dyDescent="0.2">
      <c r="A223" t="s">
        <v>149</v>
      </c>
      <c r="B223" t="str">
        <f>"15871228844"</f>
        <v>15871228844</v>
      </c>
      <c r="C223" t="s">
        <v>1</v>
      </c>
      <c r="D223" t="s">
        <v>2</v>
      </c>
      <c r="E223" t="str">
        <f>"2018-11-02 19:08:24"</f>
        <v>2018-11-02 19:08:24</v>
      </c>
    </row>
    <row r="224" spans="1:5" x14ac:dyDescent="0.2">
      <c r="A224" t="s">
        <v>150</v>
      </c>
      <c r="B224" t="str">
        <f>"18873241722"</f>
        <v>18873241722</v>
      </c>
      <c r="C224" t="s">
        <v>1</v>
      </c>
      <c r="D224" t="s">
        <v>56</v>
      </c>
      <c r="E224" t="str">
        <f>"2018-11-02 19:08:21"</f>
        <v>2018-11-02 19:08:21</v>
      </c>
    </row>
    <row r="225" spans="1:5" x14ac:dyDescent="0.2">
      <c r="A225" t="s">
        <v>151</v>
      </c>
      <c r="B225" t="str">
        <f>"18782528555"</f>
        <v>18782528555</v>
      </c>
      <c r="C225" t="s">
        <v>1</v>
      </c>
      <c r="D225" t="s">
        <v>2</v>
      </c>
      <c r="E225" t="str">
        <f>"2018-11-02 19:07:27"</f>
        <v>2018-11-02 19:07:27</v>
      </c>
    </row>
    <row r="226" spans="1:5" x14ac:dyDescent="0.2">
      <c r="A226" t="s">
        <v>0</v>
      </c>
      <c r="B226" t="str">
        <f>"13480358139"</f>
        <v>13480358139</v>
      </c>
      <c r="C226" t="s">
        <v>1</v>
      </c>
      <c r="D226" t="s">
        <v>2</v>
      </c>
      <c r="E226" t="str">
        <f>"2018-11-02 19:03:57"</f>
        <v>2018-11-02 19:03:57</v>
      </c>
    </row>
    <row r="227" spans="1:5" x14ac:dyDescent="0.2">
      <c r="A227" t="s">
        <v>152</v>
      </c>
      <c r="B227" t="str">
        <f>"15687285495"</f>
        <v>15687285495</v>
      </c>
      <c r="C227" t="s">
        <v>1</v>
      </c>
      <c r="D227" t="s">
        <v>2</v>
      </c>
      <c r="E227" t="str">
        <f>"2018-11-02 19:03:49"</f>
        <v>2018-11-02 19:03:49</v>
      </c>
    </row>
    <row r="228" spans="1:5" x14ac:dyDescent="0.2">
      <c r="A228" t="s">
        <v>0</v>
      </c>
      <c r="B228" t="str">
        <f>"18787398363"</f>
        <v>18787398363</v>
      </c>
      <c r="C228" t="s">
        <v>1</v>
      </c>
      <c r="D228" t="s">
        <v>61</v>
      </c>
      <c r="E228" t="str">
        <f>"2018-11-02 19:03:45"</f>
        <v>2018-11-02 19:03:45</v>
      </c>
    </row>
    <row r="229" spans="1:5" x14ac:dyDescent="0.2">
      <c r="A229" t="s">
        <v>0</v>
      </c>
      <c r="B229" t="str">
        <f>"15657810175"</f>
        <v>15657810175</v>
      </c>
      <c r="C229" t="s">
        <v>1</v>
      </c>
      <c r="D229" t="s">
        <v>2</v>
      </c>
      <c r="E229" t="str">
        <f>"2018-11-02 19:03:33"</f>
        <v>2018-11-02 19:03:33</v>
      </c>
    </row>
    <row r="230" spans="1:5" x14ac:dyDescent="0.2">
      <c r="A230" t="s">
        <v>0</v>
      </c>
      <c r="B230" t="str">
        <f>"15913501449"</f>
        <v>15913501449</v>
      </c>
      <c r="C230" t="s">
        <v>1</v>
      </c>
      <c r="D230" t="s">
        <v>91</v>
      </c>
      <c r="E230" t="str">
        <f>"2018-11-02 19:03:27"</f>
        <v>2018-11-02 19:03:27</v>
      </c>
    </row>
    <row r="231" spans="1:5" x14ac:dyDescent="0.2">
      <c r="A231" t="s">
        <v>153</v>
      </c>
      <c r="B231" t="str">
        <f>"18375330695"</f>
        <v>18375330695</v>
      </c>
      <c r="C231" t="s">
        <v>1</v>
      </c>
      <c r="D231" t="s">
        <v>2</v>
      </c>
      <c r="E231" t="str">
        <f>"2018-11-02 19:01:36"</f>
        <v>2018-11-02 19:01:36</v>
      </c>
    </row>
    <row r="232" spans="1:5" x14ac:dyDescent="0.2">
      <c r="A232" t="s">
        <v>0</v>
      </c>
      <c r="B232" t="str">
        <f>"18718661368"</f>
        <v>18718661368</v>
      </c>
      <c r="C232" t="s">
        <v>1</v>
      </c>
      <c r="D232" t="s">
        <v>2</v>
      </c>
      <c r="E232" t="str">
        <f>"2018-11-02 19:01:18"</f>
        <v>2018-11-02 19:01:18</v>
      </c>
    </row>
    <row r="233" spans="1:5" x14ac:dyDescent="0.2">
      <c r="A233" t="s">
        <v>154</v>
      </c>
      <c r="B233" t="str">
        <f>"13878590216"</f>
        <v>13878590216</v>
      </c>
      <c r="C233" t="s">
        <v>1</v>
      </c>
      <c r="D233" t="s">
        <v>2</v>
      </c>
      <c r="E233" t="str">
        <f>"2018-11-02 18:59:15"</f>
        <v>2018-11-02 18:59:15</v>
      </c>
    </row>
    <row r="234" spans="1:5" x14ac:dyDescent="0.2">
      <c r="A234" t="s">
        <v>155</v>
      </c>
      <c r="B234" t="str">
        <f>"13265864755"</f>
        <v>13265864755</v>
      </c>
      <c r="C234" t="s">
        <v>1</v>
      </c>
      <c r="D234" t="s">
        <v>2</v>
      </c>
      <c r="E234" t="str">
        <f>"2018-11-02 18:58:44"</f>
        <v>2018-11-02 18:58:44</v>
      </c>
    </row>
    <row r="235" spans="1:5" x14ac:dyDescent="0.2">
      <c r="A235" t="s">
        <v>156</v>
      </c>
      <c r="B235" t="str">
        <f>"13285652017"</f>
        <v>13285652017</v>
      </c>
      <c r="C235" t="s">
        <v>1</v>
      </c>
      <c r="D235" t="s">
        <v>2</v>
      </c>
      <c r="E235" t="str">
        <f>"2018-11-02 18:58:09"</f>
        <v>2018-11-02 18:58:09</v>
      </c>
    </row>
    <row r="236" spans="1:5" x14ac:dyDescent="0.2">
      <c r="A236" t="s">
        <v>157</v>
      </c>
      <c r="B236" t="str">
        <f>"15579358002"</f>
        <v>15579358002</v>
      </c>
      <c r="C236" t="s">
        <v>1</v>
      </c>
      <c r="D236" t="s">
        <v>2</v>
      </c>
      <c r="E236" t="str">
        <f>"2018-11-02 18:57:52"</f>
        <v>2018-11-02 18:57:52</v>
      </c>
    </row>
    <row r="237" spans="1:5" x14ac:dyDescent="0.2">
      <c r="A237" t="s">
        <v>158</v>
      </c>
      <c r="B237" t="str">
        <f>"13895089520"</f>
        <v>13895089520</v>
      </c>
      <c r="C237" t="s">
        <v>1</v>
      </c>
      <c r="D237" t="s">
        <v>2</v>
      </c>
      <c r="E237" t="str">
        <f>"2018-11-02 18:57:02"</f>
        <v>2018-11-02 18:57:02</v>
      </c>
    </row>
    <row r="238" spans="1:5" x14ac:dyDescent="0.2">
      <c r="A238" t="s">
        <v>0</v>
      </c>
      <c r="B238" t="str">
        <f>"13203877620"</f>
        <v>13203877620</v>
      </c>
      <c r="C238" t="s">
        <v>1</v>
      </c>
      <c r="D238" t="s">
        <v>13</v>
      </c>
      <c r="E238" t="str">
        <f>"2018-11-02 18:56:48"</f>
        <v>2018-11-02 18:56:48</v>
      </c>
    </row>
    <row r="239" spans="1:5" x14ac:dyDescent="0.2">
      <c r="A239" t="s">
        <v>159</v>
      </c>
      <c r="B239" t="str">
        <f>"13279417898"</f>
        <v>13279417898</v>
      </c>
      <c r="C239" t="s">
        <v>1</v>
      </c>
      <c r="D239" t="s">
        <v>2</v>
      </c>
      <c r="E239" t="str">
        <f>"2018-11-02 18:56:12"</f>
        <v>2018-11-02 18:56:12</v>
      </c>
    </row>
    <row r="240" spans="1:5" x14ac:dyDescent="0.2">
      <c r="A240" t="s">
        <v>0</v>
      </c>
      <c r="B240" t="str">
        <f>"18550770894"</f>
        <v>18550770894</v>
      </c>
      <c r="C240" t="s">
        <v>1</v>
      </c>
      <c r="D240" t="s">
        <v>2</v>
      </c>
      <c r="E240" t="str">
        <f>"2018-11-02 18:56:11"</f>
        <v>2018-11-02 18:56:11</v>
      </c>
    </row>
    <row r="241" spans="1:5" x14ac:dyDescent="0.2">
      <c r="A241" t="s">
        <v>160</v>
      </c>
      <c r="B241" t="str">
        <f>"18662628250"</f>
        <v>18662628250</v>
      </c>
      <c r="C241" t="s">
        <v>1</v>
      </c>
      <c r="D241" t="s">
        <v>2</v>
      </c>
      <c r="E241" t="str">
        <f>"2018-11-02 18:53:43"</f>
        <v>2018-11-02 18:53:43</v>
      </c>
    </row>
    <row r="242" spans="1:5" x14ac:dyDescent="0.2">
      <c r="A242" t="s">
        <v>161</v>
      </c>
      <c r="B242" t="str">
        <f>"13025118316"</f>
        <v>13025118316</v>
      </c>
      <c r="C242" t="s">
        <v>1</v>
      </c>
      <c r="D242" t="s">
        <v>25</v>
      </c>
      <c r="E242" t="str">
        <f>"2018-11-02 18:52:11"</f>
        <v>2018-11-02 18:52:11</v>
      </c>
    </row>
    <row r="243" spans="1:5" x14ac:dyDescent="0.2">
      <c r="A243" t="s">
        <v>162</v>
      </c>
      <c r="B243" t="str">
        <f>"15139769820"</f>
        <v>15139769820</v>
      </c>
      <c r="C243" t="s">
        <v>1</v>
      </c>
      <c r="D243" t="s">
        <v>2</v>
      </c>
      <c r="E243" t="str">
        <f>"2018-11-02 18:52:11"</f>
        <v>2018-11-02 18:52:11</v>
      </c>
    </row>
    <row r="244" spans="1:5" x14ac:dyDescent="0.2">
      <c r="A244" t="s">
        <v>163</v>
      </c>
      <c r="B244" t="str">
        <f>"15060286187"</f>
        <v>15060286187</v>
      </c>
      <c r="C244" t="s">
        <v>1</v>
      </c>
      <c r="D244" t="s">
        <v>2</v>
      </c>
      <c r="E244" t="str">
        <f>"2018-11-02 18:51:38"</f>
        <v>2018-11-02 18:51:38</v>
      </c>
    </row>
    <row r="245" spans="1:5" x14ac:dyDescent="0.2">
      <c r="A245" t="s">
        <v>164</v>
      </c>
      <c r="B245" t="str">
        <f>"18033695128"</f>
        <v>18033695128</v>
      </c>
      <c r="C245" t="s">
        <v>1</v>
      </c>
      <c r="D245" t="s">
        <v>2</v>
      </c>
      <c r="E245" t="str">
        <f>"2018-11-02 18:51:36"</f>
        <v>2018-11-02 18:51:36</v>
      </c>
    </row>
    <row r="246" spans="1:5" x14ac:dyDescent="0.2">
      <c r="A246" t="s">
        <v>165</v>
      </c>
      <c r="B246" t="str">
        <f>"15712330828"</f>
        <v>15712330828</v>
      </c>
      <c r="C246" t="s">
        <v>1</v>
      </c>
      <c r="D246" t="s">
        <v>2</v>
      </c>
      <c r="E246" t="str">
        <f>"2018-11-02 18:51:14"</f>
        <v>2018-11-02 18:51:14</v>
      </c>
    </row>
    <row r="247" spans="1:5" x14ac:dyDescent="0.2">
      <c r="A247" t="s">
        <v>0</v>
      </c>
      <c r="B247" t="str">
        <f>"18170875198"</f>
        <v>18170875198</v>
      </c>
      <c r="C247" t="s">
        <v>1</v>
      </c>
      <c r="D247" t="s">
        <v>2</v>
      </c>
      <c r="E247" t="str">
        <f>"2018-11-02 18:51:08"</f>
        <v>2018-11-02 18:51:08</v>
      </c>
    </row>
    <row r="248" spans="1:5" x14ac:dyDescent="0.2">
      <c r="A248" t="s">
        <v>166</v>
      </c>
      <c r="B248" t="str">
        <f>"17647655109"</f>
        <v>17647655109</v>
      </c>
      <c r="C248" t="s">
        <v>1</v>
      </c>
      <c r="D248" t="s">
        <v>2</v>
      </c>
      <c r="E248" t="str">
        <f>"2018-11-02 18:50:12"</f>
        <v>2018-11-02 18:50:12</v>
      </c>
    </row>
    <row r="249" spans="1:5" x14ac:dyDescent="0.2">
      <c r="A249" t="s">
        <v>167</v>
      </c>
      <c r="B249" t="str">
        <f>"13420034428"</f>
        <v>13420034428</v>
      </c>
      <c r="C249" t="s">
        <v>1</v>
      </c>
      <c r="D249" t="s">
        <v>2</v>
      </c>
      <c r="E249" t="str">
        <f>"2018-11-02 18:47:32"</f>
        <v>2018-11-02 18:47:32</v>
      </c>
    </row>
    <row r="250" spans="1:5" x14ac:dyDescent="0.2">
      <c r="A250" t="s">
        <v>168</v>
      </c>
      <c r="B250" t="str">
        <f>"15579910586"</f>
        <v>15579910586</v>
      </c>
      <c r="C250" t="s">
        <v>1</v>
      </c>
      <c r="D250" t="s">
        <v>2</v>
      </c>
      <c r="E250" t="str">
        <f>"2018-11-02 18:47:09"</f>
        <v>2018-11-02 18:47:09</v>
      </c>
    </row>
    <row r="251" spans="1:5" x14ac:dyDescent="0.2">
      <c r="A251" t="s">
        <v>169</v>
      </c>
      <c r="B251" t="str">
        <f>"13679114365"</f>
        <v>13679114365</v>
      </c>
      <c r="C251" t="s">
        <v>1</v>
      </c>
      <c r="D251" t="s">
        <v>2</v>
      </c>
      <c r="E251" t="str">
        <f>"2018-11-02 18:46:44"</f>
        <v>2018-11-02 18:46:44</v>
      </c>
    </row>
    <row r="252" spans="1:5" x14ac:dyDescent="0.2">
      <c r="A252" t="s">
        <v>170</v>
      </c>
      <c r="B252" t="str">
        <f>"15063909807"</f>
        <v>15063909807</v>
      </c>
      <c r="C252" t="s">
        <v>1</v>
      </c>
      <c r="D252" t="s">
        <v>56</v>
      </c>
      <c r="E252" t="str">
        <f>"2018-11-02 18:46:16"</f>
        <v>2018-11-02 18:46:16</v>
      </c>
    </row>
    <row r="253" spans="1:5" x14ac:dyDescent="0.2">
      <c r="A253" t="s">
        <v>171</v>
      </c>
      <c r="B253" t="str">
        <f>"13914617422"</f>
        <v>13914617422</v>
      </c>
      <c r="C253" t="s">
        <v>1</v>
      </c>
      <c r="D253" t="s">
        <v>2</v>
      </c>
      <c r="E253" t="str">
        <f>"2018-11-02 18:45:53"</f>
        <v>2018-11-02 18:45:53</v>
      </c>
    </row>
    <row r="254" spans="1:5" x14ac:dyDescent="0.2">
      <c r="A254" t="s">
        <v>172</v>
      </c>
      <c r="B254" t="str">
        <f>"15804037379"</f>
        <v>15804037379</v>
      </c>
      <c r="C254" t="s">
        <v>1</v>
      </c>
      <c r="D254" t="s">
        <v>56</v>
      </c>
      <c r="E254" t="str">
        <f>"2018-11-02 18:45:49"</f>
        <v>2018-11-02 18:45:49</v>
      </c>
    </row>
    <row r="255" spans="1:5" x14ac:dyDescent="0.2">
      <c r="A255" t="s">
        <v>0</v>
      </c>
      <c r="B255" t="str">
        <f>"17692523062"</f>
        <v>17692523062</v>
      </c>
      <c r="C255" t="s">
        <v>1</v>
      </c>
      <c r="D255" t="s">
        <v>2</v>
      </c>
      <c r="E255" t="str">
        <f>"2018-11-02 18:45:27"</f>
        <v>2018-11-02 18:45:27</v>
      </c>
    </row>
    <row r="256" spans="1:5" x14ac:dyDescent="0.2">
      <c r="A256" t="s">
        <v>173</v>
      </c>
      <c r="B256" t="str">
        <f>"15017402682"</f>
        <v>15017402682</v>
      </c>
      <c r="C256" t="s">
        <v>1</v>
      </c>
      <c r="D256" t="s">
        <v>2</v>
      </c>
      <c r="E256" t="str">
        <f>"2018-11-02 18:44:51"</f>
        <v>2018-11-02 18:44:51</v>
      </c>
    </row>
    <row r="257" spans="1:5" x14ac:dyDescent="0.2">
      <c r="A257" t="s">
        <v>174</v>
      </c>
      <c r="B257" t="str">
        <f>"13709883543"</f>
        <v>13709883543</v>
      </c>
      <c r="C257" t="s">
        <v>1</v>
      </c>
      <c r="D257" t="s">
        <v>2</v>
      </c>
      <c r="E257" t="str">
        <f>"2018-11-02 18:44:16"</f>
        <v>2018-11-02 18:44:16</v>
      </c>
    </row>
    <row r="258" spans="1:5" x14ac:dyDescent="0.2">
      <c r="A258" t="s">
        <v>175</v>
      </c>
      <c r="B258" t="str">
        <f>"15699130815"</f>
        <v>15699130815</v>
      </c>
      <c r="C258" t="s">
        <v>1</v>
      </c>
      <c r="D258" t="s">
        <v>2</v>
      </c>
      <c r="E258" t="str">
        <f>"2018-11-02 18:43:57"</f>
        <v>2018-11-02 18:43:57</v>
      </c>
    </row>
    <row r="259" spans="1:5" x14ac:dyDescent="0.2">
      <c r="A259" t="s">
        <v>176</v>
      </c>
      <c r="B259" t="str">
        <f>"18859399532"</f>
        <v>18859399532</v>
      </c>
      <c r="C259" t="s">
        <v>1</v>
      </c>
      <c r="D259" t="s">
        <v>13</v>
      </c>
      <c r="E259" t="str">
        <f>"2018-11-02 18:43:18"</f>
        <v>2018-11-02 18:43:18</v>
      </c>
    </row>
    <row r="260" spans="1:5" x14ac:dyDescent="0.2">
      <c r="A260" t="s">
        <v>177</v>
      </c>
      <c r="B260" t="str">
        <f>"13702043860"</f>
        <v>13702043860</v>
      </c>
      <c r="C260" t="s">
        <v>1</v>
      </c>
      <c r="D260" t="s">
        <v>2</v>
      </c>
      <c r="E260" t="str">
        <f>"2018-11-02 18:43:14"</f>
        <v>2018-11-02 18:43:14</v>
      </c>
    </row>
    <row r="261" spans="1:5" x14ac:dyDescent="0.2">
      <c r="A261" t="s">
        <v>0</v>
      </c>
      <c r="B261" t="str">
        <f>"18329737995"</f>
        <v>18329737995</v>
      </c>
      <c r="C261" t="s">
        <v>1</v>
      </c>
      <c r="D261" t="s">
        <v>2</v>
      </c>
      <c r="E261" t="str">
        <f>"2018-11-02 18:42:30"</f>
        <v>2018-11-02 18:42:30</v>
      </c>
    </row>
    <row r="262" spans="1:5" x14ac:dyDescent="0.2">
      <c r="A262" t="s">
        <v>178</v>
      </c>
      <c r="B262" t="str">
        <f>"15952803118"</f>
        <v>15952803118</v>
      </c>
      <c r="C262" t="s">
        <v>1</v>
      </c>
      <c r="D262" t="s">
        <v>2</v>
      </c>
      <c r="E262" t="str">
        <f>"2018-11-02 18:41:12"</f>
        <v>2018-11-02 18:41:12</v>
      </c>
    </row>
    <row r="263" spans="1:5" x14ac:dyDescent="0.2">
      <c r="A263" t="s">
        <v>179</v>
      </c>
      <c r="B263" t="str">
        <f>"17896865838"</f>
        <v>17896865838</v>
      </c>
      <c r="C263" t="s">
        <v>1</v>
      </c>
      <c r="D263" t="s">
        <v>2</v>
      </c>
      <c r="E263" t="str">
        <f>"2018-11-02 18:41:02"</f>
        <v>2018-11-02 18:41:02</v>
      </c>
    </row>
    <row r="264" spans="1:5" x14ac:dyDescent="0.2">
      <c r="A264" t="s">
        <v>0</v>
      </c>
      <c r="B264" t="str">
        <f>"13531873229"</f>
        <v>13531873229</v>
      </c>
      <c r="C264" t="s">
        <v>1</v>
      </c>
      <c r="D264" t="s">
        <v>2</v>
      </c>
      <c r="E264" t="str">
        <f>"2018-11-02 18:40:51"</f>
        <v>2018-11-02 18:40:51</v>
      </c>
    </row>
    <row r="265" spans="1:5" x14ac:dyDescent="0.2">
      <c r="A265" t="s">
        <v>180</v>
      </c>
      <c r="B265" t="str">
        <f>"15286032320"</f>
        <v>15286032320</v>
      </c>
      <c r="C265" t="s">
        <v>1</v>
      </c>
      <c r="D265" t="s">
        <v>2</v>
      </c>
      <c r="E265" t="str">
        <f>"2018-11-02 18:40:27"</f>
        <v>2018-11-02 18:40:27</v>
      </c>
    </row>
    <row r="266" spans="1:5" x14ac:dyDescent="0.2">
      <c r="A266" t="s">
        <v>181</v>
      </c>
      <c r="B266" t="str">
        <f>"13379907699"</f>
        <v>13379907699</v>
      </c>
      <c r="C266" t="s">
        <v>1</v>
      </c>
      <c r="D266" t="s">
        <v>11</v>
      </c>
      <c r="E266" t="str">
        <f>"2018-11-02 18:40:16"</f>
        <v>2018-11-02 18:40:16</v>
      </c>
    </row>
    <row r="267" spans="1:5" x14ac:dyDescent="0.2">
      <c r="A267" t="s">
        <v>182</v>
      </c>
      <c r="B267" t="str">
        <f>"18890751014"</f>
        <v>18890751014</v>
      </c>
      <c r="C267" t="s">
        <v>1</v>
      </c>
      <c r="D267" t="s">
        <v>2</v>
      </c>
      <c r="E267" t="str">
        <f>"2018-11-02 18:40:12"</f>
        <v>2018-11-02 18:40:12</v>
      </c>
    </row>
    <row r="268" spans="1:5" x14ac:dyDescent="0.2">
      <c r="A268" t="s">
        <v>183</v>
      </c>
      <c r="B268" t="str">
        <f>"15253579761"</f>
        <v>15253579761</v>
      </c>
      <c r="C268" t="s">
        <v>1</v>
      </c>
      <c r="D268" t="s">
        <v>2</v>
      </c>
      <c r="E268" t="str">
        <f>"2018-11-02 18:39:27"</f>
        <v>2018-11-02 18:39:27</v>
      </c>
    </row>
    <row r="269" spans="1:5" x14ac:dyDescent="0.2">
      <c r="A269" t="s">
        <v>184</v>
      </c>
      <c r="B269" t="str">
        <f>"18856981646"</f>
        <v>18856981646</v>
      </c>
      <c r="C269" t="s">
        <v>1</v>
      </c>
      <c r="D269" t="s">
        <v>2</v>
      </c>
      <c r="E269" t="str">
        <f>"2018-11-02 18:38:14"</f>
        <v>2018-11-02 18:38:14</v>
      </c>
    </row>
    <row r="270" spans="1:5" x14ac:dyDescent="0.2">
      <c r="A270" t="s">
        <v>185</v>
      </c>
      <c r="B270" t="str">
        <f>"18813037105"</f>
        <v>18813037105</v>
      </c>
      <c r="C270" t="s">
        <v>1</v>
      </c>
      <c r="D270" t="s">
        <v>2</v>
      </c>
      <c r="E270" t="str">
        <f>"2018-11-02 18:38:10"</f>
        <v>2018-11-02 18:38:10</v>
      </c>
    </row>
    <row r="271" spans="1:5" x14ac:dyDescent="0.2">
      <c r="A271" t="s">
        <v>186</v>
      </c>
      <c r="B271" t="str">
        <f>"13543464800"</f>
        <v>13543464800</v>
      </c>
      <c r="C271" t="s">
        <v>1</v>
      </c>
      <c r="D271" t="s">
        <v>2</v>
      </c>
      <c r="E271" t="str">
        <f>"2018-11-02 18:37:41"</f>
        <v>2018-11-02 18:37:41</v>
      </c>
    </row>
    <row r="272" spans="1:5" x14ac:dyDescent="0.2">
      <c r="A272" t="s">
        <v>187</v>
      </c>
      <c r="B272" t="str">
        <f>"17606827698"</f>
        <v>17606827698</v>
      </c>
      <c r="C272" t="s">
        <v>1</v>
      </c>
      <c r="D272" t="s">
        <v>13</v>
      </c>
      <c r="E272" t="str">
        <f>"2018-11-02 18:36:13"</f>
        <v>2018-11-02 18:36:13</v>
      </c>
    </row>
    <row r="273" spans="1:5" x14ac:dyDescent="0.2">
      <c r="A273" t="s">
        <v>0</v>
      </c>
      <c r="B273" t="str">
        <f>"15089997706"</f>
        <v>15089997706</v>
      </c>
      <c r="C273" t="s">
        <v>1</v>
      </c>
      <c r="D273" t="s">
        <v>2</v>
      </c>
      <c r="E273" t="str">
        <f>"2018-11-02 18:35:34"</f>
        <v>2018-11-02 18:35:34</v>
      </c>
    </row>
    <row r="274" spans="1:5" x14ac:dyDescent="0.2">
      <c r="A274" t="s">
        <v>0</v>
      </c>
      <c r="B274" t="str">
        <f>"13739970863"</f>
        <v>13739970863</v>
      </c>
      <c r="C274" t="s">
        <v>1</v>
      </c>
      <c r="D274" t="s">
        <v>12</v>
      </c>
      <c r="E274" t="str">
        <f>"2018-11-02 18:34:06"</f>
        <v>2018-11-02 18:34:06</v>
      </c>
    </row>
    <row r="275" spans="1:5" x14ac:dyDescent="0.2">
      <c r="A275" t="s">
        <v>0</v>
      </c>
      <c r="B275" t="str">
        <f>"13972906450"</f>
        <v>13972906450</v>
      </c>
      <c r="C275" t="s">
        <v>1</v>
      </c>
      <c r="D275" t="s">
        <v>2</v>
      </c>
      <c r="E275" t="str">
        <f>"2018-11-02 18:33:56"</f>
        <v>2018-11-02 18:33:56</v>
      </c>
    </row>
    <row r="276" spans="1:5" x14ac:dyDescent="0.2">
      <c r="A276" t="s">
        <v>188</v>
      </c>
      <c r="B276" t="str">
        <f>"13761509512"</f>
        <v>13761509512</v>
      </c>
      <c r="C276" t="s">
        <v>1</v>
      </c>
      <c r="D276" t="s">
        <v>2</v>
      </c>
      <c r="E276" t="str">
        <f>"2018-11-02 18:33:48"</f>
        <v>2018-11-02 18:33:48</v>
      </c>
    </row>
    <row r="277" spans="1:5" x14ac:dyDescent="0.2">
      <c r="A277" t="s">
        <v>0</v>
      </c>
      <c r="B277" t="str">
        <f>"13732925290"</f>
        <v>13732925290</v>
      </c>
      <c r="C277" t="s">
        <v>1</v>
      </c>
      <c r="D277" t="s">
        <v>2</v>
      </c>
      <c r="E277" t="str">
        <f>"2018-11-02 18:33:16"</f>
        <v>2018-11-02 18:33:16</v>
      </c>
    </row>
    <row r="278" spans="1:5" x14ac:dyDescent="0.2">
      <c r="A278" t="s">
        <v>189</v>
      </c>
      <c r="B278" t="str">
        <f>"15919107390"</f>
        <v>15919107390</v>
      </c>
      <c r="C278" t="s">
        <v>1</v>
      </c>
      <c r="D278" t="s">
        <v>56</v>
      </c>
      <c r="E278" t="str">
        <f>"2018-11-02 18:33:05"</f>
        <v>2018-11-02 18:33:05</v>
      </c>
    </row>
    <row r="279" spans="1:5" x14ac:dyDescent="0.2">
      <c r="A279" t="s">
        <v>0</v>
      </c>
      <c r="B279" t="str">
        <f>"18895528836"</f>
        <v>18895528836</v>
      </c>
      <c r="C279" t="s">
        <v>1</v>
      </c>
      <c r="D279" t="s">
        <v>2</v>
      </c>
      <c r="E279" t="str">
        <f>"2018-11-02 18:32:37"</f>
        <v>2018-11-02 18:32:37</v>
      </c>
    </row>
    <row r="280" spans="1:5" x14ac:dyDescent="0.2">
      <c r="A280" t="s">
        <v>190</v>
      </c>
      <c r="B280" t="str">
        <f>"18670715180"</f>
        <v>18670715180</v>
      </c>
      <c r="C280" t="s">
        <v>1</v>
      </c>
      <c r="D280" t="s">
        <v>2</v>
      </c>
      <c r="E280" t="str">
        <f>"2018-11-02 18:31:39"</f>
        <v>2018-11-02 18:31:39</v>
      </c>
    </row>
    <row r="281" spans="1:5" x14ac:dyDescent="0.2">
      <c r="A281" t="s">
        <v>0</v>
      </c>
      <c r="B281" t="str">
        <f>"15755022036"</f>
        <v>15755022036</v>
      </c>
      <c r="C281" t="s">
        <v>1</v>
      </c>
      <c r="D281" t="s">
        <v>2</v>
      </c>
      <c r="E281" t="str">
        <f>"2018-11-02 18:31:39"</f>
        <v>2018-11-02 18:31:39</v>
      </c>
    </row>
    <row r="282" spans="1:5" x14ac:dyDescent="0.2">
      <c r="A282" t="s">
        <v>191</v>
      </c>
      <c r="B282" t="str">
        <f>"17715065150"</f>
        <v>17715065150</v>
      </c>
      <c r="C282" t="s">
        <v>1</v>
      </c>
      <c r="D282" t="s">
        <v>56</v>
      </c>
      <c r="E282" t="str">
        <f>"2018-11-02 18:31:15"</f>
        <v>2018-11-02 18:31:15</v>
      </c>
    </row>
    <row r="283" spans="1:5" x14ac:dyDescent="0.2">
      <c r="A283" t="s">
        <v>192</v>
      </c>
      <c r="B283" t="str">
        <f>"13174606208"</f>
        <v>13174606208</v>
      </c>
      <c r="C283" t="s">
        <v>1</v>
      </c>
      <c r="D283" t="s">
        <v>2</v>
      </c>
      <c r="E283" t="str">
        <f>"2018-11-02 18:31:11"</f>
        <v>2018-11-02 18:31:11</v>
      </c>
    </row>
    <row r="284" spans="1:5" x14ac:dyDescent="0.2">
      <c r="A284" t="s">
        <v>193</v>
      </c>
      <c r="B284" t="str">
        <f>"15956950590"</f>
        <v>15956950590</v>
      </c>
      <c r="C284" t="s">
        <v>1</v>
      </c>
      <c r="D284" t="s">
        <v>2</v>
      </c>
      <c r="E284" t="str">
        <f>"2018-11-02 18:30:17"</f>
        <v>2018-11-02 18:30:17</v>
      </c>
    </row>
    <row r="285" spans="1:5" x14ac:dyDescent="0.2">
      <c r="A285" t="s">
        <v>0</v>
      </c>
      <c r="B285" t="str">
        <f>"13655595579"</f>
        <v>13655595579</v>
      </c>
      <c r="C285" t="s">
        <v>1</v>
      </c>
      <c r="D285" t="s">
        <v>11</v>
      </c>
      <c r="E285" t="str">
        <f>"2018-11-02 18:29:44"</f>
        <v>2018-11-02 18:29:44</v>
      </c>
    </row>
    <row r="286" spans="1:5" x14ac:dyDescent="0.2">
      <c r="A286" t="s">
        <v>0</v>
      </c>
      <c r="B286" t="str">
        <f>"13484112177"</f>
        <v>13484112177</v>
      </c>
      <c r="C286" t="s">
        <v>1</v>
      </c>
      <c r="D286" t="s">
        <v>2</v>
      </c>
      <c r="E286" t="str">
        <f>"2018-11-02 18:29:28"</f>
        <v>2018-11-02 18:29:28</v>
      </c>
    </row>
    <row r="287" spans="1:5" x14ac:dyDescent="0.2">
      <c r="A287" t="s">
        <v>0</v>
      </c>
      <c r="B287" t="str">
        <f>"17124267526"</f>
        <v>17124267526</v>
      </c>
      <c r="C287" t="s">
        <v>1</v>
      </c>
      <c r="D287" t="s">
        <v>2</v>
      </c>
      <c r="E287" t="str">
        <f>"2018-11-02 18:25:45"</f>
        <v>2018-11-02 18:25:45</v>
      </c>
    </row>
    <row r="288" spans="1:5" x14ac:dyDescent="0.2">
      <c r="A288" t="s">
        <v>0</v>
      </c>
      <c r="B288" t="str">
        <f>"13024023538"</f>
        <v>13024023538</v>
      </c>
      <c r="C288" t="s">
        <v>1</v>
      </c>
      <c r="D288" t="s">
        <v>2</v>
      </c>
      <c r="E288" t="str">
        <f>"2018-11-02 18:25:35"</f>
        <v>2018-11-02 18:25:35</v>
      </c>
    </row>
    <row r="289" spans="1:5" x14ac:dyDescent="0.2">
      <c r="A289" t="s">
        <v>0</v>
      </c>
      <c r="B289" t="str">
        <f>"18622633318"</f>
        <v>18622633318</v>
      </c>
      <c r="C289" t="s">
        <v>1</v>
      </c>
      <c r="D289" t="s">
        <v>2</v>
      </c>
      <c r="E289" t="str">
        <f>"2018-11-02 18:25:18"</f>
        <v>2018-11-02 18:25:18</v>
      </c>
    </row>
    <row r="290" spans="1:5" x14ac:dyDescent="0.2">
      <c r="A290" t="s">
        <v>194</v>
      </c>
      <c r="B290" t="str">
        <f>"15837413056"</f>
        <v>15837413056</v>
      </c>
      <c r="C290" t="s">
        <v>1</v>
      </c>
      <c r="D290" t="s">
        <v>2</v>
      </c>
      <c r="E290" t="str">
        <f>"2018-11-02 18:24:13"</f>
        <v>2018-11-02 18:24:13</v>
      </c>
    </row>
    <row r="291" spans="1:5" x14ac:dyDescent="0.2">
      <c r="A291" t="s">
        <v>195</v>
      </c>
      <c r="B291" t="str">
        <f>"18587565814"</f>
        <v>18587565814</v>
      </c>
      <c r="C291" t="s">
        <v>1</v>
      </c>
      <c r="D291" t="s">
        <v>2</v>
      </c>
      <c r="E291" t="str">
        <f>"2018-11-02 18:23:40"</f>
        <v>2018-11-02 18:23:40</v>
      </c>
    </row>
    <row r="292" spans="1:5" x14ac:dyDescent="0.2">
      <c r="A292" t="s">
        <v>196</v>
      </c>
      <c r="B292" t="str">
        <f>"13333965542"</f>
        <v>13333965542</v>
      </c>
      <c r="C292" t="s">
        <v>1</v>
      </c>
      <c r="D292" t="s">
        <v>2</v>
      </c>
      <c r="E292" t="str">
        <f>"2018-11-02 18:23:01"</f>
        <v>2018-11-02 18:23:01</v>
      </c>
    </row>
    <row r="293" spans="1:5" x14ac:dyDescent="0.2">
      <c r="A293" t="s">
        <v>197</v>
      </c>
      <c r="B293" t="str">
        <f>"13943117801"</f>
        <v>13943117801</v>
      </c>
      <c r="C293" t="s">
        <v>1</v>
      </c>
      <c r="D293" t="s">
        <v>2</v>
      </c>
      <c r="E293" t="str">
        <f>"2018-11-02 18:22:21"</f>
        <v>2018-11-02 18:22:21</v>
      </c>
    </row>
    <row r="294" spans="1:5" x14ac:dyDescent="0.2">
      <c r="A294" t="s">
        <v>198</v>
      </c>
      <c r="B294" t="str">
        <f>"18207491013"</f>
        <v>18207491013</v>
      </c>
      <c r="C294" t="s">
        <v>1</v>
      </c>
      <c r="D294" t="s">
        <v>56</v>
      </c>
      <c r="E294" t="str">
        <f>"2018-11-02 18:22:02"</f>
        <v>2018-11-02 18:22:02</v>
      </c>
    </row>
    <row r="295" spans="1:5" x14ac:dyDescent="0.2">
      <c r="A295" t="s">
        <v>199</v>
      </c>
      <c r="B295" t="str">
        <f>"15756620338"</f>
        <v>15756620338</v>
      </c>
      <c r="C295" t="s">
        <v>1</v>
      </c>
      <c r="D295" t="s">
        <v>2</v>
      </c>
      <c r="E295" t="str">
        <f>"2018-11-02 18:19:50"</f>
        <v>2018-11-02 18:19:50</v>
      </c>
    </row>
    <row r="296" spans="1:5" x14ac:dyDescent="0.2">
      <c r="A296" t="s">
        <v>0</v>
      </c>
      <c r="B296" t="str">
        <f>"18376498552"</f>
        <v>18376498552</v>
      </c>
      <c r="C296" t="s">
        <v>1</v>
      </c>
      <c r="D296" t="s">
        <v>2</v>
      </c>
      <c r="E296" t="str">
        <f>"2018-11-02 18:19:20"</f>
        <v>2018-11-02 18:19:20</v>
      </c>
    </row>
    <row r="297" spans="1:5" x14ac:dyDescent="0.2">
      <c r="A297" t="s">
        <v>200</v>
      </c>
      <c r="B297" t="str">
        <f>"15607737945"</f>
        <v>15607737945</v>
      </c>
      <c r="C297" t="s">
        <v>1</v>
      </c>
      <c r="D297" t="s">
        <v>2</v>
      </c>
      <c r="E297" t="str">
        <f>"2018-11-02 18:19:19"</f>
        <v>2018-11-02 18:19:19</v>
      </c>
    </row>
    <row r="298" spans="1:5" x14ac:dyDescent="0.2">
      <c r="A298" t="s">
        <v>0</v>
      </c>
      <c r="B298" t="str">
        <f>"18290702112"</f>
        <v>18290702112</v>
      </c>
      <c r="C298" t="s">
        <v>1</v>
      </c>
      <c r="D298" t="s">
        <v>2</v>
      </c>
      <c r="E298" t="str">
        <f>"2018-11-02 18:18:21"</f>
        <v>2018-11-02 18:18:21</v>
      </c>
    </row>
    <row r="299" spans="1:5" x14ac:dyDescent="0.2">
      <c r="A299" t="s">
        <v>201</v>
      </c>
      <c r="B299" t="str">
        <f>"15953994478"</f>
        <v>15953994478</v>
      </c>
      <c r="C299" t="s">
        <v>1</v>
      </c>
      <c r="D299" t="s">
        <v>56</v>
      </c>
      <c r="E299" t="str">
        <f>"2018-11-02 18:18:18"</f>
        <v>2018-11-02 18:18:18</v>
      </c>
    </row>
    <row r="300" spans="1:5" x14ac:dyDescent="0.2">
      <c r="A300" t="s">
        <v>202</v>
      </c>
      <c r="B300" t="str">
        <f>"13596118289"</f>
        <v>13596118289</v>
      </c>
      <c r="C300" t="s">
        <v>1</v>
      </c>
      <c r="D300" t="s">
        <v>2</v>
      </c>
      <c r="E300" t="str">
        <f>"2018-11-02 18:17:18"</f>
        <v>2018-11-02 18:17:18</v>
      </c>
    </row>
    <row r="301" spans="1:5" x14ac:dyDescent="0.2">
      <c r="A301" t="s">
        <v>0</v>
      </c>
      <c r="B301" t="str">
        <f>"13801423909"</f>
        <v>13801423909</v>
      </c>
      <c r="C301" t="s">
        <v>1</v>
      </c>
      <c r="D301" t="s">
        <v>2</v>
      </c>
      <c r="E301" t="str">
        <f>"2018-11-02 18:16:43"</f>
        <v>2018-11-02 18:16:43</v>
      </c>
    </row>
    <row r="302" spans="1:5" x14ac:dyDescent="0.2">
      <c r="A302" t="s">
        <v>203</v>
      </c>
      <c r="B302" t="str">
        <f>"13768068520"</f>
        <v>13768068520</v>
      </c>
      <c r="C302" t="s">
        <v>1</v>
      </c>
      <c r="D302" t="s">
        <v>2</v>
      </c>
      <c r="E302" t="str">
        <f>"2018-11-02 18:14:07"</f>
        <v>2018-11-02 18:14:07</v>
      </c>
    </row>
    <row r="303" spans="1:5" x14ac:dyDescent="0.2">
      <c r="A303" t="s">
        <v>0</v>
      </c>
      <c r="B303" t="str">
        <f>"15675295165"</f>
        <v>15675295165</v>
      </c>
      <c r="C303" t="s">
        <v>1</v>
      </c>
      <c r="D303" t="s">
        <v>2</v>
      </c>
      <c r="E303" t="str">
        <f>"2018-11-02 18:13:37"</f>
        <v>2018-11-02 18:13:37</v>
      </c>
    </row>
    <row r="304" spans="1:5" x14ac:dyDescent="0.2">
      <c r="A304" t="s">
        <v>0</v>
      </c>
      <c r="B304" t="str">
        <f>"14763759197"</f>
        <v>14763759197</v>
      </c>
      <c r="C304" t="s">
        <v>1</v>
      </c>
      <c r="D304" t="s">
        <v>2</v>
      </c>
      <c r="E304" t="str">
        <f>"2018-11-02 18:13:19"</f>
        <v>2018-11-02 18:13:19</v>
      </c>
    </row>
    <row r="305" spans="1:5" x14ac:dyDescent="0.2">
      <c r="A305" t="s">
        <v>204</v>
      </c>
      <c r="B305" t="str">
        <f>"13429391008"</f>
        <v>13429391008</v>
      </c>
      <c r="C305" t="s">
        <v>1</v>
      </c>
      <c r="D305" t="s">
        <v>13</v>
      </c>
      <c r="E305" t="str">
        <f>"2018-11-02 18:13:13"</f>
        <v>2018-11-02 18:13:13</v>
      </c>
    </row>
    <row r="306" spans="1:5" x14ac:dyDescent="0.2">
      <c r="A306" t="s">
        <v>205</v>
      </c>
      <c r="B306" t="str">
        <f>"13859262645"</f>
        <v>13859262645</v>
      </c>
      <c r="C306" t="s">
        <v>1</v>
      </c>
      <c r="D306" t="s">
        <v>2</v>
      </c>
      <c r="E306" t="str">
        <f>"2018-11-02 18:12:03"</f>
        <v>2018-11-02 18:12:03</v>
      </c>
    </row>
    <row r="307" spans="1:5" x14ac:dyDescent="0.2">
      <c r="A307" t="s">
        <v>206</v>
      </c>
      <c r="B307" t="str">
        <f>"15288550673"</f>
        <v>15288550673</v>
      </c>
      <c r="C307" t="s">
        <v>1</v>
      </c>
      <c r="D307" t="s">
        <v>2</v>
      </c>
      <c r="E307" t="str">
        <f>"2018-11-02 18:10:46"</f>
        <v>2018-11-02 18:10:46</v>
      </c>
    </row>
    <row r="308" spans="1:5" x14ac:dyDescent="0.2">
      <c r="A308" t="s">
        <v>0</v>
      </c>
      <c r="B308" t="str">
        <f>"15603053943"</f>
        <v>15603053943</v>
      </c>
      <c r="C308" t="s">
        <v>1</v>
      </c>
      <c r="D308" t="s">
        <v>2</v>
      </c>
      <c r="E308" t="str">
        <f>"2018-11-02 18:10:39"</f>
        <v>2018-11-02 18:10:39</v>
      </c>
    </row>
    <row r="309" spans="1:5" x14ac:dyDescent="0.2">
      <c r="A309" t="s">
        <v>207</v>
      </c>
      <c r="B309" t="str">
        <f>"13598294108"</f>
        <v>13598294108</v>
      </c>
      <c r="C309" t="s">
        <v>1</v>
      </c>
      <c r="D309" t="s">
        <v>2</v>
      </c>
      <c r="E309" t="str">
        <f>"2018-11-02 18:10:29"</f>
        <v>2018-11-02 18:10:29</v>
      </c>
    </row>
    <row r="310" spans="1:5" x14ac:dyDescent="0.2">
      <c r="A310" t="s">
        <v>208</v>
      </c>
      <c r="B310" t="str">
        <f>"13235996097"</f>
        <v>13235996097</v>
      </c>
      <c r="C310" t="s">
        <v>1</v>
      </c>
      <c r="D310" t="s">
        <v>2</v>
      </c>
      <c r="E310" t="str">
        <f>"2018-11-02 18:10:11"</f>
        <v>2018-11-02 18:10:11</v>
      </c>
    </row>
    <row r="311" spans="1:5" x14ac:dyDescent="0.2">
      <c r="A311" t="s">
        <v>209</v>
      </c>
      <c r="B311" t="str">
        <f>"13467020014"</f>
        <v>13467020014</v>
      </c>
      <c r="C311" t="s">
        <v>1</v>
      </c>
      <c r="D311" t="s">
        <v>61</v>
      </c>
      <c r="E311" t="str">
        <f>"2018-11-02 18:09:46"</f>
        <v>2018-11-02 18:09:46</v>
      </c>
    </row>
    <row r="312" spans="1:5" x14ac:dyDescent="0.2">
      <c r="A312" t="s">
        <v>0</v>
      </c>
      <c r="B312" t="str">
        <f>"15586355611"</f>
        <v>15586355611</v>
      </c>
      <c r="C312" t="s">
        <v>1</v>
      </c>
      <c r="D312" t="s">
        <v>2</v>
      </c>
      <c r="E312" t="str">
        <f>"2018-11-02 18:09:26"</f>
        <v>2018-11-02 18:09:26</v>
      </c>
    </row>
    <row r="313" spans="1:5" x14ac:dyDescent="0.2">
      <c r="A313" t="s">
        <v>0</v>
      </c>
      <c r="B313" t="str">
        <f>"13972926467"</f>
        <v>13972926467</v>
      </c>
      <c r="C313" t="s">
        <v>1</v>
      </c>
      <c r="D313" t="s">
        <v>2</v>
      </c>
      <c r="E313" t="str">
        <f>"2018-11-02 18:09:17"</f>
        <v>2018-11-02 18:09:17</v>
      </c>
    </row>
    <row r="314" spans="1:5" x14ac:dyDescent="0.2">
      <c r="A314" t="s">
        <v>210</v>
      </c>
      <c r="B314" t="str">
        <f>"13528113457"</f>
        <v>13528113457</v>
      </c>
      <c r="C314" t="s">
        <v>1</v>
      </c>
      <c r="D314" t="s">
        <v>2</v>
      </c>
      <c r="E314" t="str">
        <f>"2018-11-02 18:08:56"</f>
        <v>2018-11-02 18:08:56</v>
      </c>
    </row>
    <row r="315" spans="1:5" x14ac:dyDescent="0.2">
      <c r="A315" t="s">
        <v>0</v>
      </c>
      <c r="B315" t="str">
        <f>"15855909492"</f>
        <v>15855909492</v>
      </c>
      <c r="C315" t="s">
        <v>1</v>
      </c>
      <c r="D315" t="s">
        <v>13</v>
      </c>
      <c r="E315" t="str">
        <f>"2018-11-02 18:08:08"</f>
        <v>2018-11-02 18:08:08</v>
      </c>
    </row>
    <row r="316" spans="1:5" x14ac:dyDescent="0.2">
      <c r="A316" t="s">
        <v>0</v>
      </c>
      <c r="B316" t="str">
        <f>"15629471976"</f>
        <v>15629471976</v>
      </c>
      <c r="C316" t="s">
        <v>1</v>
      </c>
      <c r="D316" t="s">
        <v>2</v>
      </c>
      <c r="E316" t="str">
        <f>"2018-11-02 18:07:38"</f>
        <v>2018-11-02 18:07:38</v>
      </c>
    </row>
    <row r="317" spans="1:5" x14ac:dyDescent="0.2">
      <c r="A317" t="s">
        <v>211</v>
      </c>
      <c r="B317" t="str">
        <f>"17878637051"</f>
        <v>17878637051</v>
      </c>
      <c r="C317" t="s">
        <v>1</v>
      </c>
      <c r="D317" t="s">
        <v>2</v>
      </c>
      <c r="E317" t="str">
        <f>"2018-11-02 18:07:22"</f>
        <v>2018-11-02 18:07:22</v>
      </c>
    </row>
    <row r="318" spans="1:5" x14ac:dyDescent="0.2">
      <c r="A318" t="s">
        <v>212</v>
      </c>
      <c r="B318" t="str">
        <f>"18663782196"</f>
        <v>18663782196</v>
      </c>
      <c r="C318" t="s">
        <v>1</v>
      </c>
      <c r="D318" t="s">
        <v>2</v>
      </c>
      <c r="E318" t="str">
        <f>"2018-11-02 18:07:18"</f>
        <v>2018-11-02 18:07:18</v>
      </c>
    </row>
    <row r="319" spans="1:5" x14ac:dyDescent="0.2">
      <c r="A319" t="s">
        <v>0</v>
      </c>
      <c r="B319" t="str">
        <f>"15021453038"</f>
        <v>15021453038</v>
      </c>
      <c r="C319" t="s">
        <v>1</v>
      </c>
      <c r="D319" t="s">
        <v>61</v>
      </c>
      <c r="E319" t="str">
        <f>"2018-11-02 18:06:44"</f>
        <v>2018-11-02 18:06:44</v>
      </c>
    </row>
    <row r="320" spans="1:5" x14ac:dyDescent="0.2">
      <c r="A320" t="s">
        <v>213</v>
      </c>
      <c r="B320" t="str">
        <f>"18817713328"</f>
        <v>18817713328</v>
      </c>
      <c r="C320" t="s">
        <v>1</v>
      </c>
      <c r="D320" t="s">
        <v>13</v>
      </c>
      <c r="E320" t="str">
        <f>"2018-11-02 18:06:35"</f>
        <v>2018-11-02 18:06:35</v>
      </c>
    </row>
    <row r="321" spans="1:5" x14ac:dyDescent="0.2">
      <c r="A321" t="s">
        <v>0</v>
      </c>
      <c r="B321" t="str">
        <f>"17721290800"</f>
        <v>17721290800</v>
      </c>
      <c r="C321" t="s">
        <v>1</v>
      </c>
      <c r="D321" t="s">
        <v>2</v>
      </c>
      <c r="E321" t="str">
        <f>"2018-11-02 18:05:50"</f>
        <v>2018-11-02 18:05:50</v>
      </c>
    </row>
    <row r="322" spans="1:5" x14ac:dyDescent="0.2">
      <c r="A322" t="s">
        <v>0</v>
      </c>
      <c r="B322" t="str">
        <f>"18275443670"</f>
        <v>18275443670</v>
      </c>
      <c r="C322" t="s">
        <v>1</v>
      </c>
      <c r="D322" t="s">
        <v>2</v>
      </c>
      <c r="E322" t="str">
        <f>"2018-11-02 18:04:46"</f>
        <v>2018-11-02 18:04:46</v>
      </c>
    </row>
    <row r="323" spans="1:5" x14ac:dyDescent="0.2">
      <c r="A323" t="s">
        <v>214</v>
      </c>
      <c r="B323" t="str">
        <f>"18640322898"</f>
        <v>18640322898</v>
      </c>
      <c r="C323" t="s">
        <v>1</v>
      </c>
      <c r="D323" t="s">
        <v>2</v>
      </c>
      <c r="E323" t="str">
        <f>"2018-11-02 18:04:32"</f>
        <v>2018-11-02 18:04:32</v>
      </c>
    </row>
    <row r="324" spans="1:5" x14ac:dyDescent="0.2">
      <c r="A324" t="s">
        <v>215</v>
      </c>
      <c r="B324" t="str">
        <f>"13926382210"</f>
        <v>13926382210</v>
      </c>
      <c r="C324" t="s">
        <v>1</v>
      </c>
      <c r="D324" t="s">
        <v>2</v>
      </c>
      <c r="E324" t="str">
        <f>"2018-11-02 18:04:10"</f>
        <v>2018-11-02 18:04:10</v>
      </c>
    </row>
    <row r="325" spans="1:5" x14ac:dyDescent="0.2">
      <c r="A325" t="s">
        <v>216</v>
      </c>
      <c r="B325" t="str">
        <f>"18132987123"</f>
        <v>18132987123</v>
      </c>
      <c r="C325" t="s">
        <v>1</v>
      </c>
      <c r="D325" t="s">
        <v>2</v>
      </c>
      <c r="E325" t="str">
        <f>"2018-11-02 18:03:44"</f>
        <v>2018-11-02 18:03:44</v>
      </c>
    </row>
    <row r="326" spans="1:5" x14ac:dyDescent="0.2">
      <c r="A326" t="s">
        <v>0</v>
      </c>
      <c r="B326" t="str">
        <f>"13415222670"</f>
        <v>13415222670</v>
      </c>
      <c r="C326" t="s">
        <v>1</v>
      </c>
      <c r="D326" t="s">
        <v>2</v>
      </c>
      <c r="E326" t="str">
        <f>"2018-11-02 18:03:32"</f>
        <v>2018-11-02 18:03:32</v>
      </c>
    </row>
    <row r="327" spans="1:5" x14ac:dyDescent="0.2">
      <c r="A327" t="s">
        <v>0</v>
      </c>
      <c r="B327" t="str">
        <f>"18685308352"</f>
        <v>18685308352</v>
      </c>
      <c r="C327" t="s">
        <v>1</v>
      </c>
      <c r="D327" t="s">
        <v>2</v>
      </c>
      <c r="E327" t="str">
        <f>"2018-11-02 18:03:10"</f>
        <v>2018-11-02 18:03:10</v>
      </c>
    </row>
    <row r="328" spans="1:5" x14ac:dyDescent="0.2">
      <c r="A328" t="s">
        <v>217</v>
      </c>
      <c r="B328" t="str">
        <f>"18746954123"</f>
        <v>18746954123</v>
      </c>
      <c r="C328" t="s">
        <v>1</v>
      </c>
      <c r="D328" t="s">
        <v>2</v>
      </c>
      <c r="E328" t="str">
        <f>"2018-11-02 18:02:47"</f>
        <v>2018-11-02 18:02:47</v>
      </c>
    </row>
    <row r="329" spans="1:5" x14ac:dyDescent="0.2">
      <c r="A329" t="s">
        <v>218</v>
      </c>
      <c r="B329" t="str">
        <f>"18824787771"</f>
        <v>18824787771</v>
      </c>
      <c r="C329" t="s">
        <v>1</v>
      </c>
      <c r="D329" t="s">
        <v>56</v>
      </c>
      <c r="E329" t="str">
        <f>"2018-11-02 18:00:09"</f>
        <v>2018-11-02 18:00:09</v>
      </c>
    </row>
    <row r="330" spans="1:5" x14ac:dyDescent="0.2">
      <c r="A330" t="s">
        <v>219</v>
      </c>
      <c r="B330" t="str">
        <f>"15553364957"</f>
        <v>15553364957</v>
      </c>
      <c r="C330" t="s">
        <v>1</v>
      </c>
      <c r="D330" t="s">
        <v>2</v>
      </c>
      <c r="E330" t="str">
        <f>"2018-11-02 17:59:58"</f>
        <v>2018-11-02 17:59:58</v>
      </c>
    </row>
    <row r="331" spans="1:5" x14ac:dyDescent="0.2">
      <c r="A331" t="s">
        <v>220</v>
      </c>
      <c r="B331" t="str">
        <f>"15854938598"</f>
        <v>15854938598</v>
      </c>
      <c r="C331" t="s">
        <v>1</v>
      </c>
      <c r="D331" t="s">
        <v>2</v>
      </c>
      <c r="E331" t="str">
        <f>"2018-11-02 17:59:45"</f>
        <v>2018-11-02 17:59:45</v>
      </c>
    </row>
    <row r="332" spans="1:5" x14ac:dyDescent="0.2">
      <c r="A332" t="s">
        <v>221</v>
      </c>
      <c r="B332" t="str">
        <f>"18717830845"</f>
        <v>18717830845</v>
      </c>
      <c r="C332" t="s">
        <v>1</v>
      </c>
      <c r="D332" t="s">
        <v>2</v>
      </c>
      <c r="E332" t="str">
        <f>"2018-11-02 17:59:42"</f>
        <v>2018-11-02 17:59:42</v>
      </c>
    </row>
    <row r="333" spans="1:5" x14ac:dyDescent="0.2">
      <c r="A333" t="s">
        <v>222</v>
      </c>
      <c r="B333" t="str">
        <f>"13911558818"</f>
        <v>13911558818</v>
      </c>
      <c r="C333" t="s">
        <v>1</v>
      </c>
      <c r="D333" t="s">
        <v>13</v>
      </c>
      <c r="E333" t="str">
        <f>"2018-11-02 17:57:56"</f>
        <v>2018-11-02 17:57:56</v>
      </c>
    </row>
    <row r="334" spans="1:5" x14ac:dyDescent="0.2">
      <c r="A334" t="s">
        <v>223</v>
      </c>
      <c r="B334" t="str">
        <f>"15992171864"</f>
        <v>15992171864</v>
      </c>
      <c r="C334" t="s">
        <v>1</v>
      </c>
      <c r="D334" t="s">
        <v>2</v>
      </c>
      <c r="E334" t="str">
        <f>"2018-11-02 17:56:53"</f>
        <v>2018-11-02 17:56:53</v>
      </c>
    </row>
    <row r="335" spans="1:5" x14ac:dyDescent="0.2">
      <c r="A335" t="s">
        <v>224</v>
      </c>
      <c r="B335" t="str">
        <f>"18888345278"</f>
        <v>18888345278</v>
      </c>
      <c r="C335" t="s">
        <v>1</v>
      </c>
      <c r="D335" t="s">
        <v>2</v>
      </c>
      <c r="E335" t="str">
        <f>"2018-11-02 17:56:52"</f>
        <v>2018-11-02 17:56:52</v>
      </c>
    </row>
    <row r="336" spans="1:5" x14ac:dyDescent="0.2">
      <c r="A336" t="s">
        <v>225</v>
      </c>
      <c r="B336" t="str">
        <f>"18084895820"</f>
        <v>18084895820</v>
      </c>
      <c r="C336" t="s">
        <v>1</v>
      </c>
      <c r="D336" t="s">
        <v>2</v>
      </c>
      <c r="E336" t="str">
        <f>"2018-11-02 17:56:38"</f>
        <v>2018-11-02 17:56:38</v>
      </c>
    </row>
    <row r="337" spans="1:5" x14ac:dyDescent="0.2">
      <c r="A337" t="s">
        <v>226</v>
      </c>
      <c r="B337" t="str">
        <f>"18080523701"</f>
        <v>18080523701</v>
      </c>
      <c r="C337" t="s">
        <v>1</v>
      </c>
      <c r="D337" t="s">
        <v>2</v>
      </c>
      <c r="E337" t="str">
        <f>"2018-11-02 17:56:35"</f>
        <v>2018-11-02 17:56:35</v>
      </c>
    </row>
    <row r="338" spans="1:5" x14ac:dyDescent="0.2">
      <c r="A338" t="s">
        <v>227</v>
      </c>
      <c r="B338" t="str">
        <f>"15098979992"</f>
        <v>15098979992</v>
      </c>
      <c r="C338" t="s">
        <v>1</v>
      </c>
      <c r="D338" t="s">
        <v>2</v>
      </c>
      <c r="E338" t="str">
        <f>"2018-11-02 17:56:35"</f>
        <v>2018-11-02 17:56:35</v>
      </c>
    </row>
    <row r="339" spans="1:5" x14ac:dyDescent="0.2">
      <c r="A339" t="s">
        <v>228</v>
      </c>
      <c r="B339" t="str">
        <f>"15353378231"</f>
        <v>15353378231</v>
      </c>
      <c r="C339" t="s">
        <v>1</v>
      </c>
      <c r="D339" t="s">
        <v>2</v>
      </c>
      <c r="E339" t="str">
        <f>"2018-11-02 17:54:51"</f>
        <v>2018-11-02 17:54:51</v>
      </c>
    </row>
    <row r="340" spans="1:5" x14ac:dyDescent="0.2">
      <c r="A340" t="s">
        <v>0</v>
      </c>
      <c r="B340" t="str">
        <f>"15142226197"</f>
        <v>15142226197</v>
      </c>
      <c r="C340" t="s">
        <v>1</v>
      </c>
      <c r="D340" t="s">
        <v>2</v>
      </c>
      <c r="E340" t="str">
        <f>"2018-11-02 17:54:28"</f>
        <v>2018-11-02 17:54:28</v>
      </c>
    </row>
    <row r="341" spans="1:5" x14ac:dyDescent="0.2">
      <c r="A341" t="s">
        <v>229</v>
      </c>
      <c r="B341" t="str">
        <f>"13023055599"</f>
        <v>13023055599</v>
      </c>
      <c r="C341" t="s">
        <v>1</v>
      </c>
      <c r="D341" t="s">
        <v>61</v>
      </c>
      <c r="E341" t="str">
        <f>"2018-11-02 17:53:21"</f>
        <v>2018-11-02 17:53:21</v>
      </c>
    </row>
    <row r="342" spans="1:5" x14ac:dyDescent="0.2">
      <c r="A342" t="s">
        <v>230</v>
      </c>
      <c r="B342" t="str">
        <f>"18046064204"</f>
        <v>18046064204</v>
      </c>
      <c r="C342" t="s">
        <v>1</v>
      </c>
      <c r="D342" t="s">
        <v>11</v>
      </c>
      <c r="E342" t="str">
        <f>"2018-11-02 17:52:26"</f>
        <v>2018-11-02 17:52:26</v>
      </c>
    </row>
    <row r="343" spans="1:5" x14ac:dyDescent="0.2">
      <c r="A343" t="s">
        <v>231</v>
      </c>
      <c r="B343" t="str">
        <f>"15265683321"</f>
        <v>15265683321</v>
      </c>
      <c r="C343" t="s">
        <v>1</v>
      </c>
      <c r="D343" t="s">
        <v>2</v>
      </c>
      <c r="E343" t="str">
        <f>"2018-11-02 17:51:00"</f>
        <v>2018-11-02 17:51:00</v>
      </c>
    </row>
    <row r="344" spans="1:5" x14ac:dyDescent="0.2">
      <c r="A344" t="s">
        <v>232</v>
      </c>
      <c r="B344" t="str">
        <f>"13203730907"</f>
        <v>13203730907</v>
      </c>
      <c r="C344" t="s">
        <v>1</v>
      </c>
      <c r="D344" t="s">
        <v>2</v>
      </c>
      <c r="E344" t="str">
        <f>"2018-11-02 17:50:16"</f>
        <v>2018-11-02 17:50:16</v>
      </c>
    </row>
    <row r="345" spans="1:5" x14ac:dyDescent="0.2">
      <c r="A345" t="s">
        <v>233</v>
      </c>
      <c r="B345" t="str">
        <f>"15085222270"</f>
        <v>15085222270</v>
      </c>
      <c r="C345" t="s">
        <v>1</v>
      </c>
      <c r="D345" t="s">
        <v>12</v>
      </c>
      <c r="E345" t="str">
        <f>"2018-11-02 17:49:58"</f>
        <v>2018-11-02 17:49:58</v>
      </c>
    </row>
    <row r="346" spans="1:5" x14ac:dyDescent="0.2">
      <c r="A346" t="s">
        <v>234</v>
      </c>
      <c r="B346" t="str">
        <f>"15736579754"</f>
        <v>15736579754</v>
      </c>
      <c r="C346" t="s">
        <v>1</v>
      </c>
      <c r="D346" t="s">
        <v>2</v>
      </c>
      <c r="E346" t="str">
        <f>"2018-11-02 17:49:53"</f>
        <v>2018-11-02 17:49:53</v>
      </c>
    </row>
    <row r="347" spans="1:5" x14ac:dyDescent="0.2">
      <c r="A347" t="s">
        <v>235</v>
      </c>
      <c r="B347" t="str">
        <f>"15528026169"</f>
        <v>15528026169</v>
      </c>
      <c r="C347" t="s">
        <v>1</v>
      </c>
      <c r="D347" t="s">
        <v>2</v>
      </c>
      <c r="E347" t="str">
        <f>"2018-11-02 17:49:50"</f>
        <v>2018-11-02 17:49:50</v>
      </c>
    </row>
    <row r="348" spans="1:5" x14ac:dyDescent="0.2">
      <c r="A348" t="s">
        <v>236</v>
      </c>
      <c r="B348" t="str">
        <f>"18861092989"</f>
        <v>18861092989</v>
      </c>
      <c r="C348" t="s">
        <v>1</v>
      </c>
      <c r="D348" t="s">
        <v>2</v>
      </c>
      <c r="E348" t="str">
        <f>"2018-11-02 17:49:32"</f>
        <v>2018-11-02 17:49:32</v>
      </c>
    </row>
    <row r="349" spans="1:5" x14ac:dyDescent="0.2">
      <c r="A349" t="s">
        <v>237</v>
      </c>
      <c r="B349" t="str">
        <f>"13914125312"</f>
        <v>13914125312</v>
      </c>
      <c r="C349" t="s">
        <v>1</v>
      </c>
      <c r="D349" t="s">
        <v>2</v>
      </c>
      <c r="E349" t="str">
        <f>"2018-11-02 17:49:32"</f>
        <v>2018-11-02 17:49:32</v>
      </c>
    </row>
    <row r="350" spans="1:5" x14ac:dyDescent="0.2">
      <c r="A350" t="s">
        <v>238</v>
      </c>
      <c r="B350" t="str">
        <f>"18773116451"</f>
        <v>18773116451</v>
      </c>
      <c r="C350" t="s">
        <v>1</v>
      </c>
      <c r="D350" t="s">
        <v>2</v>
      </c>
      <c r="E350" t="str">
        <f>"2018-11-02 17:49:23"</f>
        <v>2018-11-02 17:49:23</v>
      </c>
    </row>
    <row r="351" spans="1:5" x14ac:dyDescent="0.2">
      <c r="A351" t="s">
        <v>239</v>
      </c>
      <c r="B351" t="str">
        <f>"13550977999"</f>
        <v>13550977999</v>
      </c>
      <c r="C351" t="s">
        <v>1</v>
      </c>
      <c r="D351" t="s">
        <v>61</v>
      </c>
      <c r="E351" t="str">
        <f>"2018-11-02 17:45:25"</f>
        <v>2018-11-02 17:45:25</v>
      </c>
    </row>
    <row r="352" spans="1:5" x14ac:dyDescent="0.2">
      <c r="A352" t="s">
        <v>240</v>
      </c>
      <c r="B352" t="str">
        <f>"15862591257"</f>
        <v>15862591257</v>
      </c>
      <c r="C352" t="s">
        <v>1</v>
      </c>
      <c r="D352" t="s">
        <v>61</v>
      </c>
      <c r="E352" t="str">
        <f>"2018-11-02 17:44:53"</f>
        <v>2018-11-02 17:44:53</v>
      </c>
    </row>
    <row r="353" spans="1:5" x14ac:dyDescent="0.2">
      <c r="A353" t="s">
        <v>241</v>
      </c>
      <c r="B353" t="str">
        <f>"15612063510"</f>
        <v>15612063510</v>
      </c>
      <c r="C353" t="s">
        <v>1</v>
      </c>
      <c r="D353" t="s">
        <v>2</v>
      </c>
      <c r="E353" t="str">
        <f>"2018-11-02 17:44:37"</f>
        <v>2018-11-02 17:44:37</v>
      </c>
    </row>
    <row r="354" spans="1:5" x14ac:dyDescent="0.2">
      <c r="A354" t="s">
        <v>0</v>
      </c>
      <c r="B354" t="str">
        <f>"15510706509"</f>
        <v>15510706509</v>
      </c>
      <c r="C354" t="s">
        <v>1</v>
      </c>
      <c r="D354" t="s">
        <v>2</v>
      </c>
      <c r="E354" t="str">
        <f>"2018-11-02 17:44:35"</f>
        <v>2018-11-02 17:44:35</v>
      </c>
    </row>
    <row r="355" spans="1:5" x14ac:dyDescent="0.2">
      <c r="A355" t="s">
        <v>242</v>
      </c>
      <c r="B355" t="str">
        <f>"13213511120"</f>
        <v>13213511120</v>
      </c>
      <c r="C355" t="s">
        <v>1</v>
      </c>
      <c r="D355" t="s">
        <v>13</v>
      </c>
      <c r="E355" t="str">
        <f>"2018-11-02 17:44:19"</f>
        <v>2018-11-02 17:44:19</v>
      </c>
    </row>
    <row r="356" spans="1:5" x14ac:dyDescent="0.2">
      <c r="A356" t="s">
        <v>243</v>
      </c>
      <c r="B356" t="str">
        <f>"15651032906"</f>
        <v>15651032906</v>
      </c>
      <c r="C356" t="s">
        <v>1</v>
      </c>
      <c r="D356" t="s">
        <v>2</v>
      </c>
      <c r="E356" t="str">
        <f>"2018-11-02 17:44:10"</f>
        <v>2018-11-02 17:44:10</v>
      </c>
    </row>
    <row r="357" spans="1:5" x14ac:dyDescent="0.2">
      <c r="A357" t="s">
        <v>0</v>
      </c>
      <c r="B357" t="str">
        <f>"15087733104"</f>
        <v>15087733104</v>
      </c>
      <c r="C357" t="s">
        <v>1</v>
      </c>
      <c r="D357" t="s">
        <v>2</v>
      </c>
      <c r="E357" t="str">
        <f>"2018-11-02 17:44:05"</f>
        <v>2018-11-02 17:44:05</v>
      </c>
    </row>
    <row r="358" spans="1:5" x14ac:dyDescent="0.2">
      <c r="A358" t="s">
        <v>244</v>
      </c>
      <c r="B358" t="str">
        <f>"13561040058"</f>
        <v>13561040058</v>
      </c>
      <c r="C358" t="s">
        <v>1</v>
      </c>
      <c r="D358" t="s">
        <v>2</v>
      </c>
      <c r="E358" t="str">
        <f>"2018-11-02 17:43:45"</f>
        <v>2018-11-02 17:43:45</v>
      </c>
    </row>
    <row r="359" spans="1:5" x14ac:dyDescent="0.2">
      <c r="A359" t="s">
        <v>245</v>
      </c>
      <c r="B359" t="str">
        <f>"18652794294"</f>
        <v>18652794294</v>
      </c>
      <c r="C359" t="s">
        <v>1</v>
      </c>
      <c r="D359" t="s">
        <v>2</v>
      </c>
      <c r="E359" t="str">
        <f>"2018-11-02 17:43:21"</f>
        <v>2018-11-02 17:43:21</v>
      </c>
    </row>
    <row r="360" spans="1:5" x14ac:dyDescent="0.2">
      <c r="A360" t="s">
        <v>246</v>
      </c>
      <c r="B360" t="str">
        <f>"17718638545"</f>
        <v>17718638545</v>
      </c>
      <c r="C360" t="s">
        <v>1</v>
      </c>
      <c r="D360" t="s">
        <v>2</v>
      </c>
      <c r="E360" t="str">
        <f>"2018-11-02 17:42:54"</f>
        <v>2018-11-02 17:42:54</v>
      </c>
    </row>
    <row r="361" spans="1:5" x14ac:dyDescent="0.2">
      <c r="A361" t="s">
        <v>0</v>
      </c>
      <c r="B361" t="str">
        <f>"18320947699"</f>
        <v>18320947699</v>
      </c>
      <c r="C361" t="s">
        <v>1</v>
      </c>
      <c r="D361" t="s">
        <v>2</v>
      </c>
      <c r="E361" t="str">
        <f>"2018-11-02 17:42:40"</f>
        <v>2018-11-02 17:42:40</v>
      </c>
    </row>
    <row r="362" spans="1:5" x14ac:dyDescent="0.2">
      <c r="A362" t="s">
        <v>0</v>
      </c>
      <c r="B362" t="str">
        <f>"18407727660"</f>
        <v>18407727660</v>
      </c>
      <c r="C362" t="s">
        <v>1</v>
      </c>
      <c r="D362" t="s">
        <v>13</v>
      </c>
      <c r="E362" t="str">
        <f>"2018-11-02 17:42:37"</f>
        <v>2018-11-02 17:42:37</v>
      </c>
    </row>
    <row r="363" spans="1:5" x14ac:dyDescent="0.2">
      <c r="A363" t="s">
        <v>0</v>
      </c>
      <c r="B363" t="str">
        <f>"18806163509"</f>
        <v>18806163509</v>
      </c>
      <c r="C363" t="s">
        <v>1</v>
      </c>
      <c r="D363" t="s">
        <v>2</v>
      </c>
      <c r="E363" t="str">
        <f>"2018-11-02 17:42:22"</f>
        <v>2018-11-02 17:42:22</v>
      </c>
    </row>
    <row r="364" spans="1:5" x14ac:dyDescent="0.2">
      <c r="A364" t="s">
        <v>247</v>
      </c>
      <c r="B364" t="str">
        <f>"15960946257"</f>
        <v>15960946257</v>
      </c>
      <c r="C364" t="s">
        <v>1</v>
      </c>
      <c r="D364" t="s">
        <v>2</v>
      </c>
      <c r="E364" t="str">
        <f>"2018-11-02 17:41:52"</f>
        <v>2018-11-02 17:41:52</v>
      </c>
    </row>
    <row r="365" spans="1:5" x14ac:dyDescent="0.2">
      <c r="A365" t="s">
        <v>248</v>
      </c>
      <c r="B365" t="str">
        <f>"17734430805"</f>
        <v>17734430805</v>
      </c>
      <c r="C365" t="s">
        <v>1</v>
      </c>
      <c r="D365" t="s">
        <v>13</v>
      </c>
      <c r="E365" t="str">
        <f>"2018-11-02 17:40:11"</f>
        <v>2018-11-02 17:40:11</v>
      </c>
    </row>
    <row r="366" spans="1:5" x14ac:dyDescent="0.2">
      <c r="A366" t="s">
        <v>0</v>
      </c>
      <c r="B366" t="str">
        <f>"17878018686"</f>
        <v>17878018686</v>
      </c>
      <c r="C366" t="s">
        <v>1</v>
      </c>
      <c r="D366" t="s">
        <v>2</v>
      </c>
      <c r="E366" t="str">
        <f>"2018-11-02 17:39:56"</f>
        <v>2018-11-02 17:39:56</v>
      </c>
    </row>
    <row r="367" spans="1:5" x14ac:dyDescent="0.2">
      <c r="A367" t="s">
        <v>0</v>
      </c>
      <c r="B367" t="str">
        <f>"13728443314"</f>
        <v>13728443314</v>
      </c>
      <c r="C367" t="s">
        <v>1</v>
      </c>
      <c r="D367" t="s">
        <v>2</v>
      </c>
      <c r="E367" t="str">
        <f>"2018-11-02 17:39:29"</f>
        <v>2018-11-02 17:39:29</v>
      </c>
    </row>
    <row r="368" spans="1:5" x14ac:dyDescent="0.2">
      <c r="A368" t="s">
        <v>249</v>
      </c>
      <c r="B368" t="str">
        <f>"13616205244"</f>
        <v>13616205244</v>
      </c>
      <c r="C368" t="s">
        <v>1</v>
      </c>
      <c r="D368" t="s">
        <v>2</v>
      </c>
      <c r="E368" t="str">
        <f>"2018-11-02 17:38:15"</f>
        <v>2018-11-02 17:38:15</v>
      </c>
    </row>
    <row r="369" spans="1:5" x14ac:dyDescent="0.2">
      <c r="A369" t="s">
        <v>250</v>
      </c>
      <c r="B369" t="str">
        <f>"13841399790"</f>
        <v>13841399790</v>
      </c>
      <c r="C369" t="s">
        <v>1</v>
      </c>
      <c r="D369" t="s">
        <v>2</v>
      </c>
      <c r="E369" t="str">
        <f>"2018-11-02 17:37:49"</f>
        <v>2018-11-02 17:37:49</v>
      </c>
    </row>
    <row r="370" spans="1:5" x14ac:dyDescent="0.2">
      <c r="A370" t="s">
        <v>251</v>
      </c>
      <c r="B370" t="str">
        <f>"15234467094"</f>
        <v>15234467094</v>
      </c>
      <c r="C370" t="s">
        <v>1</v>
      </c>
      <c r="D370" t="s">
        <v>2</v>
      </c>
      <c r="E370" t="str">
        <f>"2018-11-02 17:37:03"</f>
        <v>2018-11-02 17:37:03</v>
      </c>
    </row>
    <row r="371" spans="1:5" x14ac:dyDescent="0.2">
      <c r="A371" t="s">
        <v>252</v>
      </c>
      <c r="B371" t="str">
        <f>"15149371004"</f>
        <v>15149371004</v>
      </c>
      <c r="C371" t="s">
        <v>1</v>
      </c>
      <c r="D371" t="s">
        <v>2</v>
      </c>
      <c r="E371" t="str">
        <f>"2018-11-02 17:36:34"</f>
        <v>2018-11-02 17:36:34</v>
      </c>
    </row>
    <row r="372" spans="1:5" x14ac:dyDescent="0.2">
      <c r="A372" t="s">
        <v>253</v>
      </c>
      <c r="B372" t="str">
        <f>"18767954658"</f>
        <v>18767954658</v>
      </c>
      <c r="C372" t="s">
        <v>1</v>
      </c>
      <c r="D372" t="s">
        <v>2</v>
      </c>
      <c r="E372" t="str">
        <f>"2018-11-02 17:35:59"</f>
        <v>2018-11-02 17:35:59</v>
      </c>
    </row>
    <row r="373" spans="1:5" x14ac:dyDescent="0.2">
      <c r="A373" t="s">
        <v>254</v>
      </c>
      <c r="B373" t="str">
        <f>"13002333778"</f>
        <v>13002333778</v>
      </c>
      <c r="C373" t="s">
        <v>1</v>
      </c>
      <c r="D373" t="s">
        <v>2</v>
      </c>
      <c r="E373" t="str">
        <f>"2018-11-02 17:35:41"</f>
        <v>2018-11-02 17:35:41</v>
      </c>
    </row>
    <row r="374" spans="1:5" x14ac:dyDescent="0.2">
      <c r="A374" t="s">
        <v>255</v>
      </c>
      <c r="B374" t="str">
        <f>"15873137671"</f>
        <v>15873137671</v>
      </c>
      <c r="C374" t="s">
        <v>1</v>
      </c>
      <c r="D374" t="s">
        <v>2</v>
      </c>
      <c r="E374" t="str">
        <f>"2018-11-02 17:35:17"</f>
        <v>2018-11-02 17:35:17</v>
      </c>
    </row>
    <row r="375" spans="1:5" x14ac:dyDescent="0.2">
      <c r="A375" t="s">
        <v>256</v>
      </c>
      <c r="B375" t="str">
        <f>"18870048089"</f>
        <v>18870048089</v>
      </c>
      <c r="C375" t="s">
        <v>1</v>
      </c>
      <c r="D375" t="s">
        <v>2</v>
      </c>
      <c r="E375" t="str">
        <f>"2018-11-02 17:35:13"</f>
        <v>2018-11-02 17:35:13</v>
      </c>
    </row>
    <row r="376" spans="1:5" x14ac:dyDescent="0.2">
      <c r="A376" t="s">
        <v>257</v>
      </c>
      <c r="B376" t="str">
        <f>"13631532036"</f>
        <v>13631532036</v>
      </c>
      <c r="C376" t="s">
        <v>1</v>
      </c>
      <c r="D376" t="s">
        <v>2</v>
      </c>
      <c r="E376" t="str">
        <f>"2018-11-02 17:35:00"</f>
        <v>2018-11-02 17:35:00</v>
      </c>
    </row>
    <row r="377" spans="1:5" x14ac:dyDescent="0.2">
      <c r="A377" t="s">
        <v>258</v>
      </c>
      <c r="B377" t="str">
        <f>"13202331340"</f>
        <v>13202331340</v>
      </c>
      <c r="C377" t="s">
        <v>1</v>
      </c>
      <c r="D377" t="s">
        <v>2</v>
      </c>
      <c r="E377" t="str">
        <f>"2018-11-02 17:34:41"</f>
        <v>2018-11-02 17:34:41</v>
      </c>
    </row>
    <row r="378" spans="1:5" x14ac:dyDescent="0.2">
      <c r="A378" t="s">
        <v>259</v>
      </c>
      <c r="B378" t="str">
        <f>"18720058276"</f>
        <v>18720058276</v>
      </c>
      <c r="C378" t="s">
        <v>1</v>
      </c>
      <c r="D378" t="s">
        <v>2</v>
      </c>
      <c r="E378" t="str">
        <f>"2018-11-02 17:34:21"</f>
        <v>2018-11-02 17:34:21</v>
      </c>
    </row>
    <row r="379" spans="1:5" x14ac:dyDescent="0.2">
      <c r="A379" t="s">
        <v>260</v>
      </c>
      <c r="B379" t="str">
        <f>"15185828828"</f>
        <v>15185828828</v>
      </c>
      <c r="C379" t="s">
        <v>1</v>
      </c>
      <c r="D379" t="s">
        <v>2</v>
      </c>
      <c r="E379" t="str">
        <f>"2018-11-02 17:34:06"</f>
        <v>2018-11-02 17:34:06</v>
      </c>
    </row>
    <row r="380" spans="1:5" x14ac:dyDescent="0.2">
      <c r="A380" t="s">
        <v>261</v>
      </c>
      <c r="B380" t="str">
        <f>"17703913606"</f>
        <v>17703913606</v>
      </c>
      <c r="C380" t="s">
        <v>1</v>
      </c>
      <c r="D380" t="s">
        <v>2</v>
      </c>
      <c r="E380" t="str">
        <f>"2018-11-02 17:33:15"</f>
        <v>2018-11-02 17:33:15</v>
      </c>
    </row>
    <row r="381" spans="1:5" x14ac:dyDescent="0.2">
      <c r="A381" t="s">
        <v>262</v>
      </c>
      <c r="B381" t="str">
        <f>"13469727543"</f>
        <v>13469727543</v>
      </c>
      <c r="C381" t="s">
        <v>1</v>
      </c>
      <c r="D381" t="s">
        <v>2</v>
      </c>
      <c r="E381" t="str">
        <f>"2018-11-02 17:33:06"</f>
        <v>2018-11-02 17:33:06</v>
      </c>
    </row>
    <row r="382" spans="1:5" x14ac:dyDescent="0.2">
      <c r="A382" t="s">
        <v>0</v>
      </c>
      <c r="B382" t="str">
        <f>"13880669664"</f>
        <v>13880669664</v>
      </c>
      <c r="C382" t="s">
        <v>1</v>
      </c>
      <c r="D382" t="s">
        <v>2</v>
      </c>
      <c r="E382" t="str">
        <f>"2018-11-02 17:32:45"</f>
        <v>2018-11-02 17:32:45</v>
      </c>
    </row>
    <row r="383" spans="1:5" x14ac:dyDescent="0.2">
      <c r="A383" t="s">
        <v>0</v>
      </c>
      <c r="B383" t="str">
        <f>"15957457381"</f>
        <v>15957457381</v>
      </c>
      <c r="C383" t="s">
        <v>1</v>
      </c>
      <c r="D383" t="s">
        <v>2</v>
      </c>
      <c r="E383" t="str">
        <f>"2018-11-02 17:32:33"</f>
        <v>2018-11-02 17:32:33</v>
      </c>
    </row>
    <row r="384" spans="1:5" x14ac:dyDescent="0.2">
      <c r="A384" t="s">
        <v>263</v>
      </c>
      <c r="B384" t="str">
        <f>"15879339804"</f>
        <v>15879339804</v>
      </c>
      <c r="C384" t="s">
        <v>1</v>
      </c>
      <c r="D384" t="s">
        <v>2</v>
      </c>
      <c r="E384" t="str">
        <f>"2018-11-02 17:32:29"</f>
        <v>2018-11-02 17:32:29</v>
      </c>
    </row>
    <row r="385" spans="1:5" x14ac:dyDescent="0.2">
      <c r="A385" t="s">
        <v>264</v>
      </c>
      <c r="B385" t="str">
        <f>"18377569515"</f>
        <v>18377569515</v>
      </c>
      <c r="C385" t="s">
        <v>1</v>
      </c>
      <c r="D385" t="s">
        <v>2</v>
      </c>
      <c r="E385" t="str">
        <f>"2018-11-02 17:32:27"</f>
        <v>2018-11-02 17:32:27</v>
      </c>
    </row>
    <row r="386" spans="1:5" x14ac:dyDescent="0.2">
      <c r="A386" t="s">
        <v>265</v>
      </c>
      <c r="B386" t="str">
        <f>"15858333906"</f>
        <v>15858333906</v>
      </c>
      <c r="C386" t="s">
        <v>1</v>
      </c>
      <c r="D386" t="s">
        <v>2</v>
      </c>
      <c r="E386" t="str">
        <f>"2018-11-02 17:32:27"</f>
        <v>2018-11-02 17:32:27</v>
      </c>
    </row>
    <row r="387" spans="1:5" x14ac:dyDescent="0.2">
      <c r="A387" t="s">
        <v>266</v>
      </c>
      <c r="B387" t="str">
        <f>"18098803552"</f>
        <v>18098803552</v>
      </c>
      <c r="C387" t="s">
        <v>1</v>
      </c>
      <c r="D387" t="s">
        <v>2</v>
      </c>
      <c r="E387" t="str">
        <f>"2018-11-02 17:32:17"</f>
        <v>2018-11-02 17:32:17</v>
      </c>
    </row>
    <row r="388" spans="1:5" x14ac:dyDescent="0.2">
      <c r="A388" t="s">
        <v>0</v>
      </c>
      <c r="B388" t="str">
        <f>"13827010911"</f>
        <v>13827010911</v>
      </c>
      <c r="C388" t="s">
        <v>1</v>
      </c>
      <c r="D388" t="s">
        <v>2</v>
      </c>
      <c r="E388" t="str">
        <f>"2018-11-02 17:32:11"</f>
        <v>2018-11-02 17:32:11</v>
      </c>
    </row>
    <row r="389" spans="1:5" x14ac:dyDescent="0.2">
      <c r="A389" t="s">
        <v>0</v>
      </c>
      <c r="B389" t="str">
        <f>"18304278091"</f>
        <v>18304278091</v>
      </c>
      <c r="C389" t="s">
        <v>1</v>
      </c>
      <c r="D389" t="s">
        <v>2</v>
      </c>
      <c r="E389" t="str">
        <f>"2018-11-02 17:32:05"</f>
        <v>2018-11-02 17:32:05</v>
      </c>
    </row>
    <row r="390" spans="1:5" x14ac:dyDescent="0.2">
      <c r="A390" t="s">
        <v>0</v>
      </c>
      <c r="B390" t="str">
        <f>"15103949522"</f>
        <v>15103949522</v>
      </c>
      <c r="C390" t="s">
        <v>1</v>
      </c>
      <c r="D390" t="s">
        <v>2</v>
      </c>
      <c r="E390" t="str">
        <f>"2018-11-02 17:31:58"</f>
        <v>2018-11-02 17:31:58</v>
      </c>
    </row>
    <row r="391" spans="1:5" x14ac:dyDescent="0.2">
      <c r="A391" t="s">
        <v>267</v>
      </c>
      <c r="B391" t="str">
        <f>"15751735098"</f>
        <v>15751735098</v>
      </c>
      <c r="C391" t="s">
        <v>1</v>
      </c>
      <c r="D391" t="s">
        <v>12</v>
      </c>
      <c r="E391" t="str">
        <f>"2018-11-02 17:31:58"</f>
        <v>2018-11-02 17:31:58</v>
      </c>
    </row>
    <row r="392" spans="1:5" x14ac:dyDescent="0.2">
      <c r="A392" t="s">
        <v>0</v>
      </c>
      <c r="B392" t="str">
        <f>"15753529289"</f>
        <v>15753529289</v>
      </c>
      <c r="C392" t="s">
        <v>1</v>
      </c>
      <c r="D392" t="s">
        <v>2</v>
      </c>
      <c r="E392" t="str">
        <f>"2018-11-02 17:30:59"</f>
        <v>2018-11-02 17:30:59</v>
      </c>
    </row>
    <row r="393" spans="1:5" x14ac:dyDescent="0.2">
      <c r="A393" t="s">
        <v>268</v>
      </c>
      <c r="B393" t="str">
        <f>"18759992339"</f>
        <v>18759992339</v>
      </c>
      <c r="C393" t="s">
        <v>1</v>
      </c>
      <c r="D393" t="s">
        <v>2</v>
      </c>
      <c r="E393" t="str">
        <f>"2018-11-02 17:30:17"</f>
        <v>2018-11-02 17:30:17</v>
      </c>
    </row>
    <row r="394" spans="1:5" x14ac:dyDescent="0.2">
      <c r="A394" t="s">
        <v>269</v>
      </c>
      <c r="B394" t="str">
        <f>"13032758916"</f>
        <v>13032758916</v>
      </c>
      <c r="C394" t="s">
        <v>1</v>
      </c>
      <c r="D394" t="s">
        <v>2</v>
      </c>
      <c r="E394" t="str">
        <f>"2018-11-02 17:30:04"</f>
        <v>2018-11-02 17:30:04</v>
      </c>
    </row>
    <row r="395" spans="1:5" x14ac:dyDescent="0.2">
      <c r="A395" t="s">
        <v>270</v>
      </c>
      <c r="B395" t="str">
        <f>"18754394970"</f>
        <v>18754394970</v>
      </c>
      <c r="C395" t="s">
        <v>1</v>
      </c>
      <c r="D395" t="s">
        <v>2</v>
      </c>
      <c r="E395" t="str">
        <f>"2018-11-02 17:30:00"</f>
        <v>2018-11-02 17:30:00</v>
      </c>
    </row>
    <row r="396" spans="1:5" x14ac:dyDescent="0.2">
      <c r="A396" t="s">
        <v>271</v>
      </c>
      <c r="B396" t="str">
        <f>"18719035264"</f>
        <v>18719035264</v>
      </c>
      <c r="C396" t="s">
        <v>1</v>
      </c>
      <c r="D396" t="s">
        <v>12</v>
      </c>
      <c r="E396" t="str">
        <f>"2018-11-02 17:29:45"</f>
        <v>2018-11-02 17:29:45</v>
      </c>
    </row>
    <row r="397" spans="1:5" x14ac:dyDescent="0.2">
      <c r="A397" t="s">
        <v>0</v>
      </c>
      <c r="B397" t="str">
        <f>"13983609201"</f>
        <v>13983609201</v>
      </c>
      <c r="C397" t="s">
        <v>1</v>
      </c>
      <c r="D397" t="s">
        <v>2</v>
      </c>
      <c r="E397" t="str">
        <f>"2018-11-02 17:29:12"</f>
        <v>2018-11-02 17:29:12</v>
      </c>
    </row>
    <row r="398" spans="1:5" x14ac:dyDescent="0.2">
      <c r="A398" t="s">
        <v>272</v>
      </c>
      <c r="B398" t="str">
        <f>"18871161351"</f>
        <v>18871161351</v>
      </c>
      <c r="C398" t="s">
        <v>1</v>
      </c>
      <c r="D398" t="s">
        <v>2</v>
      </c>
      <c r="E398" t="str">
        <f>"2018-11-02 17:28:58"</f>
        <v>2018-11-02 17:28:58</v>
      </c>
    </row>
    <row r="399" spans="1:5" x14ac:dyDescent="0.2">
      <c r="A399" t="s">
        <v>273</v>
      </c>
      <c r="B399" t="str">
        <f>"15827270868"</f>
        <v>15827270868</v>
      </c>
      <c r="C399" t="s">
        <v>1</v>
      </c>
      <c r="D399" t="s">
        <v>2</v>
      </c>
      <c r="E399" t="str">
        <f>"2018-11-02 17:28:47"</f>
        <v>2018-11-02 17:28:47</v>
      </c>
    </row>
    <row r="400" spans="1:5" x14ac:dyDescent="0.2">
      <c r="A400" t="s">
        <v>0</v>
      </c>
      <c r="B400" t="str">
        <f>"13482121265"</f>
        <v>13482121265</v>
      </c>
      <c r="C400" t="s">
        <v>1</v>
      </c>
      <c r="D400" t="s">
        <v>12</v>
      </c>
      <c r="E400" t="str">
        <f>"2018-11-02 17:27:54"</f>
        <v>2018-11-02 17:27:54</v>
      </c>
    </row>
    <row r="401" spans="1:5" x14ac:dyDescent="0.2">
      <c r="A401" t="s">
        <v>0</v>
      </c>
      <c r="B401" t="str">
        <f>"15328257074"</f>
        <v>15328257074</v>
      </c>
      <c r="C401" t="s">
        <v>1</v>
      </c>
      <c r="D401" t="s">
        <v>2</v>
      </c>
      <c r="E401" t="str">
        <f>"2018-11-02 17:27:48"</f>
        <v>2018-11-02 17:27:48</v>
      </c>
    </row>
    <row r="402" spans="1:5" x14ac:dyDescent="0.2">
      <c r="A402" t="s">
        <v>0</v>
      </c>
      <c r="B402" t="str">
        <f>"17692356978"</f>
        <v>17692356978</v>
      </c>
      <c r="C402" t="s">
        <v>1</v>
      </c>
      <c r="D402" t="s">
        <v>19</v>
      </c>
      <c r="E402" t="str">
        <f>"2018-11-02 17:27:36"</f>
        <v>2018-11-02 17:27:36</v>
      </c>
    </row>
    <row r="403" spans="1:5" x14ac:dyDescent="0.2">
      <c r="A403" t="s">
        <v>274</v>
      </c>
      <c r="B403" t="str">
        <f>"18688483179"</f>
        <v>18688483179</v>
      </c>
      <c r="C403" t="s">
        <v>1</v>
      </c>
      <c r="D403" t="s">
        <v>2</v>
      </c>
      <c r="E403" t="str">
        <f>"2018-11-02 17:27:10"</f>
        <v>2018-11-02 17:27:10</v>
      </c>
    </row>
    <row r="404" spans="1:5" x14ac:dyDescent="0.2">
      <c r="A404" t="s">
        <v>275</v>
      </c>
      <c r="B404" t="str">
        <f>"13732643947"</f>
        <v>13732643947</v>
      </c>
      <c r="C404" t="s">
        <v>1</v>
      </c>
      <c r="D404" t="s">
        <v>2</v>
      </c>
      <c r="E404" t="str">
        <f>"2018-11-02 17:26:59"</f>
        <v>2018-11-02 17:26:59</v>
      </c>
    </row>
    <row r="405" spans="1:5" x14ac:dyDescent="0.2">
      <c r="A405" t="s">
        <v>276</v>
      </c>
      <c r="B405" t="str">
        <f>"15896292953"</f>
        <v>15896292953</v>
      </c>
      <c r="C405" t="s">
        <v>1</v>
      </c>
      <c r="D405" t="s">
        <v>2</v>
      </c>
      <c r="E405" t="str">
        <f>"2018-11-02 17:26:48"</f>
        <v>2018-11-02 17:26:48</v>
      </c>
    </row>
    <row r="406" spans="1:5" x14ac:dyDescent="0.2">
      <c r="A406" t="s">
        <v>277</v>
      </c>
      <c r="B406" t="str">
        <f>"13817809220"</f>
        <v>13817809220</v>
      </c>
      <c r="C406" t="s">
        <v>1</v>
      </c>
      <c r="D406" t="s">
        <v>2</v>
      </c>
      <c r="E406" t="str">
        <f>"2018-11-02 17:26:19"</f>
        <v>2018-11-02 17:26:19</v>
      </c>
    </row>
    <row r="407" spans="1:5" x14ac:dyDescent="0.2">
      <c r="A407" t="s">
        <v>278</v>
      </c>
      <c r="B407" t="str">
        <f>"18975723698"</f>
        <v>18975723698</v>
      </c>
      <c r="C407" t="s">
        <v>1</v>
      </c>
      <c r="D407" t="s">
        <v>2</v>
      </c>
      <c r="E407" t="str">
        <f>"2018-11-02 17:25:27"</f>
        <v>2018-11-02 17:25:27</v>
      </c>
    </row>
    <row r="408" spans="1:5" x14ac:dyDescent="0.2">
      <c r="A408" t="s">
        <v>0</v>
      </c>
      <c r="B408" t="str">
        <f>"13407276650"</f>
        <v>13407276650</v>
      </c>
      <c r="C408" t="s">
        <v>1</v>
      </c>
      <c r="D408" t="s">
        <v>2</v>
      </c>
      <c r="E408" t="str">
        <f>"2018-11-02 17:25:13"</f>
        <v>2018-11-02 17:25:13</v>
      </c>
    </row>
    <row r="409" spans="1:5" x14ac:dyDescent="0.2">
      <c r="A409" t="s">
        <v>279</v>
      </c>
      <c r="B409" t="str">
        <f>"18219206656"</f>
        <v>18219206656</v>
      </c>
      <c r="C409" t="s">
        <v>1</v>
      </c>
      <c r="D409" t="s">
        <v>2</v>
      </c>
      <c r="E409" t="str">
        <f>"2018-11-02 17:23:52"</f>
        <v>2018-11-02 17:23:52</v>
      </c>
    </row>
    <row r="410" spans="1:5" x14ac:dyDescent="0.2">
      <c r="A410" t="s">
        <v>280</v>
      </c>
      <c r="B410" t="str">
        <f>"15703384251"</f>
        <v>15703384251</v>
      </c>
      <c r="C410" t="s">
        <v>1</v>
      </c>
      <c r="D410" t="s">
        <v>2</v>
      </c>
      <c r="E410" t="str">
        <f>"2018-11-02 17:23:34"</f>
        <v>2018-11-02 17:23:34</v>
      </c>
    </row>
    <row r="411" spans="1:5" x14ac:dyDescent="0.2">
      <c r="A411" t="s">
        <v>281</v>
      </c>
      <c r="B411" t="str">
        <f>"15924807505"</f>
        <v>15924807505</v>
      </c>
      <c r="C411" t="s">
        <v>1</v>
      </c>
      <c r="D411" t="s">
        <v>2</v>
      </c>
      <c r="E411" t="str">
        <f>"2018-11-02 17:23:13"</f>
        <v>2018-11-02 17:23:13</v>
      </c>
    </row>
    <row r="412" spans="1:5" x14ac:dyDescent="0.2">
      <c r="A412" t="s">
        <v>282</v>
      </c>
      <c r="B412" t="str">
        <f>"15673228183"</f>
        <v>15673228183</v>
      </c>
      <c r="C412" t="s">
        <v>1</v>
      </c>
      <c r="D412" t="s">
        <v>2</v>
      </c>
      <c r="E412" t="str">
        <f>"2018-11-02 17:23:04"</f>
        <v>2018-11-02 17:23:04</v>
      </c>
    </row>
    <row r="413" spans="1:5" x14ac:dyDescent="0.2">
      <c r="A413" t="s">
        <v>0</v>
      </c>
      <c r="B413" t="str">
        <f>"13451434193"</f>
        <v>13451434193</v>
      </c>
      <c r="C413" t="s">
        <v>1</v>
      </c>
      <c r="D413" t="s">
        <v>2</v>
      </c>
      <c r="E413" t="str">
        <f>"2018-11-02 17:21:55"</f>
        <v>2018-11-02 17:21:55</v>
      </c>
    </row>
    <row r="414" spans="1:5" x14ac:dyDescent="0.2">
      <c r="A414" t="s">
        <v>0</v>
      </c>
      <c r="B414" t="str">
        <f>"13859171887"</f>
        <v>13859171887</v>
      </c>
      <c r="C414" t="s">
        <v>1</v>
      </c>
      <c r="D414" t="s">
        <v>2</v>
      </c>
      <c r="E414" t="str">
        <f>"2018-11-02 17:21:48"</f>
        <v>2018-11-02 17:21:48</v>
      </c>
    </row>
    <row r="415" spans="1:5" x14ac:dyDescent="0.2">
      <c r="A415" t="s">
        <v>0</v>
      </c>
      <c r="B415" t="str">
        <f>"18692889810"</f>
        <v>18692889810</v>
      </c>
      <c r="C415" t="s">
        <v>1</v>
      </c>
      <c r="D415" t="s">
        <v>11</v>
      </c>
      <c r="E415" t="str">
        <f>"2018-11-02 17:21:30"</f>
        <v>2018-11-02 17:21:30</v>
      </c>
    </row>
    <row r="416" spans="1:5" x14ac:dyDescent="0.2">
      <c r="A416" t="s">
        <v>283</v>
      </c>
      <c r="B416" t="str">
        <f>"13834331226"</f>
        <v>13834331226</v>
      </c>
      <c r="C416" t="s">
        <v>1</v>
      </c>
      <c r="D416" t="s">
        <v>2</v>
      </c>
      <c r="E416" t="str">
        <f>"2018-11-02 17:21:06"</f>
        <v>2018-11-02 17:21:06</v>
      </c>
    </row>
    <row r="417" spans="1:5" x14ac:dyDescent="0.2">
      <c r="A417" t="s">
        <v>284</v>
      </c>
      <c r="B417" t="str">
        <f>"15940166761"</f>
        <v>15940166761</v>
      </c>
      <c r="C417" t="s">
        <v>1</v>
      </c>
      <c r="D417" t="s">
        <v>11</v>
      </c>
      <c r="E417" t="str">
        <f>"2018-11-02 17:21:05"</f>
        <v>2018-11-02 17:21:05</v>
      </c>
    </row>
    <row r="418" spans="1:5" x14ac:dyDescent="0.2">
      <c r="A418" t="s">
        <v>0</v>
      </c>
      <c r="B418" t="str">
        <f>"15034025018"</f>
        <v>15034025018</v>
      </c>
      <c r="C418" t="s">
        <v>1</v>
      </c>
      <c r="D418" t="s">
        <v>13</v>
      </c>
      <c r="E418" t="str">
        <f>"2018-11-02 17:21:03"</f>
        <v>2018-11-02 17:21:03</v>
      </c>
    </row>
    <row r="419" spans="1:5" x14ac:dyDescent="0.2">
      <c r="A419" t="s">
        <v>0</v>
      </c>
      <c r="B419" t="str">
        <f>"15827904244"</f>
        <v>15827904244</v>
      </c>
      <c r="C419" t="s">
        <v>1</v>
      </c>
      <c r="D419" t="s">
        <v>2</v>
      </c>
      <c r="E419" t="str">
        <f>"2018-11-02 17:20:38"</f>
        <v>2018-11-02 17:20:38</v>
      </c>
    </row>
    <row r="420" spans="1:5" x14ac:dyDescent="0.2">
      <c r="A420" t="s">
        <v>285</v>
      </c>
      <c r="B420" t="str">
        <f>"18398666200"</f>
        <v>18398666200</v>
      </c>
      <c r="C420" t="s">
        <v>1</v>
      </c>
      <c r="D420" t="s">
        <v>91</v>
      </c>
      <c r="E420" t="str">
        <f>"2018-11-02 17:20:27"</f>
        <v>2018-11-02 17:20:27</v>
      </c>
    </row>
    <row r="421" spans="1:5" x14ac:dyDescent="0.2">
      <c r="A421" t="s">
        <v>286</v>
      </c>
      <c r="B421" t="str">
        <f>"18900523752"</f>
        <v>18900523752</v>
      </c>
      <c r="C421" t="s">
        <v>1</v>
      </c>
      <c r="D421" t="s">
        <v>2</v>
      </c>
      <c r="E421" t="str">
        <f>"2018-11-02 17:20:22"</f>
        <v>2018-11-02 17:20:22</v>
      </c>
    </row>
    <row r="422" spans="1:5" x14ac:dyDescent="0.2">
      <c r="A422" t="s">
        <v>287</v>
      </c>
      <c r="B422" t="str">
        <f>"18179306227"</f>
        <v>18179306227</v>
      </c>
      <c r="C422" t="s">
        <v>1</v>
      </c>
      <c r="D422" t="s">
        <v>2</v>
      </c>
      <c r="E422" t="str">
        <f>"2018-11-02 17:20:14"</f>
        <v>2018-11-02 17:20:14</v>
      </c>
    </row>
    <row r="423" spans="1:5" x14ac:dyDescent="0.2">
      <c r="A423" t="s">
        <v>288</v>
      </c>
      <c r="B423" t="str">
        <f>"13099680790"</f>
        <v>13099680790</v>
      </c>
      <c r="C423" t="s">
        <v>1</v>
      </c>
      <c r="D423" t="s">
        <v>2</v>
      </c>
      <c r="E423" t="str">
        <f>"2018-11-02 17:20:09"</f>
        <v>2018-11-02 17:20:09</v>
      </c>
    </row>
    <row r="424" spans="1:5" x14ac:dyDescent="0.2">
      <c r="A424" t="s">
        <v>289</v>
      </c>
      <c r="B424" t="str">
        <f>"18953242543"</f>
        <v>18953242543</v>
      </c>
      <c r="C424" t="s">
        <v>1</v>
      </c>
      <c r="D424" t="s">
        <v>2</v>
      </c>
      <c r="E424" t="str">
        <f>"2018-11-02 17:19:13"</f>
        <v>2018-11-02 17:19:13</v>
      </c>
    </row>
    <row r="425" spans="1:5" x14ac:dyDescent="0.2">
      <c r="A425" t="s">
        <v>290</v>
      </c>
      <c r="B425" t="str">
        <f>"15128763703"</f>
        <v>15128763703</v>
      </c>
      <c r="C425" t="s">
        <v>1</v>
      </c>
      <c r="D425" t="s">
        <v>2</v>
      </c>
      <c r="E425" t="str">
        <f>"2018-11-02 17:19:12"</f>
        <v>2018-11-02 17:19:12</v>
      </c>
    </row>
    <row r="426" spans="1:5" x14ac:dyDescent="0.2">
      <c r="A426" t="s">
        <v>291</v>
      </c>
      <c r="B426" t="str">
        <f>"15368479285"</f>
        <v>15368479285</v>
      </c>
      <c r="C426" t="s">
        <v>1</v>
      </c>
      <c r="D426" t="s">
        <v>2</v>
      </c>
      <c r="E426" t="str">
        <f>"2018-11-02 17:18:58"</f>
        <v>2018-11-02 17:18:58</v>
      </c>
    </row>
    <row r="427" spans="1:5" x14ac:dyDescent="0.2">
      <c r="A427" t="s">
        <v>292</v>
      </c>
      <c r="B427" t="str">
        <f>"13686610075"</f>
        <v>13686610075</v>
      </c>
      <c r="C427" t="s">
        <v>1</v>
      </c>
      <c r="D427" t="s">
        <v>2</v>
      </c>
      <c r="E427" t="str">
        <f>"2018-11-02 17:16:48"</f>
        <v>2018-11-02 17:16:48</v>
      </c>
    </row>
    <row r="428" spans="1:5" x14ac:dyDescent="0.2">
      <c r="A428" t="s">
        <v>0</v>
      </c>
      <c r="B428" t="str">
        <f>"15639207877"</f>
        <v>15639207877</v>
      </c>
      <c r="C428" t="s">
        <v>1</v>
      </c>
      <c r="D428" t="s">
        <v>2</v>
      </c>
      <c r="E428" t="str">
        <f>"2018-11-02 17:16:37"</f>
        <v>2018-11-02 17:16:37</v>
      </c>
    </row>
    <row r="429" spans="1:5" x14ac:dyDescent="0.2">
      <c r="A429" t="s">
        <v>293</v>
      </c>
      <c r="B429" t="str">
        <f>"15807902826"</f>
        <v>15807902826</v>
      </c>
      <c r="C429" t="s">
        <v>1</v>
      </c>
      <c r="D429" t="s">
        <v>2</v>
      </c>
      <c r="E429" t="str">
        <f>"2018-11-02 17:16:30"</f>
        <v>2018-11-02 17:16:30</v>
      </c>
    </row>
    <row r="430" spans="1:5" x14ac:dyDescent="0.2">
      <c r="A430" t="s">
        <v>294</v>
      </c>
      <c r="B430" t="str">
        <f>"15927138425"</f>
        <v>15927138425</v>
      </c>
      <c r="C430" t="s">
        <v>1</v>
      </c>
      <c r="D430" t="s">
        <v>2</v>
      </c>
      <c r="E430" t="str">
        <f>"2018-11-02 17:16:22"</f>
        <v>2018-11-02 17:16:22</v>
      </c>
    </row>
    <row r="431" spans="1:5" x14ac:dyDescent="0.2">
      <c r="A431" t="s">
        <v>295</v>
      </c>
      <c r="B431" t="str">
        <f>"15199108797"</f>
        <v>15199108797</v>
      </c>
      <c r="C431" t="s">
        <v>1</v>
      </c>
      <c r="D431" t="s">
        <v>11</v>
      </c>
      <c r="E431" t="str">
        <f>"2018-11-02 17:16:22"</f>
        <v>2018-11-02 17:16:22</v>
      </c>
    </row>
    <row r="432" spans="1:5" x14ac:dyDescent="0.2">
      <c r="A432" t="s">
        <v>0</v>
      </c>
      <c r="B432" t="str">
        <f>"15215103726"</f>
        <v>15215103726</v>
      </c>
      <c r="C432" t="s">
        <v>1</v>
      </c>
      <c r="D432" t="s">
        <v>2</v>
      </c>
      <c r="E432" t="str">
        <f>"2018-11-02 17:16:03"</f>
        <v>2018-11-02 17:16:03</v>
      </c>
    </row>
    <row r="433" spans="1:5" x14ac:dyDescent="0.2">
      <c r="A433" t="s">
        <v>296</v>
      </c>
      <c r="B433" t="str">
        <f>"18306599132"</f>
        <v>18306599132</v>
      </c>
      <c r="C433" t="s">
        <v>1</v>
      </c>
      <c r="D433" t="s">
        <v>13</v>
      </c>
      <c r="E433" t="str">
        <f>"2018-11-02 17:15:05"</f>
        <v>2018-11-02 17:15:05</v>
      </c>
    </row>
    <row r="434" spans="1:5" x14ac:dyDescent="0.2">
      <c r="A434" t="s">
        <v>297</v>
      </c>
      <c r="B434" t="str">
        <f>"13466847482"</f>
        <v>13466847482</v>
      </c>
      <c r="C434" t="s">
        <v>1</v>
      </c>
      <c r="D434" t="s">
        <v>2</v>
      </c>
      <c r="E434" t="str">
        <f>"2018-11-02 17:14:54"</f>
        <v>2018-11-02 17:14:54</v>
      </c>
    </row>
    <row r="435" spans="1:5" x14ac:dyDescent="0.2">
      <c r="A435" t="s">
        <v>298</v>
      </c>
      <c r="B435" t="str">
        <f>"15083019315"</f>
        <v>15083019315</v>
      </c>
      <c r="C435" t="s">
        <v>1</v>
      </c>
      <c r="D435" t="s">
        <v>2</v>
      </c>
      <c r="E435" t="str">
        <f>"2018-11-02 17:14:46"</f>
        <v>2018-11-02 17:14:46</v>
      </c>
    </row>
    <row r="436" spans="1:5" x14ac:dyDescent="0.2">
      <c r="A436" t="s">
        <v>299</v>
      </c>
      <c r="B436" t="str">
        <f>"18606286891"</f>
        <v>18606286891</v>
      </c>
      <c r="C436" t="s">
        <v>1</v>
      </c>
      <c r="D436" t="s">
        <v>2</v>
      </c>
      <c r="E436" t="str">
        <f>"2018-11-02 17:14:38"</f>
        <v>2018-11-02 17:14:38</v>
      </c>
    </row>
    <row r="437" spans="1:5" x14ac:dyDescent="0.2">
      <c r="A437" t="s">
        <v>0</v>
      </c>
      <c r="B437" t="str">
        <f>"13509159019"</f>
        <v>13509159019</v>
      </c>
      <c r="C437" t="s">
        <v>1</v>
      </c>
      <c r="D437" t="s">
        <v>11</v>
      </c>
      <c r="E437" t="str">
        <f>"2018-11-02 17:14:25"</f>
        <v>2018-11-02 17:14:25</v>
      </c>
    </row>
    <row r="438" spans="1:5" x14ac:dyDescent="0.2">
      <c r="A438" t="s">
        <v>300</v>
      </c>
      <c r="B438" t="str">
        <f>"13629287975"</f>
        <v>13629287975</v>
      </c>
      <c r="C438" t="s">
        <v>1</v>
      </c>
      <c r="D438" t="s">
        <v>2</v>
      </c>
      <c r="E438" t="str">
        <f>"2018-11-02 17:13:23"</f>
        <v>2018-11-02 17:13:23</v>
      </c>
    </row>
    <row r="439" spans="1:5" x14ac:dyDescent="0.2">
      <c r="A439" t="s">
        <v>301</v>
      </c>
      <c r="B439" t="str">
        <f>"15104761114"</f>
        <v>15104761114</v>
      </c>
      <c r="C439" t="s">
        <v>1</v>
      </c>
      <c r="D439" t="s">
        <v>2</v>
      </c>
      <c r="E439" t="str">
        <f>"2018-11-02 17:13:16"</f>
        <v>2018-11-02 17:13:16</v>
      </c>
    </row>
    <row r="440" spans="1:5" x14ac:dyDescent="0.2">
      <c r="A440" t="s">
        <v>302</v>
      </c>
      <c r="B440" t="str">
        <f>"18638585721"</f>
        <v>18638585721</v>
      </c>
      <c r="C440" t="s">
        <v>1</v>
      </c>
      <c r="D440" t="s">
        <v>2</v>
      </c>
      <c r="E440" t="str">
        <f>"2018-11-02 17:13:05"</f>
        <v>2018-11-02 17:13:05</v>
      </c>
    </row>
    <row r="441" spans="1:5" x14ac:dyDescent="0.2">
      <c r="A441" t="s">
        <v>303</v>
      </c>
      <c r="B441" t="str">
        <f>"18516003283"</f>
        <v>18516003283</v>
      </c>
      <c r="C441" t="s">
        <v>1</v>
      </c>
      <c r="D441" t="s">
        <v>2</v>
      </c>
      <c r="E441" t="str">
        <f>"2018-11-02 17:12:44"</f>
        <v>2018-11-02 17:12:44</v>
      </c>
    </row>
    <row r="442" spans="1:5" x14ac:dyDescent="0.2">
      <c r="A442" t="s">
        <v>304</v>
      </c>
      <c r="B442" t="str">
        <f>"17606321156"</f>
        <v>17606321156</v>
      </c>
      <c r="C442" t="s">
        <v>1</v>
      </c>
      <c r="D442" t="s">
        <v>2</v>
      </c>
      <c r="E442" t="str">
        <f>"2018-11-02 17:12:40"</f>
        <v>2018-11-02 17:12:40</v>
      </c>
    </row>
    <row r="443" spans="1:5" x14ac:dyDescent="0.2">
      <c r="A443" t="s">
        <v>305</v>
      </c>
      <c r="B443" t="str">
        <f>"15960222339"</f>
        <v>15960222339</v>
      </c>
      <c r="C443" t="s">
        <v>1</v>
      </c>
      <c r="D443" t="s">
        <v>13</v>
      </c>
      <c r="E443" t="str">
        <f>"2018-11-02 17:12:24"</f>
        <v>2018-11-02 17:12:24</v>
      </c>
    </row>
    <row r="444" spans="1:5" x14ac:dyDescent="0.2">
      <c r="A444" t="s">
        <v>0</v>
      </c>
      <c r="B444" t="str">
        <f>"13937259889"</f>
        <v>13937259889</v>
      </c>
      <c r="C444" t="s">
        <v>1</v>
      </c>
      <c r="D444" t="s">
        <v>61</v>
      </c>
      <c r="E444" t="str">
        <f>"2018-11-02 17:12:10"</f>
        <v>2018-11-02 17:12:10</v>
      </c>
    </row>
    <row r="445" spans="1:5" x14ac:dyDescent="0.2">
      <c r="A445" t="s">
        <v>306</v>
      </c>
      <c r="B445" t="str">
        <f>"17858698145"</f>
        <v>17858698145</v>
      </c>
      <c r="C445" t="s">
        <v>1</v>
      </c>
      <c r="D445" t="s">
        <v>2</v>
      </c>
      <c r="E445" t="str">
        <f>"2018-11-02 17:12:02"</f>
        <v>2018-11-02 17:12:02</v>
      </c>
    </row>
    <row r="446" spans="1:5" x14ac:dyDescent="0.2">
      <c r="A446" t="s">
        <v>307</v>
      </c>
      <c r="B446" t="str">
        <f>"13052882516"</f>
        <v>13052882516</v>
      </c>
      <c r="C446" t="s">
        <v>1</v>
      </c>
      <c r="D446" t="s">
        <v>2</v>
      </c>
      <c r="E446" t="str">
        <f>"2018-11-02 17:11:59"</f>
        <v>2018-11-02 17:11:59</v>
      </c>
    </row>
    <row r="447" spans="1:5" x14ac:dyDescent="0.2">
      <c r="A447" t="s">
        <v>308</v>
      </c>
      <c r="B447" t="str">
        <f>"13598405857"</f>
        <v>13598405857</v>
      </c>
      <c r="C447" t="s">
        <v>1</v>
      </c>
      <c r="D447" t="s">
        <v>2</v>
      </c>
      <c r="E447" t="str">
        <f>"2018-11-02 17:11:56"</f>
        <v>2018-11-02 17:11:56</v>
      </c>
    </row>
    <row r="448" spans="1:5" x14ac:dyDescent="0.2">
      <c r="A448" t="s">
        <v>309</v>
      </c>
      <c r="B448" t="str">
        <f>"13806525070"</f>
        <v>13806525070</v>
      </c>
      <c r="C448" t="s">
        <v>1</v>
      </c>
      <c r="D448" t="s">
        <v>2</v>
      </c>
      <c r="E448" t="str">
        <f>"2018-11-02 17:11:22"</f>
        <v>2018-11-02 17:11:22</v>
      </c>
    </row>
    <row r="449" spans="1:5" x14ac:dyDescent="0.2">
      <c r="A449" t="s">
        <v>310</v>
      </c>
      <c r="B449" t="str">
        <f>"18660610798"</f>
        <v>18660610798</v>
      </c>
      <c r="C449" t="s">
        <v>1</v>
      </c>
      <c r="D449" t="s">
        <v>12</v>
      </c>
      <c r="E449" t="str">
        <f>"2018-11-02 17:11:04"</f>
        <v>2018-11-02 17:11:04</v>
      </c>
    </row>
    <row r="450" spans="1:5" x14ac:dyDescent="0.2">
      <c r="A450" t="s">
        <v>311</v>
      </c>
      <c r="B450" t="str">
        <f>"17665210650"</f>
        <v>17665210650</v>
      </c>
      <c r="C450" t="s">
        <v>1</v>
      </c>
      <c r="D450" t="s">
        <v>2</v>
      </c>
      <c r="E450" t="str">
        <f>"2018-11-02 17:10:59"</f>
        <v>2018-11-02 17:10:59</v>
      </c>
    </row>
    <row r="451" spans="1:5" x14ac:dyDescent="0.2">
      <c r="A451" t="s">
        <v>312</v>
      </c>
      <c r="B451" t="str">
        <f>"18209845087"</f>
        <v>18209845087</v>
      </c>
      <c r="C451" t="s">
        <v>1</v>
      </c>
      <c r="D451" t="s">
        <v>2</v>
      </c>
      <c r="E451" t="str">
        <f>"2018-11-02 17:10:30"</f>
        <v>2018-11-02 17:10:30</v>
      </c>
    </row>
    <row r="452" spans="1:5" x14ac:dyDescent="0.2">
      <c r="A452" t="s">
        <v>313</v>
      </c>
      <c r="B452" t="str">
        <f>"18280137981"</f>
        <v>18280137981</v>
      </c>
      <c r="C452" t="s">
        <v>1</v>
      </c>
      <c r="D452" t="s">
        <v>2</v>
      </c>
      <c r="E452" t="str">
        <f>"2018-11-02 17:09:33"</f>
        <v>2018-11-02 17:09:33</v>
      </c>
    </row>
    <row r="453" spans="1:5" x14ac:dyDescent="0.2">
      <c r="A453" t="s">
        <v>314</v>
      </c>
      <c r="B453" t="str">
        <f>"17607477959"</f>
        <v>17607477959</v>
      </c>
      <c r="C453" t="s">
        <v>1</v>
      </c>
      <c r="D453" t="s">
        <v>2</v>
      </c>
      <c r="E453" t="str">
        <f>"2018-11-02 17:09:18"</f>
        <v>2018-11-02 17:09:18</v>
      </c>
    </row>
    <row r="454" spans="1:5" x14ac:dyDescent="0.2">
      <c r="A454" t="s">
        <v>315</v>
      </c>
      <c r="B454" t="str">
        <f>"18827407530"</f>
        <v>18827407530</v>
      </c>
      <c r="C454" t="s">
        <v>1</v>
      </c>
      <c r="D454" t="s">
        <v>2</v>
      </c>
      <c r="E454" t="str">
        <f>"2018-11-02 17:08:59"</f>
        <v>2018-11-02 17:08:59</v>
      </c>
    </row>
    <row r="455" spans="1:5" x14ac:dyDescent="0.2">
      <c r="A455" t="s">
        <v>316</v>
      </c>
      <c r="B455" t="str">
        <f>"17683932890"</f>
        <v>17683932890</v>
      </c>
      <c r="C455" t="s">
        <v>1</v>
      </c>
      <c r="D455" t="s">
        <v>2</v>
      </c>
      <c r="E455" t="str">
        <f>"2018-11-02 17:08:44"</f>
        <v>2018-11-02 17:08:44</v>
      </c>
    </row>
    <row r="456" spans="1:5" x14ac:dyDescent="0.2">
      <c r="A456" t="s">
        <v>0</v>
      </c>
      <c r="B456" t="str">
        <f>"18610375468"</f>
        <v>18610375468</v>
      </c>
      <c r="C456" t="s">
        <v>1</v>
      </c>
      <c r="D456" t="s">
        <v>2</v>
      </c>
      <c r="E456" t="str">
        <f>"2018-11-02 17:08:16"</f>
        <v>2018-11-02 17:08:16</v>
      </c>
    </row>
    <row r="457" spans="1:5" x14ac:dyDescent="0.2">
      <c r="A457" t="s">
        <v>317</v>
      </c>
      <c r="B457" t="str">
        <f>"13753986855"</f>
        <v>13753986855</v>
      </c>
      <c r="C457" t="s">
        <v>1</v>
      </c>
      <c r="D457" t="s">
        <v>2</v>
      </c>
      <c r="E457" t="str">
        <f>"2018-11-02 17:07:16"</f>
        <v>2018-11-02 17:07:16</v>
      </c>
    </row>
    <row r="458" spans="1:5" x14ac:dyDescent="0.2">
      <c r="A458" t="s">
        <v>318</v>
      </c>
      <c r="B458" t="str">
        <f>"13580964452"</f>
        <v>13580964452</v>
      </c>
      <c r="C458" t="s">
        <v>1</v>
      </c>
      <c r="D458" t="s">
        <v>2</v>
      </c>
      <c r="E458" t="str">
        <f>"2018-11-02 17:07:11"</f>
        <v>2018-11-02 17:07:11</v>
      </c>
    </row>
    <row r="459" spans="1:5" x14ac:dyDescent="0.2">
      <c r="A459" t="s">
        <v>319</v>
      </c>
      <c r="B459" t="str">
        <f>"15220106661"</f>
        <v>15220106661</v>
      </c>
      <c r="C459" t="s">
        <v>1</v>
      </c>
      <c r="D459" t="s">
        <v>2</v>
      </c>
      <c r="E459" t="str">
        <f>"2018-11-02 17:07:09"</f>
        <v>2018-11-02 17:07:09</v>
      </c>
    </row>
    <row r="460" spans="1:5" x14ac:dyDescent="0.2">
      <c r="A460" t="s">
        <v>320</v>
      </c>
      <c r="B460" t="str">
        <f>"13846759567"</f>
        <v>13846759567</v>
      </c>
      <c r="C460" t="s">
        <v>1</v>
      </c>
      <c r="D460" t="s">
        <v>2</v>
      </c>
      <c r="E460" t="str">
        <f>"2018-11-02 17:06:34"</f>
        <v>2018-11-02 17:06:34</v>
      </c>
    </row>
    <row r="461" spans="1:5" x14ac:dyDescent="0.2">
      <c r="A461" t="s">
        <v>321</v>
      </c>
      <c r="B461" t="str">
        <f>"17695709874"</f>
        <v>17695709874</v>
      </c>
      <c r="C461" t="s">
        <v>1</v>
      </c>
      <c r="D461" t="s">
        <v>2</v>
      </c>
      <c r="E461" t="str">
        <f>"2018-11-02 17:06:11"</f>
        <v>2018-11-02 17:06:11</v>
      </c>
    </row>
    <row r="462" spans="1:5" x14ac:dyDescent="0.2">
      <c r="A462" t="s">
        <v>0</v>
      </c>
      <c r="B462" t="str">
        <f>"17608224844"</f>
        <v>17608224844</v>
      </c>
      <c r="C462" t="s">
        <v>1</v>
      </c>
      <c r="D462" t="s">
        <v>2</v>
      </c>
      <c r="E462" t="str">
        <f>"2018-11-02 17:06:09"</f>
        <v>2018-11-02 17:06:09</v>
      </c>
    </row>
    <row r="463" spans="1:5" x14ac:dyDescent="0.2">
      <c r="A463" t="s">
        <v>322</v>
      </c>
      <c r="B463" t="str">
        <f>"18363005787"</f>
        <v>18363005787</v>
      </c>
      <c r="C463" t="s">
        <v>1</v>
      </c>
      <c r="D463" t="s">
        <v>2</v>
      </c>
      <c r="E463" t="str">
        <f>"2018-11-02 17:06:05"</f>
        <v>2018-11-02 17:06:05</v>
      </c>
    </row>
    <row r="464" spans="1:5" x14ac:dyDescent="0.2">
      <c r="A464" t="s">
        <v>0</v>
      </c>
      <c r="B464" t="str">
        <f>"15606618307"</f>
        <v>15606618307</v>
      </c>
      <c r="C464" t="s">
        <v>1</v>
      </c>
      <c r="D464" t="s">
        <v>12</v>
      </c>
      <c r="E464" t="str">
        <f>"2018-11-02 17:05:14"</f>
        <v>2018-11-02 17:05:14</v>
      </c>
    </row>
    <row r="465" spans="1:5" x14ac:dyDescent="0.2">
      <c r="A465" t="s">
        <v>323</v>
      </c>
      <c r="B465" t="str">
        <f>"13666788901"</f>
        <v>13666788901</v>
      </c>
      <c r="C465" t="s">
        <v>1</v>
      </c>
      <c r="D465" t="s">
        <v>2</v>
      </c>
      <c r="E465" t="str">
        <f>"2018-11-02 17:04:51"</f>
        <v>2018-11-02 17:04:51</v>
      </c>
    </row>
    <row r="466" spans="1:5" x14ac:dyDescent="0.2">
      <c r="A466" t="s">
        <v>0</v>
      </c>
      <c r="B466" t="str">
        <f>"13551886153"</f>
        <v>13551886153</v>
      </c>
      <c r="C466" t="s">
        <v>1</v>
      </c>
      <c r="D466" t="s">
        <v>2</v>
      </c>
      <c r="E466" t="str">
        <f>"2018-11-02 17:04:45"</f>
        <v>2018-11-02 17:04:45</v>
      </c>
    </row>
    <row r="467" spans="1:5" x14ac:dyDescent="0.2">
      <c r="A467" t="s">
        <v>324</v>
      </c>
      <c r="B467" t="str">
        <f>"18219953335"</f>
        <v>18219953335</v>
      </c>
      <c r="C467" t="s">
        <v>1</v>
      </c>
      <c r="D467" t="s">
        <v>2</v>
      </c>
      <c r="E467" t="str">
        <f>"2018-11-02 17:04:02"</f>
        <v>2018-11-02 17:04:02</v>
      </c>
    </row>
    <row r="468" spans="1:5" x14ac:dyDescent="0.2">
      <c r="A468" t="s">
        <v>325</v>
      </c>
      <c r="B468" t="str">
        <f>"13840881284"</f>
        <v>13840881284</v>
      </c>
      <c r="C468" t="s">
        <v>1</v>
      </c>
      <c r="D468" t="s">
        <v>61</v>
      </c>
      <c r="E468" t="str">
        <f>"2018-11-02 17:03:57"</f>
        <v>2018-11-02 17:03:57</v>
      </c>
    </row>
    <row r="469" spans="1:5" x14ac:dyDescent="0.2">
      <c r="A469" t="s">
        <v>326</v>
      </c>
      <c r="B469" t="str">
        <f>"18251810355"</f>
        <v>18251810355</v>
      </c>
      <c r="C469" t="s">
        <v>1</v>
      </c>
      <c r="D469" t="s">
        <v>2</v>
      </c>
      <c r="E469" t="str">
        <f>"2018-11-02 17:03:48"</f>
        <v>2018-11-02 17:03:48</v>
      </c>
    </row>
    <row r="470" spans="1:5" x14ac:dyDescent="0.2">
      <c r="A470" t="s">
        <v>0</v>
      </c>
      <c r="B470" t="str">
        <f>"15934690304"</f>
        <v>15934690304</v>
      </c>
      <c r="C470" t="s">
        <v>1</v>
      </c>
      <c r="D470" t="s">
        <v>13</v>
      </c>
      <c r="E470" t="str">
        <f>"2018-11-02 17:03:17"</f>
        <v>2018-11-02 17:03:17</v>
      </c>
    </row>
    <row r="471" spans="1:5" x14ac:dyDescent="0.2">
      <c r="A471" t="s">
        <v>327</v>
      </c>
      <c r="B471" t="str">
        <f>"13728660266"</f>
        <v>13728660266</v>
      </c>
      <c r="C471" t="s">
        <v>1</v>
      </c>
      <c r="D471" t="s">
        <v>2</v>
      </c>
      <c r="E471" t="str">
        <f>"2018-11-02 17:03:06"</f>
        <v>2018-11-02 17:03:06</v>
      </c>
    </row>
    <row r="472" spans="1:5" x14ac:dyDescent="0.2">
      <c r="A472" t="s">
        <v>0</v>
      </c>
      <c r="B472" t="str">
        <f>"13274219488"</f>
        <v>13274219488</v>
      </c>
      <c r="C472" t="s">
        <v>1</v>
      </c>
      <c r="D472" t="s">
        <v>2</v>
      </c>
      <c r="E472" t="str">
        <f>"2018-11-02 17:03:06"</f>
        <v>2018-11-02 17:03:06</v>
      </c>
    </row>
    <row r="473" spans="1:5" x14ac:dyDescent="0.2">
      <c r="A473" t="s">
        <v>0</v>
      </c>
      <c r="B473" t="str">
        <f>"18691957721"</f>
        <v>18691957721</v>
      </c>
      <c r="C473" t="s">
        <v>1</v>
      </c>
      <c r="D473" t="s">
        <v>12</v>
      </c>
      <c r="E473" t="str">
        <f>"2018-11-02 17:02:55"</f>
        <v>2018-11-02 17:02:55</v>
      </c>
    </row>
    <row r="474" spans="1:5" x14ac:dyDescent="0.2">
      <c r="A474" t="s">
        <v>328</v>
      </c>
      <c r="B474" t="str">
        <f>"13368218993"</f>
        <v>13368218993</v>
      </c>
      <c r="C474" t="s">
        <v>1</v>
      </c>
      <c r="D474" t="s">
        <v>13</v>
      </c>
      <c r="E474" t="str">
        <f>"2018-11-02 17:02:28"</f>
        <v>2018-11-02 17:02:28</v>
      </c>
    </row>
    <row r="475" spans="1:5" x14ac:dyDescent="0.2">
      <c r="A475" t="s">
        <v>329</v>
      </c>
      <c r="B475" t="str">
        <f>"13518741914"</f>
        <v>13518741914</v>
      </c>
      <c r="C475" t="s">
        <v>1</v>
      </c>
      <c r="D475" t="s">
        <v>2</v>
      </c>
      <c r="E475" t="str">
        <f>"2018-11-02 17:02:26"</f>
        <v>2018-11-02 17:02:26</v>
      </c>
    </row>
    <row r="476" spans="1:5" x14ac:dyDescent="0.2">
      <c r="A476" t="s">
        <v>330</v>
      </c>
      <c r="B476" t="str">
        <f>"13232740393"</f>
        <v>13232740393</v>
      </c>
      <c r="C476" t="s">
        <v>1</v>
      </c>
      <c r="D476" t="s">
        <v>2</v>
      </c>
      <c r="E476" t="str">
        <f>"2018-11-02 17:02:20"</f>
        <v>2018-11-02 17:02:20</v>
      </c>
    </row>
    <row r="477" spans="1:5" x14ac:dyDescent="0.2">
      <c r="A477" t="s">
        <v>331</v>
      </c>
      <c r="B477" t="str">
        <f>"13889883850"</f>
        <v>13889883850</v>
      </c>
      <c r="C477" t="s">
        <v>1</v>
      </c>
      <c r="D477" t="s">
        <v>2</v>
      </c>
      <c r="E477" t="str">
        <f>"2018-11-02 17:02:14"</f>
        <v>2018-11-02 17:02:14</v>
      </c>
    </row>
    <row r="478" spans="1:5" x14ac:dyDescent="0.2">
      <c r="A478" t="s">
        <v>0</v>
      </c>
      <c r="B478" t="str">
        <f>"13873282861"</f>
        <v>13873282861</v>
      </c>
      <c r="C478" t="s">
        <v>1</v>
      </c>
      <c r="D478" t="s">
        <v>2</v>
      </c>
      <c r="E478" t="str">
        <f>"2018-11-02 17:01:53"</f>
        <v>2018-11-02 17:01:53</v>
      </c>
    </row>
    <row r="479" spans="1:5" x14ac:dyDescent="0.2">
      <c r="A479" t="s">
        <v>332</v>
      </c>
      <c r="B479" t="str">
        <f>"15836960946"</f>
        <v>15836960946</v>
      </c>
      <c r="C479" t="s">
        <v>1</v>
      </c>
      <c r="D479" t="s">
        <v>2</v>
      </c>
      <c r="E479" t="str">
        <f>"2018-11-02 17:01:40"</f>
        <v>2018-11-02 17:01:40</v>
      </c>
    </row>
    <row r="480" spans="1:5" x14ac:dyDescent="0.2">
      <c r="A480" t="s">
        <v>333</v>
      </c>
      <c r="B480" t="str">
        <f>"18961149963"</f>
        <v>18961149963</v>
      </c>
      <c r="C480" t="s">
        <v>1</v>
      </c>
      <c r="D480" t="s">
        <v>2</v>
      </c>
      <c r="E480" t="str">
        <f>"2018-11-02 17:01:34"</f>
        <v>2018-11-02 17:01:34</v>
      </c>
    </row>
    <row r="481" spans="1:5" x14ac:dyDescent="0.2">
      <c r="A481" t="s">
        <v>0</v>
      </c>
      <c r="B481" t="str">
        <f>"18646997767"</f>
        <v>18646997767</v>
      </c>
      <c r="C481" t="s">
        <v>1</v>
      </c>
      <c r="D481" t="s">
        <v>12</v>
      </c>
      <c r="E481" t="str">
        <f>"2018-11-02 17:01:12"</f>
        <v>2018-11-02 17:01:12</v>
      </c>
    </row>
    <row r="482" spans="1:5" x14ac:dyDescent="0.2">
      <c r="A482" t="s">
        <v>334</v>
      </c>
      <c r="B482" t="str">
        <f>"15900622826"</f>
        <v>15900622826</v>
      </c>
      <c r="C482" t="s">
        <v>1</v>
      </c>
      <c r="D482" t="s">
        <v>2</v>
      </c>
      <c r="E482" t="str">
        <f>"2018-11-02 17:01:00"</f>
        <v>2018-11-02 17:01:00</v>
      </c>
    </row>
    <row r="483" spans="1:5" x14ac:dyDescent="0.2">
      <c r="A483" t="s">
        <v>0</v>
      </c>
      <c r="B483" t="str">
        <f>"18603799617"</f>
        <v>18603799617</v>
      </c>
      <c r="C483" t="s">
        <v>1</v>
      </c>
      <c r="D483" t="s">
        <v>2</v>
      </c>
      <c r="E483" t="str">
        <f>"2018-11-02 17:00:56"</f>
        <v>2018-11-02 17:00:56</v>
      </c>
    </row>
    <row r="484" spans="1:5" x14ac:dyDescent="0.2">
      <c r="A484" t="s">
        <v>335</v>
      </c>
      <c r="B484" t="str">
        <f>"15271437877"</f>
        <v>15271437877</v>
      </c>
      <c r="C484" t="s">
        <v>1</v>
      </c>
      <c r="D484" t="s">
        <v>126</v>
      </c>
      <c r="E484" t="str">
        <f>"2018-11-02 17:00:39"</f>
        <v>2018-11-02 17:00:39</v>
      </c>
    </row>
    <row r="485" spans="1:5" x14ac:dyDescent="0.2">
      <c r="A485" t="s">
        <v>336</v>
      </c>
      <c r="B485" t="str">
        <f>"18167777773"</f>
        <v>18167777773</v>
      </c>
      <c r="C485" t="s">
        <v>1</v>
      </c>
      <c r="D485" t="s">
        <v>2</v>
      </c>
      <c r="E485" t="str">
        <f>"2018-11-02 17:00:34"</f>
        <v>2018-11-02 17:00:34</v>
      </c>
    </row>
    <row r="486" spans="1:5" x14ac:dyDescent="0.2">
      <c r="A486" t="s">
        <v>337</v>
      </c>
      <c r="B486" t="str">
        <f>"15199057737"</f>
        <v>15199057737</v>
      </c>
      <c r="C486" t="s">
        <v>1</v>
      </c>
      <c r="D486" t="s">
        <v>2</v>
      </c>
      <c r="E486" t="str">
        <f>"2018-11-02 17:00:31"</f>
        <v>2018-11-02 17:00:31</v>
      </c>
    </row>
    <row r="487" spans="1:5" x14ac:dyDescent="0.2">
      <c r="A487" t="s">
        <v>0</v>
      </c>
      <c r="B487" t="str">
        <f>"15931345866"</f>
        <v>15931345866</v>
      </c>
      <c r="C487" t="s">
        <v>1</v>
      </c>
      <c r="D487" t="s">
        <v>13</v>
      </c>
      <c r="E487" t="str">
        <f>"2018-11-02 17:00:23"</f>
        <v>2018-11-02 17:00:23</v>
      </c>
    </row>
    <row r="488" spans="1:5" x14ac:dyDescent="0.2">
      <c r="A488" t="s">
        <v>338</v>
      </c>
      <c r="B488" t="str">
        <f>"15632602683"</f>
        <v>15632602683</v>
      </c>
      <c r="C488" t="s">
        <v>1</v>
      </c>
      <c r="D488" t="s">
        <v>2</v>
      </c>
      <c r="E488" t="str">
        <f>"2018-11-02 17:00:21"</f>
        <v>2018-11-02 17:00:21</v>
      </c>
    </row>
    <row r="489" spans="1:5" x14ac:dyDescent="0.2">
      <c r="A489" t="s">
        <v>339</v>
      </c>
      <c r="B489" t="str">
        <f>"18186111185"</f>
        <v>18186111185</v>
      </c>
      <c r="C489" t="s">
        <v>1</v>
      </c>
      <c r="D489" t="s">
        <v>2</v>
      </c>
      <c r="E489" t="str">
        <f>"2018-11-02 17:00:21"</f>
        <v>2018-11-02 17:00:21</v>
      </c>
    </row>
    <row r="490" spans="1:5" x14ac:dyDescent="0.2">
      <c r="A490" t="s">
        <v>0</v>
      </c>
      <c r="B490" t="str">
        <f>"15258862671"</f>
        <v>15258862671</v>
      </c>
      <c r="C490" t="s">
        <v>1</v>
      </c>
      <c r="D490" t="s">
        <v>2</v>
      </c>
      <c r="E490" t="str">
        <f>"2018-11-02 17:00:06"</f>
        <v>2018-11-02 17:00:06</v>
      </c>
    </row>
    <row r="491" spans="1:5" x14ac:dyDescent="0.2">
      <c r="A491" t="s">
        <v>0</v>
      </c>
      <c r="B491" t="str">
        <f>"13278287017"</f>
        <v>13278287017</v>
      </c>
      <c r="C491" t="s">
        <v>1</v>
      </c>
      <c r="D491" t="s">
        <v>2</v>
      </c>
      <c r="E491" t="str">
        <f>"2018-11-02 17:00:00"</f>
        <v>2018-11-02 17:00:00</v>
      </c>
    </row>
    <row r="492" spans="1:5" x14ac:dyDescent="0.2">
      <c r="A492" t="s">
        <v>0</v>
      </c>
      <c r="B492" t="str">
        <f>"18042008984"</f>
        <v>18042008984</v>
      </c>
      <c r="C492" t="s">
        <v>1</v>
      </c>
      <c r="D492" t="s">
        <v>2</v>
      </c>
      <c r="E492" t="str">
        <f>"2018-11-02 16:59:34"</f>
        <v>2018-11-02 16:59:34</v>
      </c>
    </row>
    <row r="493" spans="1:5" x14ac:dyDescent="0.2">
      <c r="A493" t="s">
        <v>0</v>
      </c>
      <c r="B493" t="str">
        <f>"18850410040"</f>
        <v>18850410040</v>
      </c>
      <c r="C493" t="s">
        <v>1</v>
      </c>
      <c r="D493" t="s">
        <v>2</v>
      </c>
      <c r="E493" t="str">
        <f>"2018-11-02 16:59:17"</f>
        <v>2018-11-02 16:59:17</v>
      </c>
    </row>
    <row r="494" spans="1:5" x14ac:dyDescent="0.2">
      <c r="A494" t="s">
        <v>340</v>
      </c>
      <c r="B494" t="str">
        <f>"13967018543"</f>
        <v>13967018543</v>
      </c>
      <c r="C494" t="s">
        <v>1</v>
      </c>
      <c r="D494" t="s">
        <v>11</v>
      </c>
      <c r="E494" t="str">
        <f>"2018-11-02 16:59:05"</f>
        <v>2018-11-02 16:59:05</v>
      </c>
    </row>
    <row r="495" spans="1:5" x14ac:dyDescent="0.2">
      <c r="A495" t="s">
        <v>341</v>
      </c>
      <c r="B495" t="str">
        <f>"13676578143"</f>
        <v>13676578143</v>
      </c>
      <c r="C495" t="s">
        <v>1</v>
      </c>
      <c r="D495" t="s">
        <v>2</v>
      </c>
      <c r="E495" t="str">
        <f>"2018-11-02 16:58:59"</f>
        <v>2018-11-02 16:58:59</v>
      </c>
    </row>
    <row r="496" spans="1:5" x14ac:dyDescent="0.2">
      <c r="A496" t="s">
        <v>342</v>
      </c>
      <c r="B496" t="str">
        <f>"17603275220"</f>
        <v>17603275220</v>
      </c>
      <c r="C496" t="s">
        <v>1</v>
      </c>
      <c r="D496" t="s">
        <v>2</v>
      </c>
      <c r="E496" t="str">
        <f>"2018-11-02 16:58:39"</f>
        <v>2018-11-02 16:58:39</v>
      </c>
    </row>
    <row r="497" spans="1:5" x14ac:dyDescent="0.2">
      <c r="A497" t="s">
        <v>343</v>
      </c>
      <c r="B497" t="str">
        <f>"15700325863"</f>
        <v>15700325863</v>
      </c>
      <c r="C497" t="s">
        <v>1</v>
      </c>
      <c r="D497" t="s">
        <v>12</v>
      </c>
      <c r="E497" t="str">
        <f>"2018-11-02 16:58:30"</f>
        <v>2018-11-02 16:58:30</v>
      </c>
    </row>
    <row r="498" spans="1:5" x14ac:dyDescent="0.2">
      <c r="A498" t="s">
        <v>0</v>
      </c>
      <c r="B498" t="str">
        <f>"18172443343"</f>
        <v>18172443343</v>
      </c>
      <c r="C498" t="s">
        <v>1</v>
      </c>
      <c r="D498" t="s">
        <v>2</v>
      </c>
      <c r="E498" t="str">
        <f>"2018-11-02 16:58:25"</f>
        <v>2018-11-02 16:58:25</v>
      </c>
    </row>
    <row r="499" spans="1:5" x14ac:dyDescent="0.2">
      <c r="A499" t="s">
        <v>344</v>
      </c>
      <c r="B499" t="str">
        <f>"13138914646"</f>
        <v>13138914646</v>
      </c>
      <c r="C499" t="s">
        <v>1</v>
      </c>
      <c r="D499" t="s">
        <v>2</v>
      </c>
      <c r="E499" t="str">
        <f>"2018-11-02 16:58:10"</f>
        <v>2018-11-02 16:58:10</v>
      </c>
    </row>
    <row r="500" spans="1:5" x14ac:dyDescent="0.2">
      <c r="A500" t="s">
        <v>345</v>
      </c>
      <c r="B500" t="str">
        <f>"18798710071"</f>
        <v>18798710071</v>
      </c>
      <c r="C500" t="s">
        <v>1</v>
      </c>
      <c r="D500" t="s">
        <v>2</v>
      </c>
      <c r="E500" t="str">
        <f>"2018-11-02 16:58:01"</f>
        <v>2018-11-02 16:58:01</v>
      </c>
    </row>
    <row r="501" spans="1:5" x14ac:dyDescent="0.2">
      <c r="A501" t="s">
        <v>346</v>
      </c>
      <c r="B501" t="str">
        <f>"15017754598"</f>
        <v>15017754598</v>
      </c>
      <c r="C501" t="s">
        <v>1</v>
      </c>
      <c r="D501" t="s">
        <v>2</v>
      </c>
      <c r="E501" t="str">
        <f>"2018-11-02 16:57:42"</f>
        <v>2018-11-02 16:57:42</v>
      </c>
    </row>
    <row r="502" spans="1:5" x14ac:dyDescent="0.2">
      <c r="A502" t="s">
        <v>347</v>
      </c>
      <c r="B502" t="str">
        <f>"15128233268"</f>
        <v>15128233268</v>
      </c>
      <c r="C502" t="s">
        <v>1</v>
      </c>
      <c r="D502" t="s">
        <v>2</v>
      </c>
      <c r="E502" t="str">
        <f>"2018-11-02 16:57:37"</f>
        <v>2018-11-02 16:57:37</v>
      </c>
    </row>
    <row r="503" spans="1:5" x14ac:dyDescent="0.2">
      <c r="A503" t="s">
        <v>348</v>
      </c>
      <c r="B503" t="str">
        <f>"15376704414"</f>
        <v>15376704414</v>
      </c>
      <c r="C503" t="s">
        <v>1</v>
      </c>
      <c r="D503" t="s">
        <v>2</v>
      </c>
      <c r="E503" t="str">
        <f>"2018-11-02 16:56:04"</f>
        <v>2018-11-02 16:56:04</v>
      </c>
    </row>
    <row r="504" spans="1:5" x14ac:dyDescent="0.2">
      <c r="A504" t="s">
        <v>349</v>
      </c>
      <c r="B504" t="str">
        <f>"13264617000"</f>
        <v>13264617000</v>
      </c>
      <c r="C504" t="s">
        <v>1</v>
      </c>
      <c r="D504" t="s">
        <v>2</v>
      </c>
      <c r="E504" t="str">
        <f>"2018-11-02 16:55:34"</f>
        <v>2018-11-02 16:55:34</v>
      </c>
    </row>
    <row r="505" spans="1:5" x14ac:dyDescent="0.2">
      <c r="A505" t="s">
        <v>350</v>
      </c>
      <c r="B505" t="str">
        <f>"18196552379"</f>
        <v>18196552379</v>
      </c>
      <c r="C505" t="s">
        <v>1</v>
      </c>
      <c r="D505" t="s">
        <v>2</v>
      </c>
      <c r="E505" t="str">
        <f>"2018-11-02 16:55:24"</f>
        <v>2018-11-02 16:55:24</v>
      </c>
    </row>
    <row r="506" spans="1:5" x14ac:dyDescent="0.2">
      <c r="A506" t="s">
        <v>351</v>
      </c>
      <c r="B506" t="str">
        <f>"18582910790"</f>
        <v>18582910790</v>
      </c>
      <c r="C506" t="s">
        <v>1</v>
      </c>
      <c r="D506" t="s">
        <v>12</v>
      </c>
      <c r="E506" t="str">
        <f>"2018-11-02 16:55:15"</f>
        <v>2018-11-02 16:55:15</v>
      </c>
    </row>
    <row r="507" spans="1:5" x14ac:dyDescent="0.2">
      <c r="A507" t="s">
        <v>352</v>
      </c>
      <c r="B507" t="str">
        <f>"18306991196"</f>
        <v>18306991196</v>
      </c>
      <c r="C507" t="s">
        <v>1</v>
      </c>
      <c r="D507" t="s">
        <v>61</v>
      </c>
      <c r="E507" t="str">
        <f>"2018-11-02 16:54:48"</f>
        <v>2018-11-02 16:54:48</v>
      </c>
    </row>
    <row r="508" spans="1:5" x14ac:dyDescent="0.2">
      <c r="A508" t="s">
        <v>353</v>
      </c>
      <c r="B508" t="str">
        <f>"15260168416"</f>
        <v>15260168416</v>
      </c>
      <c r="C508" t="s">
        <v>1</v>
      </c>
      <c r="D508" t="s">
        <v>2</v>
      </c>
      <c r="E508" t="str">
        <f>"2018-11-02 16:54:18"</f>
        <v>2018-11-02 16:54:18</v>
      </c>
    </row>
    <row r="509" spans="1:5" x14ac:dyDescent="0.2">
      <c r="A509" t="s">
        <v>354</v>
      </c>
      <c r="B509" t="str">
        <f>"15988448582"</f>
        <v>15988448582</v>
      </c>
      <c r="C509" t="s">
        <v>1</v>
      </c>
      <c r="D509" t="s">
        <v>2</v>
      </c>
      <c r="E509" t="str">
        <f>"2018-11-02 16:53:59"</f>
        <v>2018-11-02 16:53:59</v>
      </c>
    </row>
    <row r="510" spans="1:5" x14ac:dyDescent="0.2">
      <c r="A510" t="s">
        <v>355</v>
      </c>
      <c r="B510" t="str">
        <f>"15136282846"</f>
        <v>15136282846</v>
      </c>
      <c r="C510" t="s">
        <v>1</v>
      </c>
      <c r="D510" t="s">
        <v>2</v>
      </c>
      <c r="E510" t="str">
        <f>"2018-11-02 16:53:51"</f>
        <v>2018-11-02 16:53:51</v>
      </c>
    </row>
    <row r="511" spans="1:5" x14ac:dyDescent="0.2">
      <c r="A511" t="s">
        <v>356</v>
      </c>
      <c r="B511" t="str">
        <f>"15216112423"</f>
        <v>15216112423</v>
      </c>
      <c r="C511" t="s">
        <v>1</v>
      </c>
      <c r="D511" t="s">
        <v>2</v>
      </c>
      <c r="E511" t="str">
        <f>"2018-11-02 16:53:49"</f>
        <v>2018-11-02 16:53:49</v>
      </c>
    </row>
    <row r="512" spans="1:5" x14ac:dyDescent="0.2">
      <c r="A512" t="s">
        <v>357</v>
      </c>
      <c r="B512" t="str">
        <f>"13643142050"</f>
        <v>13643142050</v>
      </c>
      <c r="C512" t="s">
        <v>1</v>
      </c>
      <c r="D512" t="s">
        <v>2</v>
      </c>
      <c r="E512" t="str">
        <f>"2018-11-02 16:53:47"</f>
        <v>2018-11-02 16:53:47</v>
      </c>
    </row>
    <row r="513" spans="1:5" x14ac:dyDescent="0.2">
      <c r="A513" t="s">
        <v>358</v>
      </c>
      <c r="B513" t="str">
        <f>"15105398065"</f>
        <v>15105398065</v>
      </c>
      <c r="C513" t="s">
        <v>1</v>
      </c>
      <c r="D513" t="s">
        <v>2</v>
      </c>
      <c r="E513" t="str">
        <f>"2018-11-02 16:53:46"</f>
        <v>2018-11-02 16:53:46</v>
      </c>
    </row>
    <row r="514" spans="1:5" x14ac:dyDescent="0.2">
      <c r="A514" t="s">
        <v>359</v>
      </c>
      <c r="B514" t="str">
        <f>"13265738474"</f>
        <v>13265738474</v>
      </c>
      <c r="C514" t="s">
        <v>1</v>
      </c>
      <c r="D514" t="s">
        <v>2</v>
      </c>
      <c r="E514" t="str">
        <f>"2018-11-02 16:53:38"</f>
        <v>2018-11-02 16:53:38</v>
      </c>
    </row>
    <row r="515" spans="1:5" x14ac:dyDescent="0.2">
      <c r="A515" t="s">
        <v>360</v>
      </c>
      <c r="B515" t="str">
        <f>"15099207212"</f>
        <v>15099207212</v>
      </c>
      <c r="C515" t="s">
        <v>1</v>
      </c>
      <c r="D515" t="s">
        <v>12</v>
      </c>
      <c r="E515" t="str">
        <f>"2018-11-02 16:53:35"</f>
        <v>2018-11-02 16:53:35</v>
      </c>
    </row>
    <row r="516" spans="1:5" x14ac:dyDescent="0.2">
      <c r="A516" t="s">
        <v>0</v>
      </c>
      <c r="B516" t="str">
        <f>"18261529697"</f>
        <v>18261529697</v>
      </c>
      <c r="C516" t="s">
        <v>1</v>
      </c>
      <c r="D516" t="s">
        <v>2</v>
      </c>
      <c r="E516" t="str">
        <f>"2018-11-02 16:53:24"</f>
        <v>2018-11-02 16:53:24</v>
      </c>
    </row>
    <row r="517" spans="1:5" x14ac:dyDescent="0.2">
      <c r="A517" t="s">
        <v>361</v>
      </c>
      <c r="B517" t="str">
        <f>"13788904704"</f>
        <v>13788904704</v>
      </c>
      <c r="C517" t="s">
        <v>1</v>
      </c>
      <c r="D517" t="s">
        <v>2</v>
      </c>
      <c r="E517" t="str">
        <f>"2018-11-02 16:53:18"</f>
        <v>2018-11-02 16:53:18</v>
      </c>
    </row>
    <row r="518" spans="1:5" x14ac:dyDescent="0.2">
      <c r="A518" t="s">
        <v>362</v>
      </c>
      <c r="B518" t="str">
        <f>"13707767962"</f>
        <v>13707767962</v>
      </c>
      <c r="C518" t="s">
        <v>1</v>
      </c>
      <c r="D518" t="s">
        <v>13</v>
      </c>
      <c r="E518" t="str">
        <f>"2018-11-02 16:52:45"</f>
        <v>2018-11-02 16:52:45</v>
      </c>
    </row>
    <row r="519" spans="1:5" x14ac:dyDescent="0.2">
      <c r="A519" t="s">
        <v>0</v>
      </c>
      <c r="B519" t="str">
        <f>"15974316663"</f>
        <v>15974316663</v>
      </c>
      <c r="C519" t="s">
        <v>1</v>
      </c>
      <c r="D519" t="s">
        <v>13</v>
      </c>
      <c r="E519" t="str">
        <f>"2018-11-02 16:52:43"</f>
        <v>2018-11-02 16:52:43</v>
      </c>
    </row>
    <row r="520" spans="1:5" x14ac:dyDescent="0.2">
      <c r="A520" t="s">
        <v>363</v>
      </c>
      <c r="B520" t="str">
        <f>"18643525805"</f>
        <v>18643525805</v>
      </c>
      <c r="C520" t="s">
        <v>1</v>
      </c>
      <c r="D520" t="s">
        <v>12</v>
      </c>
      <c r="E520" t="str">
        <f>"2018-11-02 16:52:36"</f>
        <v>2018-11-02 16:52:36</v>
      </c>
    </row>
    <row r="521" spans="1:5" x14ac:dyDescent="0.2">
      <c r="A521" t="s">
        <v>364</v>
      </c>
      <c r="B521" t="str">
        <f>"15777304456"</f>
        <v>15777304456</v>
      </c>
      <c r="C521" t="s">
        <v>1</v>
      </c>
      <c r="D521" t="s">
        <v>13</v>
      </c>
      <c r="E521" t="str">
        <f>"2018-11-02 16:52:25"</f>
        <v>2018-11-02 16:52:25</v>
      </c>
    </row>
    <row r="522" spans="1:5" x14ac:dyDescent="0.2">
      <c r="A522" t="s">
        <v>0</v>
      </c>
      <c r="B522" t="str">
        <f>"15040290290"</f>
        <v>15040290290</v>
      </c>
      <c r="C522" t="s">
        <v>1</v>
      </c>
      <c r="D522" t="s">
        <v>2</v>
      </c>
      <c r="E522" t="str">
        <f>"2018-11-02 16:52:12"</f>
        <v>2018-11-02 16:52:12</v>
      </c>
    </row>
    <row r="523" spans="1:5" x14ac:dyDescent="0.2">
      <c r="A523" t="s">
        <v>365</v>
      </c>
      <c r="B523" t="str">
        <f>"13063637000"</f>
        <v>13063637000</v>
      </c>
      <c r="C523" t="s">
        <v>1</v>
      </c>
      <c r="D523" t="s">
        <v>2</v>
      </c>
      <c r="E523" t="str">
        <f>"2018-11-02 16:52:09"</f>
        <v>2018-11-02 16:52:09</v>
      </c>
    </row>
    <row r="524" spans="1:5" x14ac:dyDescent="0.2">
      <c r="A524" t="s">
        <v>366</v>
      </c>
      <c r="B524" t="str">
        <f>"13021172000"</f>
        <v>13021172000</v>
      </c>
      <c r="C524" t="s">
        <v>1</v>
      </c>
      <c r="D524" t="s">
        <v>12</v>
      </c>
      <c r="E524" t="str">
        <f>"2018-11-02 16:51:47"</f>
        <v>2018-11-02 16:51:47</v>
      </c>
    </row>
    <row r="525" spans="1:5" x14ac:dyDescent="0.2">
      <c r="A525" t="s">
        <v>0</v>
      </c>
      <c r="B525" t="str">
        <f>"18373275515"</f>
        <v>18373275515</v>
      </c>
      <c r="C525" t="s">
        <v>1</v>
      </c>
      <c r="D525" t="s">
        <v>13</v>
      </c>
      <c r="E525" t="str">
        <f>"2018-11-02 16:51:41"</f>
        <v>2018-11-02 16:51:41</v>
      </c>
    </row>
    <row r="526" spans="1:5" x14ac:dyDescent="0.2">
      <c r="A526" t="s">
        <v>0</v>
      </c>
      <c r="B526" t="str">
        <f>"15847368341"</f>
        <v>15847368341</v>
      </c>
      <c r="C526" t="s">
        <v>1</v>
      </c>
      <c r="D526" t="s">
        <v>2</v>
      </c>
      <c r="E526" t="str">
        <f>"2018-11-02 16:51:28"</f>
        <v>2018-11-02 16:51:28</v>
      </c>
    </row>
    <row r="527" spans="1:5" x14ac:dyDescent="0.2">
      <c r="A527" t="s">
        <v>367</v>
      </c>
      <c r="B527" t="str">
        <f>"17737716212"</f>
        <v>17737716212</v>
      </c>
      <c r="C527" t="s">
        <v>1</v>
      </c>
      <c r="D527" t="s">
        <v>2</v>
      </c>
      <c r="E527" t="str">
        <f>"2018-11-02 16:51:23"</f>
        <v>2018-11-02 16:51:23</v>
      </c>
    </row>
    <row r="528" spans="1:5" x14ac:dyDescent="0.2">
      <c r="A528" t="s">
        <v>368</v>
      </c>
      <c r="B528" t="str">
        <f>"15002926926"</f>
        <v>15002926926</v>
      </c>
      <c r="C528" t="s">
        <v>1</v>
      </c>
      <c r="D528" t="s">
        <v>2</v>
      </c>
      <c r="E528" t="str">
        <f>"2018-11-02 16:51:07"</f>
        <v>2018-11-02 16:51:07</v>
      </c>
    </row>
    <row r="529" spans="1:5" x14ac:dyDescent="0.2">
      <c r="A529" t="s">
        <v>369</v>
      </c>
      <c r="B529" t="str">
        <f>"18685555296"</f>
        <v>18685555296</v>
      </c>
      <c r="C529" t="s">
        <v>1</v>
      </c>
      <c r="D529" t="s">
        <v>2</v>
      </c>
      <c r="E529" t="str">
        <f>"2018-11-02 16:50:53"</f>
        <v>2018-11-02 16:50:53</v>
      </c>
    </row>
    <row r="530" spans="1:5" x14ac:dyDescent="0.2">
      <c r="A530" t="s">
        <v>370</v>
      </c>
      <c r="B530" t="str">
        <f>"15717180434"</f>
        <v>15717180434</v>
      </c>
      <c r="C530" t="s">
        <v>1</v>
      </c>
      <c r="D530" t="s">
        <v>13</v>
      </c>
      <c r="E530" t="str">
        <f>"2018-11-02 16:50:52"</f>
        <v>2018-11-02 16:50:52</v>
      </c>
    </row>
    <row r="531" spans="1:5" x14ac:dyDescent="0.2">
      <c r="A531" t="s">
        <v>371</v>
      </c>
      <c r="B531" t="str">
        <f>"18513278408"</f>
        <v>18513278408</v>
      </c>
      <c r="C531" t="s">
        <v>1</v>
      </c>
      <c r="D531" t="s">
        <v>12</v>
      </c>
      <c r="E531" t="str">
        <f>"2018-11-02 16:50:48"</f>
        <v>2018-11-02 16:50:48</v>
      </c>
    </row>
    <row r="532" spans="1:5" x14ac:dyDescent="0.2">
      <c r="A532" t="s">
        <v>0</v>
      </c>
      <c r="B532" t="str">
        <f>"13734777093"</f>
        <v>13734777093</v>
      </c>
      <c r="C532" t="s">
        <v>1</v>
      </c>
      <c r="D532" t="s">
        <v>12</v>
      </c>
      <c r="E532" t="str">
        <f>"2018-11-02 16:49:51"</f>
        <v>2018-11-02 16:49:51</v>
      </c>
    </row>
    <row r="533" spans="1:5" x14ac:dyDescent="0.2">
      <c r="A533" t="s">
        <v>372</v>
      </c>
      <c r="B533" t="str">
        <f>"18056219270"</f>
        <v>18056219270</v>
      </c>
      <c r="C533" t="s">
        <v>1</v>
      </c>
      <c r="D533" t="s">
        <v>2</v>
      </c>
      <c r="E533" t="str">
        <f>"2018-11-02 16:49:41"</f>
        <v>2018-11-02 16:49:41</v>
      </c>
    </row>
    <row r="534" spans="1:5" x14ac:dyDescent="0.2">
      <c r="A534" t="s">
        <v>373</v>
      </c>
      <c r="B534" t="str">
        <f>"18789511958"</f>
        <v>18789511958</v>
      </c>
      <c r="C534" t="s">
        <v>1</v>
      </c>
      <c r="D534" t="s">
        <v>2</v>
      </c>
      <c r="E534" t="str">
        <f>"2018-11-02 16:49:37"</f>
        <v>2018-11-02 16:49:37</v>
      </c>
    </row>
    <row r="535" spans="1:5" x14ac:dyDescent="0.2">
      <c r="A535" t="s">
        <v>0</v>
      </c>
      <c r="B535" t="str">
        <f>"18732483731"</f>
        <v>18732483731</v>
      </c>
      <c r="C535" t="s">
        <v>1</v>
      </c>
      <c r="D535" t="s">
        <v>13</v>
      </c>
      <c r="E535" t="str">
        <f>"2018-11-02 16:49:28"</f>
        <v>2018-11-02 16:49:28</v>
      </c>
    </row>
    <row r="536" spans="1:5" x14ac:dyDescent="0.2">
      <c r="A536" t="s">
        <v>374</v>
      </c>
      <c r="B536" t="str">
        <f>"13515718700"</f>
        <v>13515718700</v>
      </c>
      <c r="C536" t="s">
        <v>1</v>
      </c>
      <c r="D536" t="s">
        <v>2</v>
      </c>
      <c r="E536" t="str">
        <f>"2018-11-02 16:49:13"</f>
        <v>2018-11-02 16:49:13</v>
      </c>
    </row>
    <row r="537" spans="1:5" x14ac:dyDescent="0.2">
      <c r="A537" t="s">
        <v>375</v>
      </c>
      <c r="B537" t="str">
        <f>"13662551085"</f>
        <v>13662551085</v>
      </c>
      <c r="C537" t="s">
        <v>1</v>
      </c>
      <c r="D537" t="s">
        <v>2</v>
      </c>
      <c r="E537" t="str">
        <f>"2018-11-02 16:49:09"</f>
        <v>2018-11-02 16:49:09</v>
      </c>
    </row>
    <row r="538" spans="1:5" x14ac:dyDescent="0.2">
      <c r="A538" t="s">
        <v>376</v>
      </c>
      <c r="B538" t="str">
        <f>"15969766665"</f>
        <v>15969766665</v>
      </c>
      <c r="C538" t="s">
        <v>1</v>
      </c>
      <c r="D538" t="s">
        <v>2</v>
      </c>
      <c r="E538" t="str">
        <f>"2018-11-02 16:49:05"</f>
        <v>2018-11-02 16:49:05</v>
      </c>
    </row>
    <row r="539" spans="1:5" x14ac:dyDescent="0.2">
      <c r="A539" t="s">
        <v>377</v>
      </c>
      <c r="B539" t="str">
        <f>"18213460048"</f>
        <v>18213460048</v>
      </c>
      <c r="C539" t="s">
        <v>1</v>
      </c>
      <c r="D539" t="s">
        <v>2</v>
      </c>
      <c r="E539" t="str">
        <f>"2018-11-02 16:48:45"</f>
        <v>2018-11-02 16:48:45</v>
      </c>
    </row>
    <row r="540" spans="1:5" x14ac:dyDescent="0.2">
      <c r="A540" t="s">
        <v>378</v>
      </c>
      <c r="B540" t="str">
        <f>"13553544034"</f>
        <v>13553544034</v>
      </c>
      <c r="C540" t="s">
        <v>1</v>
      </c>
      <c r="D540" t="s">
        <v>2</v>
      </c>
      <c r="E540" t="str">
        <f>"2018-11-02 16:48:29"</f>
        <v>2018-11-02 16:48:29</v>
      </c>
    </row>
    <row r="541" spans="1:5" x14ac:dyDescent="0.2">
      <c r="A541" t="s">
        <v>379</v>
      </c>
      <c r="B541" t="str">
        <f>"15871702767"</f>
        <v>15871702767</v>
      </c>
      <c r="C541" t="s">
        <v>1</v>
      </c>
      <c r="D541" t="s">
        <v>2</v>
      </c>
      <c r="E541" t="str">
        <f>"2018-11-02 16:48:04"</f>
        <v>2018-11-02 16:48:04</v>
      </c>
    </row>
    <row r="542" spans="1:5" x14ac:dyDescent="0.2">
      <c r="A542" t="s">
        <v>380</v>
      </c>
      <c r="B542" t="str">
        <f>"15367979675"</f>
        <v>15367979675</v>
      </c>
      <c r="C542" t="s">
        <v>1</v>
      </c>
      <c r="D542" t="s">
        <v>2</v>
      </c>
      <c r="E542" t="str">
        <f>"2018-11-02 16:48:01"</f>
        <v>2018-11-02 16:48:01</v>
      </c>
    </row>
    <row r="543" spans="1:5" x14ac:dyDescent="0.2">
      <c r="A543" t="s">
        <v>381</v>
      </c>
      <c r="B543" t="str">
        <f>"18191197722"</f>
        <v>18191197722</v>
      </c>
      <c r="C543" t="s">
        <v>1</v>
      </c>
      <c r="D543" t="s">
        <v>2</v>
      </c>
      <c r="E543" t="str">
        <f>"2018-11-02 16:47:44"</f>
        <v>2018-11-02 16:47:44</v>
      </c>
    </row>
    <row r="544" spans="1:5" x14ac:dyDescent="0.2">
      <c r="A544" t="s">
        <v>382</v>
      </c>
      <c r="B544" t="str">
        <f>"15683051760"</f>
        <v>15683051760</v>
      </c>
      <c r="C544" t="s">
        <v>1</v>
      </c>
      <c r="D544" t="s">
        <v>2</v>
      </c>
      <c r="E544" t="str">
        <f>"2018-11-02 16:47:38"</f>
        <v>2018-11-02 16:47:38</v>
      </c>
    </row>
    <row r="545" spans="1:5" x14ac:dyDescent="0.2">
      <c r="A545" t="s">
        <v>0</v>
      </c>
      <c r="B545" t="str">
        <f>"18923783005"</f>
        <v>18923783005</v>
      </c>
      <c r="C545" t="s">
        <v>1</v>
      </c>
      <c r="D545" t="s">
        <v>12</v>
      </c>
      <c r="E545" t="str">
        <f>"2018-11-02 16:47:36"</f>
        <v>2018-11-02 16:47:36</v>
      </c>
    </row>
    <row r="546" spans="1:5" x14ac:dyDescent="0.2">
      <c r="A546" t="s">
        <v>383</v>
      </c>
      <c r="B546" t="str">
        <f>"17634050099"</f>
        <v>17634050099</v>
      </c>
      <c r="C546" t="s">
        <v>1</v>
      </c>
      <c r="D546" t="s">
        <v>2</v>
      </c>
      <c r="E546" t="str">
        <f>"2018-11-02 16:47:32"</f>
        <v>2018-11-02 16:47:32</v>
      </c>
    </row>
    <row r="547" spans="1:5" x14ac:dyDescent="0.2">
      <c r="A547" t="s">
        <v>384</v>
      </c>
      <c r="B547" t="str">
        <f>"18261360500"</f>
        <v>18261360500</v>
      </c>
      <c r="C547" t="s">
        <v>1</v>
      </c>
      <c r="D547" t="s">
        <v>2</v>
      </c>
      <c r="E547" t="str">
        <f>"2018-11-02 16:47:15"</f>
        <v>2018-11-02 16:47:15</v>
      </c>
    </row>
    <row r="548" spans="1:5" x14ac:dyDescent="0.2">
      <c r="A548" t="s">
        <v>385</v>
      </c>
      <c r="B548" t="str">
        <f>"18782636705"</f>
        <v>18782636705</v>
      </c>
      <c r="C548" t="s">
        <v>1</v>
      </c>
      <c r="D548" t="s">
        <v>13</v>
      </c>
      <c r="E548" t="str">
        <f>"2018-11-02 16:46:58"</f>
        <v>2018-11-02 16:46:58</v>
      </c>
    </row>
    <row r="549" spans="1:5" x14ac:dyDescent="0.2">
      <c r="A549" t="s">
        <v>386</v>
      </c>
      <c r="B549" t="str">
        <f>"18815283439"</f>
        <v>18815283439</v>
      </c>
      <c r="C549" t="s">
        <v>1</v>
      </c>
      <c r="D549" t="s">
        <v>2</v>
      </c>
      <c r="E549" t="str">
        <f>"2018-11-02 16:46:57"</f>
        <v>2018-11-02 16:46:57</v>
      </c>
    </row>
    <row r="550" spans="1:5" x14ac:dyDescent="0.2">
      <c r="A550" t="s">
        <v>387</v>
      </c>
      <c r="B550" t="str">
        <f>"18826238751"</f>
        <v>18826238751</v>
      </c>
      <c r="C550" t="s">
        <v>1</v>
      </c>
      <c r="D550" t="s">
        <v>126</v>
      </c>
      <c r="E550" t="str">
        <f>"2018-11-02 16:46:42"</f>
        <v>2018-11-02 16:46:42</v>
      </c>
    </row>
    <row r="551" spans="1:5" x14ac:dyDescent="0.2">
      <c r="A551" t="s">
        <v>388</v>
      </c>
      <c r="B551" t="str">
        <f>"13510972211"</f>
        <v>13510972211</v>
      </c>
      <c r="C551" t="s">
        <v>1</v>
      </c>
      <c r="D551" t="s">
        <v>2</v>
      </c>
      <c r="E551" t="str">
        <f>"2018-11-02 16:46:39"</f>
        <v>2018-11-02 16:46:39</v>
      </c>
    </row>
    <row r="552" spans="1:5" x14ac:dyDescent="0.2">
      <c r="A552" t="s">
        <v>389</v>
      </c>
      <c r="B552" t="str">
        <f>"15069101110"</f>
        <v>15069101110</v>
      </c>
      <c r="C552" t="s">
        <v>1</v>
      </c>
      <c r="D552" t="s">
        <v>2</v>
      </c>
      <c r="E552" t="str">
        <f>"2018-11-02 16:46:25"</f>
        <v>2018-11-02 16:46:25</v>
      </c>
    </row>
    <row r="553" spans="1:5" x14ac:dyDescent="0.2">
      <c r="A553" t="s">
        <v>390</v>
      </c>
      <c r="B553" t="str">
        <f>"18698333344"</f>
        <v>18698333344</v>
      </c>
      <c r="C553" t="s">
        <v>1</v>
      </c>
      <c r="D553" t="s">
        <v>2</v>
      </c>
      <c r="E553" t="str">
        <f>"2018-11-02 16:46:24"</f>
        <v>2018-11-02 16:46:24</v>
      </c>
    </row>
    <row r="554" spans="1:5" x14ac:dyDescent="0.2">
      <c r="A554" t="s">
        <v>0</v>
      </c>
      <c r="B554" t="str">
        <f>"18865031119"</f>
        <v>18865031119</v>
      </c>
      <c r="C554" t="s">
        <v>1</v>
      </c>
      <c r="D554" t="s">
        <v>2</v>
      </c>
      <c r="E554" t="str">
        <f>"2018-11-02 16:46:04"</f>
        <v>2018-11-02 16:46:04</v>
      </c>
    </row>
    <row r="555" spans="1:5" x14ac:dyDescent="0.2">
      <c r="A555" t="s">
        <v>391</v>
      </c>
      <c r="B555" t="str">
        <f>"13860812151"</f>
        <v>13860812151</v>
      </c>
      <c r="C555" t="s">
        <v>1</v>
      </c>
      <c r="D555" t="s">
        <v>2</v>
      </c>
      <c r="E555" t="str">
        <f>"2018-11-02 16:45:54"</f>
        <v>2018-11-02 16:45:54</v>
      </c>
    </row>
    <row r="556" spans="1:5" x14ac:dyDescent="0.2">
      <c r="A556" t="s">
        <v>0</v>
      </c>
      <c r="B556" t="str">
        <f>"15574980878"</f>
        <v>15574980878</v>
      </c>
      <c r="C556" t="s">
        <v>1</v>
      </c>
      <c r="D556" t="s">
        <v>2</v>
      </c>
      <c r="E556" t="str">
        <f>"2018-11-02 16:45:01"</f>
        <v>2018-11-02 16:45:01</v>
      </c>
    </row>
    <row r="557" spans="1:5" x14ac:dyDescent="0.2">
      <c r="A557" t="s">
        <v>392</v>
      </c>
      <c r="B557" t="str">
        <f>"15241671488"</f>
        <v>15241671488</v>
      </c>
      <c r="C557" t="s">
        <v>1</v>
      </c>
      <c r="D557" t="s">
        <v>13</v>
      </c>
      <c r="E557" t="str">
        <f>"2018-11-02 16:44:54"</f>
        <v>2018-11-02 16:44:54</v>
      </c>
    </row>
    <row r="558" spans="1:5" x14ac:dyDescent="0.2">
      <c r="A558" t="s">
        <v>0</v>
      </c>
      <c r="B558" t="str">
        <f>"15858473870"</f>
        <v>15858473870</v>
      </c>
      <c r="C558" t="s">
        <v>1</v>
      </c>
      <c r="D558" t="s">
        <v>2</v>
      </c>
      <c r="E558" t="str">
        <f>"2018-11-02 16:44:40"</f>
        <v>2018-11-02 16:44:40</v>
      </c>
    </row>
    <row r="559" spans="1:5" x14ac:dyDescent="0.2">
      <c r="A559" t="s">
        <v>393</v>
      </c>
      <c r="B559" t="str">
        <f>"13751548001"</f>
        <v>13751548001</v>
      </c>
      <c r="C559" t="s">
        <v>1</v>
      </c>
      <c r="D559" t="s">
        <v>2</v>
      </c>
      <c r="E559" t="str">
        <f>"2018-11-02 16:44:06"</f>
        <v>2018-11-02 16:44:06</v>
      </c>
    </row>
    <row r="560" spans="1:5" x14ac:dyDescent="0.2">
      <c r="A560" t="s">
        <v>0</v>
      </c>
      <c r="B560" t="str">
        <f>"13257879915"</f>
        <v>13257879915</v>
      </c>
      <c r="C560" t="s">
        <v>1</v>
      </c>
      <c r="D560" t="s">
        <v>2</v>
      </c>
      <c r="E560" t="str">
        <f>"2018-11-02 16:43:54"</f>
        <v>2018-11-02 16:43:54</v>
      </c>
    </row>
    <row r="561" spans="1:5" x14ac:dyDescent="0.2">
      <c r="A561" t="s">
        <v>394</v>
      </c>
      <c r="B561" t="str">
        <f>"15252755344"</f>
        <v>15252755344</v>
      </c>
      <c r="C561" t="s">
        <v>1</v>
      </c>
      <c r="D561" t="s">
        <v>2</v>
      </c>
      <c r="E561" t="str">
        <f>"2018-11-02 16:43:47"</f>
        <v>2018-11-02 16:43:47</v>
      </c>
    </row>
    <row r="562" spans="1:5" x14ac:dyDescent="0.2">
      <c r="A562" t="s">
        <v>395</v>
      </c>
      <c r="B562" t="str">
        <f>"13832535520"</f>
        <v>13832535520</v>
      </c>
      <c r="C562" t="s">
        <v>1</v>
      </c>
      <c r="D562" t="s">
        <v>2</v>
      </c>
      <c r="E562" t="str">
        <f>"2018-11-02 16:43:32"</f>
        <v>2018-11-02 16:43:32</v>
      </c>
    </row>
    <row r="563" spans="1:5" x14ac:dyDescent="0.2">
      <c r="A563" t="s">
        <v>396</v>
      </c>
      <c r="B563" t="str">
        <f>"13209903604"</f>
        <v>13209903604</v>
      </c>
      <c r="C563" t="s">
        <v>1</v>
      </c>
      <c r="D563" t="s">
        <v>2</v>
      </c>
      <c r="E563" t="str">
        <f>"2018-11-02 16:43:18"</f>
        <v>2018-11-02 16:43:18</v>
      </c>
    </row>
    <row r="564" spans="1:5" x14ac:dyDescent="0.2">
      <c r="A564" t="s">
        <v>397</v>
      </c>
      <c r="B564" t="str">
        <f>"18228306139"</f>
        <v>18228306139</v>
      </c>
      <c r="C564" t="s">
        <v>1</v>
      </c>
      <c r="D564" t="s">
        <v>61</v>
      </c>
      <c r="E564" t="str">
        <f>"2018-11-02 16:43:16"</f>
        <v>2018-11-02 16:43:16</v>
      </c>
    </row>
    <row r="565" spans="1:5" x14ac:dyDescent="0.2">
      <c r="A565" t="s">
        <v>0</v>
      </c>
      <c r="B565" t="str">
        <f>"15943960798"</f>
        <v>15943960798</v>
      </c>
      <c r="C565" t="s">
        <v>1</v>
      </c>
      <c r="D565" t="s">
        <v>13</v>
      </c>
      <c r="E565" t="str">
        <f>"2018-11-02 16:42:44"</f>
        <v>2018-11-02 16:42:44</v>
      </c>
    </row>
    <row r="566" spans="1:5" x14ac:dyDescent="0.2">
      <c r="A566" t="s">
        <v>0</v>
      </c>
      <c r="B566" t="str">
        <f>"15779997795"</f>
        <v>15779997795</v>
      </c>
      <c r="C566" t="s">
        <v>1</v>
      </c>
      <c r="D566" t="s">
        <v>13</v>
      </c>
      <c r="E566" t="str">
        <f>"2018-11-02 16:42:33"</f>
        <v>2018-11-02 16:42:33</v>
      </c>
    </row>
    <row r="567" spans="1:5" x14ac:dyDescent="0.2">
      <c r="A567" t="s">
        <v>398</v>
      </c>
      <c r="B567" t="str">
        <f>"18273850886"</f>
        <v>18273850886</v>
      </c>
      <c r="C567" t="s">
        <v>1</v>
      </c>
      <c r="D567" t="s">
        <v>12</v>
      </c>
      <c r="E567" t="str">
        <f>"2018-11-02 16:42:28"</f>
        <v>2018-11-02 16:42:28</v>
      </c>
    </row>
    <row r="568" spans="1:5" x14ac:dyDescent="0.2">
      <c r="A568" t="s">
        <v>399</v>
      </c>
      <c r="B568" t="str">
        <f>"15033318543"</f>
        <v>15033318543</v>
      </c>
      <c r="C568" t="s">
        <v>1</v>
      </c>
      <c r="D568" t="s">
        <v>2</v>
      </c>
      <c r="E568" t="str">
        <f>"2018-11-02 16:42:13"</f>
        <v>2018-11-02 16:42:13</v>
      </c>
    </row>
    <row r="569" spans="1:5" x14ac:dyDescent="0.2">
      <c r="A569" t="s">
        <v>400</v>
      </c>
      <c r="B569" t="str">
        <f>"13365878020"</f>
        <v>13365878020</v>
      </c>
      <c r="C569" t="s">
        <v>1</v>
      </c>
      <c r="D569" t="s">
        <v>2</v>
      </c>
      <c r="E569" t="str">
        <f>"2018-11-02 16:42:12"</f>
        <v>2018-11-02 16:42:12</v>
      </c>
    </row>
    <row r="570" spans="1:5" x14ac:dyDescent="0.2">
      <c r="A570" t="s">
        <v>401</v>
      </c>
      <c r="B570" t="str">
        <f>"13713899172"</f>
        <v>13713899172</v>
      </c>
      <c r="C570" t="s">
        <v>1</v>
      </c>
      <c r="D570" t="s">
        <v>61</v>
      </c>
      <c r="E570" t="str">
        <f>"2018-11-02 16:41:50"</f>
        <v>2018-11-02 16:41:50</v>
      </c>
    </row>
    <row r="571" spans="1:5" x14ac:dyDescent="0.2">
      <c r="A571" t="s">
        <v>0</v>
      </c>
      <c r="B571" t="str">
        <f>"13980823613"</f>
        <v>13980823613</v>
      </c>
      <c r="C571" t="s">
        <v>1</v>
      </c>
      <c r="D571" t="s">
        <v>12</v>
      </c>
      <c r="E571" t="str">
        <f>"2018-11-02 16:41:48"</f>
        <v>2018-11-02 16:41:48</v>
      </c>
    </row>
    <row r="572" spans="1:5" x14ac:dyDescent="0.2">
      <c r="A572" t="s">
        <v>402</v>
      </c>
      <c r="B572" t="str">
        <f>"18384028629"</f>
        <v>18384028629</v>
      </c>
      <c r="C572" t="s">
        <v>1</v>
      </c>
      <c r="D572" t="s">
        <v>2</v>
      </c>
      <c r="E572" t="str">
        <f>"2018-11-02 16:41:41"</f>
        <v>2018-11-02 16:41:41</v>
      </c>
    </row>
    <row r="573" spans="1:5" x14ac:dyDescent="0.2">
      <c r="A573" t="s">
        <v>403</v>
      </c>
      <c r="B573" t="str">
        <f>"18336262977"</f>
        <v>18336262977</v>
      </c>
      <c r="C573" t="s">
        <v>1</v>
      </c>
      <c r="D573" t="s">
        <v>2</v>
      </c>
      <c r="E573" t="str">
        <f>"2018-11-02 16:41:38"</f>
        <v>2018-11-02 16:41:38</v>
      </c>
    </row>
    <row r="574" spans="1:5" x14ac:dyDescent="0.2">
      <c r="A574" t="s">
        <v>404</v>
      </c>
      <c r="B574" t="str">
        <f>"15533831115"</f>
        <v>15533831115</v>
      </c>
      <c r="C574" t="s">
        <v>1</v>
      </c>
      <c r="D574" t="s">
        <v>2</v>
      </c>
      <c r="E574" t="str">
        <f>"2018-11-02 16:41:34"</f>
        <v>2018-11-02 16:41:34</v>
      </c>
    </row>
    <row r="575" spans="1:5" x14ac:dyDescent="0.2">
      <c r="A575" t="s">
        <v>405</v>
      </c>
      <c r="B575" t="str">
        <f>"13991407999"</f>
        <v>13991407999</v>
      </c>
      <c r="C575" t="s">
        <v>1</v>
      </c>
      <c r="D575" t="s">
        <v>2</v>
      </c>
      <c r="E575" t="str">
        <f>"2018-11-02 16:41:01"</f>
        <v>2018-11-02 16:41:01</v>
      </c>
    </row>
    <row r="576" spans="1:5" x14ac:dyDescent="0.2">
      <c r="A576" t="s">
        <v>406</v>
      </c>
      <c r="B576" t="str">
        <f>"15974813785"</f>
        <v>15974813785</v>
      </c>
      <c r="C576" t="s">
        <v>1</v>
      </c>
      <c r="D576" t="s">
        <v>13</v>
      </c>
      <c r="E576" t="str">
        <f>"2018-11-02 16:39:54"</f>
        <v>2018-11-02 16:39:54</v>
      </c>
    </row>
    <row r="577" spans="1:5" x14ac:dyDescent="0.2">
      <c r="A577" t="s">
        <v>0</v>
      </c>
      <c r="B577" t="str">
        <f>"15366602526"</f>
        <v>15366602526</v>
      </c>
      <c r="C577" t="s">
        <v>1</v>
      </c>
      <c r="D577" t="s">
        <v>2</v>
      </c>
      <c r="E577" t="str">
        <f>"2018-11-02 16:39:24"</f>
        <v>2018-11-02 16:39:24</v>
      </c>
    </row>
    <row r="578" spans="1:5" x14ac:dyDescent="0.2">
      <c r="A578" t="s">
        <v>407</v>
      </c>
      <c r="B578" t="str">
        <f>"17664176956"</f>
        <v>17664176956</v>
      </c>
      <c r="C578" t="s">
        <v>1</v>
      </c>
      <c r="D578" t="s">
        <v>12</v>
      </c>
      <c r="E578" t="str">
        <f>"2018-11-02 16:38:54"</f>
        <v>2018-11-02 16:38:54</v>
      </c>
    </row>
    <row r="579" spans="1:5" x14ac:dyDescent="0.2">
      <c r="A579" t="s">
        <v>0</v>
      </c>
      <c r="B579" t="str">
        <f>"18639450813"</f>
        <v>18639450813</v>
      </c>
      <c r="C579" t="s">
        <v>1</v>
      </c>
      <c r="D579" t="s">
        <v>126</v>
      </c>
      <c r="E579" t="str">
        <f>"2018-11-02 16:38:19"</f>
        <v>2018-11-02 16:38:19</v>
      </c>
    </row>
    <row r="580" spans="1:5" x14ac:dyDescent="0.2">
      <c r="A580" t="s">
        <v>408</v>
      </c>
      <c r="B580" t="str">
        <f>"15280285593"</f>
        <v>15280285593</v>
      </c>
      <c r="C580" t="s">
        <v>1</v>
      </c>
      <c r="D580" t="s">
        <v>2</v>
      </c>
      <c r="E580" t="str">
        <f>"2018-11-02 16:38:15"</f>
        <v>2018-11-02 16:38:15</v>
      </c>
    </row>
    <row r="581" spans="1:5" x14ac:dyDescent="0.2">
      <c r="A581" t="s">
        <v>409</v>
      </c>
      <c r="B581" t="str">
        <f>"18370892599"</f>
        <v>18370892599</v>
      </c>
      <c r="C581" t="s">
        <v>1</v>
      </c>
      <c r="D581" t="s">
        <v>13</v>
      </c>
      <c r="E581" t="str">
        <f>"2018-11-02 16:36:40"</f>
        <v>2018-11-02 16:36:40</v>
      </c>
    </row>
    <row r="582" spans="1:5" x14ac:dyDescent="0.2">
      <c r="A582" t="s">
        <v>410</v>
      </c>
      <c r="B582" t="str">
        <f>"13649990990"</f>
        <v>13649990990</v>
      </c>
      <c r="C582" t="s">
        <v>1</v>
      </c>
      <c r="D582" t="s">
        <v>11</v>
      </c>
      <c r="E582" t="str">
        <f>"2018-11-02 16:35:15"</f>
        <v>2018-11-02 16:35:15</v>
      </c>
    </row>
    <row r="583" spans="1:5" x14ac:dyDescent="0.2">
      <c r="A583" t="s">
        <v>411</v>
      </c>
      <c r="B583" t="str">
        <f>"15062269036"</f>
        <v>15062269036</v>
      </c>
      <c r="C583" t="s">
        <v>1</v>
      </c>
      <c r="D583" t="s">
        <v>13</v>
      </c>
      <c r="E583" t="str">
        <f>"2018-11-02 16:34:46"</f>
        <v>2018-11-02 16:34:46</v>
      </c>
    </row>
    <row r="584" spans="1:5" x14ac:dyDescent="0.2">
      <c r="A584" t="s">
        <v>412</v>
      </c>
      <c r="B584" t="str">
        <f>"18877701003"</f>
        <v>18877701003</v>
      </c>
      <c r="C584" t="s">
        <v>1</v>
      </c>
      <c r="D584" t="s">
        <v>13</v>
      </c>
      <c r="E584" t="str">
        <f>"2018-11-02 16:34:26"</f>
        <v>2018-11-02 16:34:26</v>
      </c>
    </row>
    <row r="585" spans="1:5" x14ac:dyDescent="0.2">
      <c r="A585" t="s">
        <v>413</v>
      </c>
      <c r="B585" t="str">
        <f>"15248783630"</f>
        <v>15248783630</v>
      </c>
      <c r="C585" t="s">
        <v>1</v>
      </c>
      <c r="D585" t="s">
        <v>13</v>
      </c>
      <c r="E585" t="str">
        <f>"2018-11-02 16:34:26"</f>
        <v>2018-11-02 16:34:26</v>
      </c>
    </row>
    <row r="586" spans="1:5" x14ac:dyDescent="0.2">
      <c r="A586" t="s">
        <v>414</v>
      </c>
      <c r="B586" t="str">
        <f>"18841137536"</f>
        <v>18841137536</v>
      </c>
      <c r="C586" t="s">
        <v>1</v>
      </c>
      <c r="D586" t="s">
        <v>13</v>
      </c>
      <c r="E586" t="str">
        <f>"2018-11-02 16:34:22"</f>
        <v>2018-11-02 16:34:22</v>
      </c>
    </row>
    <row r="587" spans="1:5" x14ac:dyDescent="0.2">
      <c r="A587" t="s">
        <v>415</v>
      </c>
      <c r="B587" t="str">
        <f>"15814930843"</f>
        <v>15814930843</v>
      </c>
      <c r="C587" t="s">
        <v>1</v>
      </c>
      <c r="D587" t="s">
        <v>11</v>
      </c>
      <c r="E587" t="str">
        <f>"2018-11-02 16:33:42"</f>
        <v>2018-11-02 16:33:42</v>
      </c>
    </row>
    <row r="588" spans="1:5" x14ac:dyDescent="0.2">
      <c r="A588" t="s">
        <v>0</v>
      </c>
      <c r="B588" t="str">
        <f>"18640257055"</f>
        <v>18640257055</v>
      </c>
      <c r="C588" t="s">
        <v>1</v>
      </c>
      <c r="D588" t="s">
        <v>11</v>
      </c>
      <c r="E588" t="str">
        <f>"2018-11-02 16:33:14"</f>
        <v>2018-11-02 16:33:14</v>
      </c>
    </row>
    <row r="589" spans="1:5" x14ac:dyDescent="0.2">
      <c r="A589" t="s">
        <v>0</v>
      </c>
      <c r="B589" t="str">
        <f>"15242366766"</f>
        <v>15242366766</v>
      </c>
      <c r="C589" t="s">
        <v>1</v>
      </c>
      <c r="D589" t="s">
        <v>13</v>
      </c>
      <c r="E589" t="str">
        <f>"2018-11-02 16:32:47"</f>
        <v>2018-11-02 16:32:47</v>
      </c>
    </row>
    <row r="590" spans="1:5" x14ac:dyDescent="0.2">
      <c r="A590" t="s">
        <v>0</v>
      </c>
      <c r="B590" t="str">
        <f>"15993901685"</f>
        <v>15993901685</v>
      </c>
      <c r="C590" t="s">
        <v>1</v>
      </c>
      <c r="D590" t="s">
        <v>13</v>
      </c>
      <c r="E590" t="str">
        <f>"2018-11-02 16:32:09"</f>
        <v>2018-11-02 16:32:09</v>
      </c>
    </row>
    <row r="591" spans="1:5" x14ac:dyDescent="0.2">
      <c r="A591" t="s">
        <v>0</v>
      </c>
      <c r="B591" t="str">
        <f>"18822208808"</f>
        <v>18822208808</v>
      </c>
      <c r="C591" t="s">
        <v>1</v>
      </c>
      <c r="D591" t="s">
        <v>13</v>
      </c>
      <c r="E591" t="str">
        <f>"2018-11-02 16:31:50"</f>
        <v>2018-11-02 16:31:50</v>
      </c>
    </row>
    <row r="592" spans="1:5" x14ac:dyDescent="0.2">
      <c r="A592" t="s">
        <v>416</v>
      </c>
      <c r="B592" t="str">
        <f>"15122135442"</f>
        <v>15122135442</v>
      </c>
      <c r="C592" t="s">
        <v>1</v>
      </c>
      <c r="D592" t="s">
        <v>13</v>
      </c>
      <c r="E592" t="str">
        <f>"2018-11-02 16:31:49"</f>
        <v>2018-11-02 16:31:49</v>
      </c>
    </row>
    <row r="593" spans="1:5" x14ac:dyDescent="0.2">
      <c r="A593" t="s">
        <v>0</v>
      </c>
      <c r="B593" t="str">
        <f>"15827533703"</f>
        <v>15827533703</v>
      </c>
      <c r="C593" t="s">
        <v>1</v>
      </c>
      <c r="D593" t="s">
        <v>13</v>
      </c>
      <c r="E593" t="str">
        <f>"2018-11-02 16:31:37"</f>
        <v>2018-11-02 16:31:37</v>
      </c>
    </row>
    <row r="594" spans="1:5" x14ac:dyDescent="0.2">
      <c r="A594" t="s">
        <v>0</v>
      </c>
      <c r="B594" t="str">
        <f>"15141150381"</f>
        <v>15141150381</v>
      </c>
      <c r="C594" t="s">
        <v>1</v>
      </c>
      <c r="D594" t="s">
        <v>13</v>
      </c>
      <c r="E594" t="str">
        <f>"2018-11-02 16:31:11"</f>
        <v>2018-11-02 16:31:11</v>
      </c>
    </row>
    <row r="595" spans="1:5" x14ac:dyDescent="0.2">
      <c r="A595" t="s">
        <v>417</v>
      </c>
      <c r="B595" t="str">
        <f>"15186611147"</f>
        <v>15186611147</v>
      </c>
      <c r="C595" t="s">
        <v>1</v>
      </c>
      <c r="D595" t="s">
        <v>13</v>
      </c>
      <c r="E595" t="str">
        <f>"2018-11-02 16:31:11"</f>
        <v>2018-11-02 16:31:11</v>
      </c>
    </row>
    <row r="596" spans="1:5" x14ac:dyDescent="0.2">
      <c r="A596" t="s">
        <v>418</v>
      </c>
      <c r="B596" t="str">
        <f>"15120276244"</f>
        <v>15120276244</v>
      </c>
      <c r="C596" t="s">
        <v>1</v>
      </c>
      <c r="D596" t="s">
        <v>13</v>
      </c>
      <c r="E596" t="str">
        <f>"2018-11-02 16:31:08"</f>
        <v>2018-11-02 16:31:08</v>
      </c>
    </row>
    <row r="597" spans="1:5" x14ac:dyDescent="0.2">
      <c r="A597" t="s">
        <v>419</v>
      </c>
      <c r="B597" t="str">
        <f>"13695616202"</f>
        <v>13695616202</v>
      </c>
      <c r="C597" t="s">
        <v>1</v>
      </c>
      <c r="D597" t="s">
        <v>12</v>
      </c>
      <c r="E597" t="str">
        <f>"2018-11-02 16:30:26"</f>
        <v>2018-11-02 16:30:26</v>
      </c>
    </row>
    <row r="598" spans="1:5" x14ac:dyDescent="0.2">
      <c r="A598" t="s">
        <v>0</v>
      </c>
      <c r="B598" t="str">
        <f>"13631444451"</f>
        <v>13631444451</v>
      </c>
      <c r="C598" t="s">
        <v>1</v>
      </c>
      <c r="D598" t="s">
        <v>12</v>
      </c>
      <c r="E598" t="str">
        <f>"2018-11-02 16:29:20"</f>
        <v>2018-11-02 16:29:20</v>
      </c>
    </row>
    <row r="599" spans="1:5" x14ac:dyDescent="0.2">
      <c r="A599" t="s">
        <v>420</v>
      </c>
      <c r="B599" t="str">
        <f>"13100004244"</f>
        <v>13100004244</v>
      </c>
      <c r="C599" t="s">
        <v>1</v>
      </c>
      <c r="D599" t="s">
        <v>13</v>
      </c>
      <c r="E599" t="str">
        <f>"2018-11-02 16:27:46"</f>
        <v>2018-11-02 16:27:46</v>
      </c>
    </row>
    <row r="600" spans="1:5" x14ac:dyDescent="0.2">
      <c r="A600" t="s">
        <v>421</v>
      </c>
      <c r="B600" t="str">
        <f>"15250717911"</f>
        <v>15250717911</v>
      </c>
      <c r="C600" t="s">
        <v>1</v>
      </c>
      <c r="D600" t="s">
        <v>13</v>
      </c>
      <c r="E600" t="str">
        <f>"2018-11-02 16:27:35"</f>
        <v>2018-11-02 16:27:35</v>
      </c>
    </row>
    <row r="601" spans="1:5" x14ac:dyDescent="0.2">
      <c r="A601" t="s">
        <v>422</v>
      </c>
      <c r="B601" t="str">
        <f>"18738696665"</f>
        <v>18738696665</v>
      </c>
      <c r="C601" t="s">
        <v>1</v>
      </c>
      <c r="D601" t="s">
        <v>61</v>
      </c>
      <c r="E601" t="str">
        <f>"2018-11-02 16:24:14"</f>
        <v>2018-11-02 16:24:14</v>
      </c>
    </row>
    <row r="602" spans="1:5" x14ac:dyDescent="0.2">
      <c r="A602" t="s">
        <v>423</v>
      </c>
      <c r="B602" t="str">
        <f>"18973276808"</f>
        <v>18973276808</v>
      </c>
      <c r="C602" t="s">
        <v>1</v>
      </c>
      <c r="D602" t="s">
        <v>12</v>
      </c>
      <c r="E602" t="str">
        <f>"2018-11-02 16:24:10"</f>
        <v>2018-11-02 16:24:10</v>
      </c>
    </row>
    <row r="603" spans="1:5" x14ac:dyDescent="0.2">
      <c r="A603" t="s">
        <v>0</v>
      </c>
      <c r="B603" t="str">
        <f>"13707309012"</f>
        <v>13707309012</v>
      </c>
      <c r="C603" t="s">
        <v>1</v>
      </c>
      <c r="D603" t="s">
        <v>126</v>
      </c>
      <c r="E603" t="str">
        <f>"2018-11-02 16:23:27"</f>
        <v>2018-11-02 16:23:27</v>
      </c>
    </row>
    <row r="604" spans="1:5" x14ac:dyDescent="0.2">
      <c r="A604" t="s">
        <v>424</v>
      </c>
      <c r="B604" t="str">
        <f>"13976760975"</f>
        <v>13976760975</v>
      </c>
      <c r="C604" t="s">
        <v>1</v>
      </c>
      <c r="D604" t="s">
        <v>12</v>
      </c>
      <c r="E604" t="str">
        <f>"2018-11-02 16:23:11"</f>
        <v>2018-11-02 16:23:11</v>
      </c>
    </row>
    <row r="605" spans="1:5" x14ac:dyDescent="0.2">
      <c r="A605" t="s">
        <v>425</v>
      </c>
      <c r="B605" t="str">
        <f>"13787087913"</f>
        <v>13787087913</v>
      </c>
      <c r="C605" t="s">
        <v>1</v>
      </c>
      <c r="D605" t="s">
        <v>13</v>
      </c>
      <c r="E605" t="str">
        <f>"2018-11-02 16:23:10"</f>
        <v>2018-11-02 16:23:10</v>
      </c>
    </row>
    <row r="606" spans="1:5" x14ac:dyDescent="0.2">
      <c r="A606" t="s">
        <v>0</v>
      </c>
      <c r="B606" t="str">
        <f>"18666147734"</f>
        <v>18666147734</v>
      </c>
      <c r="C606" t="s">
        <v>1</v>
      </c>
      <c r="D606" t="s">
        <v>126</v>
      </c>
      <c r="E606" t="str">
        <f>"2018-11-02 16:22:03"</f>
        <v>2018-11-02 16:22:03</v>
      </c>
    </row>
    <row r="607" spans="1:5" x14ac:dyDescent="0.2">
      <c r="A607" t="s">
        <v>0</v>
      </c>
      <c r="B607" t="str">
        <f>"13979869363"</f>
        <v>13979869363</v>
      </c>
      <c r="C607" t="s">
        <v>1</v>
      </c>
      <c r="D607" t="s">
        <v>12</v>
      </c>
      <c r="E607" t="str">
        <f>"2018-11-02 16:21:19"</f>
        <v>2018-11-02 16:21:19</v>
      </c>
    </row>
    <row r="608" spans="1:5" x14ac:dyDescent="0.2">
      <c r="A608" t="s">
        <v>426</v>
      </c>
      <c r="B608" t="str">
        <f>"15106633518"</f>
        <v>15106633518</v>
      </c>
      <c r="C608" t="s">
        <v>1</v>
      </c>
      <c r="D608" t="s">
        <v>12</v>
      </c>
      <c r="E608" t="str">
        <f>"2018-11-02 16:19:03"</f>
        <v>2018-11-02 16:19:03</v>
      </c>
    </row>
    <row r="609" spans="1:5" x14ac:dyDescent="0.2">
      <c r="A609" t="s">
        <v>0</v>
      </c>
      <c r="B609" t="str">
        <f>"15225393729"</f>
        <v>15225393729</v>
      </c>
      <c r="C609" t="s">
        <v>1</v>
      </c>
      <c r="D609" t="s">
        <v>11</v>
      </c>
      <c r="E609" t="str">
        <f>"2018-11-02 16:18:38"</f>
        <v>2018-11-02 16:18:38</v>
      </c>
    </row>
    <row r="610" spans="1:5" x14ac:dyDescent="0.2">
      <c r="A610" t="s">
        <v>0</v>
      </c>
      <c r="B610" t="str">
        <f>"17312376999"</f>
        <v>17312376999</v>
      </c>
      <c r="C610" t="s">
        <v>1</v>
      </c>
      <c r="D610" t="s">
        <v>11</v>
      </c>
      <c r="E610" t="str">
        <f>"2018-11-02 16:17:55"</f>
        <v>2018-11-02 16:17:55</v>
      </c>
    </row>
    <row r="611" spans="1:5" x14ac:dyDescent="0.2">
      <c r="A611" t="s">
        <v>0</v>
      </c>
      <c r="B611" t="str">
        <f>"13315934851"</f>
        <v>13315934851</v>
      </c>
      <c r="C611" t="s">
        <v>1</v>
      </c>
      <c r="D611" t="s">
        <v>126</v>
      </c>
      <c r="E611" t="str">
        <f>"2018-11-02 16:17:54"</f>
        <v>2018-11-02 16:17:54</v>
      </c>
    </row>
    <row r="612" spans="1:5" x14ac:dyDescent="0.2">
      <c r="A612" t="s">
        <v>0</v>
      </c>
      <c r="B612" t="str">
        <f>"13889547780"</f>
        <v>13889547780</v>
      </c>
      <c r="C612" t="s">
        <v>1</v>
      </c>
      <c r="D612" t="s">
        <v>126</v>
      </c>
      <c r="E612" t="str">
        <f>"2018-11-02 16:17:36"</f>
        <v>2018-11-02 16:17:36</v>
      </c>
    </row>
    <row r="613" spans="1:5" x14ac:dyDescent="0.2">
      <c r="A613" t="s">
        <v>427</v>
      </c>
      <c r="B613" t="str">
        <f>"13635042187"</f>
        <v>13635042187</v>
      </c>
      <c r="C613" t="s">
        <v>1</v>
      </c>
      <c r="D613" t="s">
        <v>12</v>
      </c>
      <c r="E613" t="str">
        <f>"2018-11-02 16:17:18"</f>
        <v>2018-11-02 16:17:18</v>
      </c>
    </row>
    <row r="614" spans="1:5" x14ac:dyDescent="0.2">
      <c r="A614" t="s">
        <v>428</v>
      </c>
      <c r="B614" t="str">
        <f>"13925828594"</f>
        <v>13925828594</v>
      </c>
      <c r="C614" t="s">
        <v>1</v>
      </c>
      <c r="D614" t="s">
        <v>61</v>
      </c>
      <c r="E614" t="str">
        <f>"2018-11-02 16:15:59"</f>
        <v>2018-11-02 16:15:59</v>
      </c>
    </row>
    <row r="615" spans="1:5" x14ac:dyDescent="0.2">
      <c r="A615" t="s">
        <v>429</v>
      </c>
      <c r="B615" t="str">
        <f>"18504507999"</f>
        <v>18504507999</v>
      </c>
      <c r="C615" t="s">
        <v>1</v>
      </c>
      <c r="D615" t="s">
        <v>126</v>
      </c>
      <c r="E615" t="str">
        <f>"2018-11-02 16:15:33"</f>
        <v>2018-11-02 16:15:33</v>
      </c>
    </row>
    <row r="616" spans="1:5" x14ac:dyDescent="0.2">
      <c r="A616" t="s">
        <v>0</v>
      </c>
      <c r="B616" t="str">
        <f>"17776217585"</f>
        <v>17776217585</v>
      </c>
      <c r="C616" t="s">
        <v>1</v>
      </c>
      <c r="D616" t="s">
        <v>11</v>
      </c>
      <c r="E616" t="str">
        <f>"2018-11-02 16:15:01"</f>
        <v>2018-11-02 16:15:01</v>
      </c>
    </row>
    <row r="617" spans="1:5" x14ac:dyDescent="0.2">
      <c r="A617" t="s">
        <v>430</v>
      </c>
      <c r="B617" t="str">
        <f>"13776597550"</f>
        <v>13776597550</v>
      </c>
      <c r="C617" t="s">
        <v>1</v>
      </c>
      <c r="D617" t="s">
        <v>13</v>
      </c>
      <c r="E617" t="str">
        <f>"2018-11-02 16:14:32"</f>
        <v>2018-11-02 16:14:32</v>
      </c>
    </row>
    <row r="618" spans="1:5" x14ac:dyDescent="0.2">
      <c r="A618" t="s">
        <v>0</v>
      </c>
      <c r="B618" t="str">
        <f>"18161448886"</f>
        <v>18161448886</v>
      </c>
      <c r="C618" t="s">
        <v>1</v>
      </c>
      <c r="D618" t="s">
        <v>431</v>
      </c>
      <c r="E618" t="str">
        <f>"2018-11-02 16:13:39"</f>
        <v>2018-11-02 16:13:39</v>
      </c>
    </row>
    <row r="619" spans="1:5" x14ac:dyDescent="0.2">
      <c r="A619" t="s">
        <v>432</v>
      </c>
      <c r="B619" t="str">
        <f>"15184516865"</f>
        <v>15184516865</v>
      </c>
      <c r="C619" t="s">
        <v>1</v>
      </c>
      <c r="D619" t="s">
        <v>126</v>
      </c>
      <c r="E619" t="str">
        <f>"2018-11-02 16:11:01"</f>
        <v>2018-11-02 16:11:01</v>
      </c>
    </row>
    <row r="620" spans="1:5" x14ac:dyDescent="0.2">
      <c r="A620" t="s">
        <v>0</v>
      </c>
      <c r="B620" t="str">
        <f>"18610628168"</f>
        <v>18610628168</v>
      </c>
      <c r="C620" t="s">
        <v>1</v>
      </c>
      <c r="D620" t="s">
        <v>11</v>
      </c>
      <c r="E620" t="str">
        <f>"2018-11-02 16:09:21"</f>
        <v>2018-11-02 16:09:21</v>
      </c>
    </row>
    <row r="621" spans="1:5" x14ac:dyDescent="0.2">
      <c r="A621" t="s">
        <v>0</v>
      </c>
      <c r="B621" t="str">
        <f>"15846589415"</f>
        <v>15846589415</v>
      </c>
      <c r="C621" t="s">
        <v>1</v>
      </c>
      <c r="D621" t="s">
        <v>12</v>
      </c>
      <c r="E621" t="str">
        <f>"2018-11-02 16:08:04"</f>
        <v>2018-11-02 16:08:04</v>
      </c>
    </row>
    <row r="622" spans="1:5" x14ac:dyDescent="0.2">
      <c r="A622" t="s">
        <v>433</v>
      </c>
      <c r="B622" t="str">
        <f>"18301090552"</f>
        <v>18301090552</v>
      </c>
      <c r="C622" t="s">
        <v>1</v>
      </c>
      <c r="D622" t="s">
        <v>61</v>
      </c>
      <c r="E622" t="str">
        <f>"2018-11-02 16:08:02"</f>
        <v>2018-11-02 16:08:02</v>
      </c>
    </row>
    <row r="623" spans="1:5" x14ac:dyDescent="0.2">
      <c r="A623" t="s">
        <v>434</v>
      </c>
      <c r="B623" t="str">
        <f>"15800766992"</f>
        <v>15800766992</v>
      </c>
      <c r="C623" t="s">
        <v>1</v>
      </c>
      <c r="D623" t="s">
        <v>11</v>
      </c>
      <c r="E623" t="str">
        <f>"2018-11-02 16:08:00"</f>
        <v>2018-11-02 16:08:00</v>
      </c>
    </row>
    <row r="624" spans="1:5" x14ac:dyDescent="0.2">
      <c r="A624" t="s">
        <v>0</v>
      </c>
      <c r="B624" t="str">
        <f>"18876770094"</f>
        <v>18876770094</v>
      </c>
      <c r="C624" t="s">
        <v>1</v>
      </c>
      <c r="D624" t="s">
        <v>126</v>
      </c>
      <c r="E624" t="str">
        <f>"2018-11-02 16:06:08"</f>
        <v>2018-11-02 16:06:08</v>
      </c>
    </row>
    <row r="625" spans="1:5" x14ac:dyDescent="0.2">
      <c r="A625" t="s">
        <v>435</v>
      </c>
      <c r="B625" t="str">
        <f>"15908912303"</f>
        <v>15908912303</v>
      </c>
      <c r="C625" t="s">
        <v>1</v>
      </c>
      <c r="D625" t="s">
        <v>61</v>
      </c>
      <c r="E625" t="str">
        <f>"2018-11-02 16:06:04"</f>
        <v>2018-11-02 16:06:04</v>
      </c>
    </row>
    <row r="626" spans="1:5" x14ac:dyDescent="0.2">
      <c r="A626" t="s">
        <v>436</v>
      </c>
      <c r="B626" t="str">
        <f>"17365449805"</f>
        <v>17365449805</v>
      </c>
      <c r="C626" t="s">
        <v>1</v>
      </c>
      <c r="D626" t="s">
        <v>11</v>
      </c>
      <c r="E626" t="str">
        <f>"2018-11-02 16:04:45"</f>
        <v>2018-11-02 16:04:45</v>
      </c>
    </row>
    <row r="627" spans="1:5" x14ac:dyDescent="0.2">
      <c r="A627" t="s">
        <v>437</v>
      </c>
      <c r="B627" t="str">
        <f>"15912453638"</f>
        <v>15912453638</v>
      </c>
      <c r="C627" t="s">
        <v>1</v>
      </c>
      <c r="D627" t="s">
        <v>11</v>
      </c>
      <c r="E627" t="str">
        <f>"2018-11-02 16:03:49"</f>
        <v>2018-11-02 16:03:49</v>
      </c>
    </row>
    <row r="628" spans="1:5" x14ac:dyDescent="0.2">
      <c r="A628" t="s">
        <v>0</v>
      </c>
      <c r="B628" t="str">
        <f>"13780830261"</f>
        <v>13780830261</v>
      </c>
      <c r="C628" t="s">
        <v>1</v>
      </c>
      <c r="D628" t="s">
        <v>126</v>
      </c>
      <c r="E628" t="str">
        <f>"2018-11-02 16:03:22"</f>
        <v>2018-11-02 16:03:22</v>
      </c>
    </row>
    <row r="629" spans="1:5" x14ac:dyDescent="0.2">
      <c r="A629" t="s">
        <v>0</v>
      </c>
      <c r="B629" t="str">
        <f>"13216769096"</f>
        <v>13216769096</v>
      </c>
      <c r="C629" t="s">
        <v>1</v>
      </c>
      <c r="D629" t="s">
        <v>13</v>
      </c>
      <c r="E629" t="str">
        <f>"2018-11-02 16:00:23"</f>
        <v>2018-11-02 16:00:23</v>
      </c>
    </row>
    <row r="630" spans="1:5" x14ac:dyDescent="0.2">
      <c r="A630" t="s">
        <v>438</v>
      </c>
      <c r="B630" t="str">
        <f>"13469905467"</f>
        <v>13469905467</v>
      </c>
      <c r="C630" t="s">
        <v>1</v>
      </c>
      <c r="D630" t="s">
        <v>61</v>
      </c>
      <c r="E630" t="str">
        <f>"2018-11-02 16:00:13"</f>
        <v>2018-11-02 16:00:13</v>
      </c>
    </row>
    <row r="631" spans="1:5" x14ac:dyDescent="0.2">
      <c r="A631" t="s">
        <v>439</v>
      </c>
      <c r="B631" t="str">
        <f>"18553318662"</f>
        <v>18553318662</v>
      </c>
      <c r="C631" t="s">
        <v>1</v>
      </c>
      <c r="D631" t="s">
        <v>12</v>
      </c>
      <c r="E631" t="str">
        <f>"2018-11-02 15:59:59"</f>
        <v>2018-11-02 15:59:59</v>
      </c>
    </row>
    <row r="632" spans="1:5" x14ac:dyDescent="0.2">
      <c r="A632" t="s">
        <v>0</v>
      </c>
      <c r="B632" t="str">
        <f>"18741605905"</f>
        <v>18741605905</v>
      </c>
      <c r="C632" t="s">
        <v>1</v>
      </c>
      <c r="D632" t="s">
        <v>13</v>
      </c>
      <c r="E632" t="str">
        <f>"2018-11-02 15:59:53"</f>
        <v>2018-11-02 15:59:53</v>
      </c>
    </row>
    <row r="633" spans="1:5" x14ac:dyDescent="0.2">
      <c r="A633" t="s">
        <v>0</v>
      </c>
      <c r="B633" t="str">
        <f>"18501357480"</f>
        <v>18501357480</v>
      </c>
      <c r="C633" t="s">
        <v>1</v>
      </c>
      <c r="D633" t="s">
        <v>126</v>
      </c>
      <c r="E633" t="str">
        <f>"2018-11-02 15:57:55"</f>
        <v>2018-11-02 15:57:55</v>
      </c>
    </row>
    <row r="634" spans="1:5" x14ac:dyDescent="0.2">
      <c r="A634" t="s">
        <v>0</v>
      </c>
      <c r="B634" t="str">
        <f>"18616520616"</f>
        <v>18616520616</v>
      </c>
      <c r="C634" t="s">
        <v>1</v>
      </c>
      <c r="D634" t="s">
        <v>12</v>
      </c>
      <c r="E634" t="str">
        <f>"2018-11-02 15:54:19"</f>
        <v>2018-11-02 15:54:19</v>
      </c>
    </row>
    <row r="635" spans="1:5" x14ac:dyDescent="0.2">
      <c r="A635" t="s">
        <v>440</v>
      </c>
      <c r="B635" t="str">
        <f>"13244599193"</f>
        <v>13244599193</v>
      </c>
      <c r="C635" t="s">
        <v>1</v>
      </c>
      <c r="D635" t="s">
        <v>12</v>
      </c>
      <c r="E635" t="str">
        <f>"2018-11-02 15:50:56"</f>
        <v>2018-11-02 15:50:56</v>
      </c>
    </row>
    <row r="636" spans="1:5" x14ac:dyDescent="0.2">
      <c r="A636" t="s">
        <v>0</v>
      </c>
      <c r="B636" t="str">
        <f>"15322692212"</f>
        <v>15322692212</v>
      </c>
      <c r="C636" t="s">
        <v>1</v>
      </c>
      <c r="D636" t="s">
        <v>12</v>
      </c>
      <c r="E636" t="str">
        <f>"2018-11-02 15:50:47"</f>
        <v>2018-11-02 15:50:47</v>
      </c>
    </row>
    <row r="637" spans="1:5" x14ac:dyDescent="0.2">
      <c r="A637" t="s">
        <v>0</v>
      </c>
      <c r="B637" t="str">
        <f>"15045947463"</f>
        <v>15045947463</v>
      </c>
      <c r="C637" t="s">
        <v>1</v>
      </c>
      <c r="D637" t="s">
        <v>126</v>
      </c>
      <c r="E637" t="str">
        <f>"2018-11-02 15:50:43"</f>
        <v>2018-11-02 15:50:43</v>
      </c>
    </row>
    <row r="638" spans="1:5" x14ac:dyDescent="0.2">
      <c r="A638" t="s">
        <v>0</v>
      </c>
      <c r="B638" t="str">
        <f>"13511788099"</f>
        <v>13511788099</v>
      </c>
      <c r="C638" t="s">
        <v>1</v>
      </c>
      <c r="D638" t="s">
        <v>12</v>
      </c>
      <c r="E638" t="str">
        <f>"2018-11-02 15:49:46"</f>
        <v>2018-11-02 15:49:46</v>
      </c>
    </row>
    <row r="639" spans="1:5" x14ac:dyDescent="0.2">
      <c r="A639" t="s">
        <v>441</v>
      </c>
      <c r="B639" t="str">
        <f>"13928773252"</f>
        <v>13928773252</v>
      </c>
      <c r="C639" t="s">
        <v>1</v>
      </c>
      <c r="D639" t="s">
        <v>12</v>
      </c>
      <c r="E639" t="str">
        <f>"2018-11-02 15:48:14"</f>
        <v>2018-11-02 15:48:14</v>
      </c>
    </row>
    <row r="640" spans="1:5" x14ac:dyDescent="0.2">
      <c r="A640" t="s">
        <v>442</v>
      </c>
      <c r="B640" t="str">
        <f>"13507271233"</f>
        <v>13507271233</v>
      </c>
      <c r="C640" t="s">
        <v>1</v>
      </c>
      <c r="D640" t="s">
        <v>126</v>
      </c>
      <c r="E640" t="str">
        <f>"2018-11-02 15:46:01"</f>
        <v>2018-11-02 15:46:01</v>
      </c>
    </row>
    <row r="641" spans="1:5" x14ac:dyDescent="0.2">
      <c r="A641" t="s">
        <v>443</v>
      </c>
      <c r="B641" t="str">
        <f>"13069926285"</f>
        <v>13069926285</v>
      </c>
      <c r="C641" t="s">
        <v>1</v>
      </c>
      <c r="D641" t="s">
        <v>11</v>
      </c>
      <c r="E641" t="str">
        <f>"2018-11-02 15:44:46"</f>
        <v>2018-11-02 15:44:46</v>
      </c>
    </row>
    <row r="642" spans="1:5" x14ac:dyDescent="0.2">
      <c r="A642" t="s">
        <v>0</v>
      </c>
      <c r="B642" t="str">
        <f>"13600680654"</f>
        <v>13600680654</v>
      </c>
      <c r="C642" t="s">
        <v>1</v>
      </c>
      <c r="D642" t="s">
        <v>126</v>
      </c>
      <c r="E642" t="str">
        <f>"2018-11-02 15:44:05"</f>
        <v>2018-11-02 15:44:05</v>
      </c>
    </row>
    <row r="643" spans="1:5" x14ac:dyDescent="0.2">
      <c r="A643" t="s">
        <v>444</v>
      </c>
      <c r="B643" t="str">
        <f>"15063389290"</f>
        <v>15063389290</v>
      </c>
      <c r="C643" t="s">
        <v>1</v>
      </c>
      <c r="D643" t="s">
        <v>13</v>
      </c>
      <c r="E643" t="str">
        <f>"2018-11-02 15:39:00"</f>
        <v>2018-11-02 15:39:00</v>
      </c>
    </row>
    <row r="644" spans="1:5" x14ac:dyDescent="0.2">
      <c r="A644" t="s">
        <v>445</v>
      </c>
      <c r="B644" t="str">
        <f>"18758563539"</f>
        <v>18758563539</v>
      </c>
      <c r="C644" t="s">
        <v>1</v>
      </c>
      <c r="D644" t="s">
        <v>13</v>
      </c>
      <c r="E644" t="str">
        <f>"2018-11-02 15:37:46"</f>
        <v>2018-11-02 15:37:46</v>
      </c>
    </row>
    <row r="645" spans="1:5" x14ac:dyDescent="0.2">
      <c r="A645" t="s">
        <v>446</v>
      </c>
      <c r="B645" t="str">
        <f>"15895215851"</f>
        <v>15895215851</v>
      </c>
      <c r="C645" t="s">
        <v>1</v>
      </c>
      <c r="D645" t="s">
        <v>11</v>
      </c>
      <c r="E645" t="str">
        <f>"2018-11-02 15:37:45"</f>
        <v>2018-11-02 15:37:45</v>
      </c>
    </row>
    <row r="646" spans="1:5" x14ac:dyDescent="0.2">
      <c r="A646" t="s">
        <v>447</v>
      </c>
      <c r="B646" t="str">
        <f>"15952834260"</f>
        <v>15952834260</v>
      </c>
      <c r="C646" t="s">
        <v>1</v>
      </c>
      <c r="D646" t="s">
        <v>13</v>
      </c>
      <c r="E646" t="str">
        <f>"2018-11-02 15:35:08"</f>
        <v>2018-11-02 15:35:08</v>
      </c>
    </row>
    <row r="647" spans="1:5" x14ac:dyDescent="0.2">
      <c r="A647" t="s">
        <v>448</v>
      </c>
      <c r="B647" t="str">
        <f>"17693630105"</f>
        <v>17693630105</v>
      </c>
      <c r="C647" t="s">
        <v>1</v>
      </c>
      <c r="D647" t="s">
        <v>12</v>
      </c>
      <c r="E647" t="str">
        <f>"2018-11-02 15:34:18"</f>
        <v>2018-11-02 15:34:18</v>
      </c>
    </row>
    <row r="648" spans="1:5" x14ac:dyDescent="0.2">
      <c r="A648" t="s">
        <v>449</v>
      </c>
      <c r="B648" t="str">
        <f>"18255757767"</f>
        <v>18255757767</v>
      </c>
      <c r="C648" t="s">
        <v>1</v>
      </c>
      <c r="D648" t="s">
        <v>12</v>
      </c>
      <c r="E648" t="str">
        <f>"2018-11-02 15:32:26"</f>
        <v>2018-11-02 15:32:26</v>
      </c>
    </row>
    <row r="649" spans="1:5" x14ac:dyDescent="0.2">
      <c r="A649" t="s">
        <v>450</v>
      </c>
      <c r="B649" t="str">
        <f>"15920439506"</f>
        <v>15920439506</v>
      </c>
      <c r="C649" t="s">
        <v>1</v>
      </c>
      <c r="D649" t="s">
        <v>11</v>
      </c>
      <c r="E649" t="str">
        <f>"2018-11-02 15:32:00"</f>
        <v>2018-11-02 15:32:00</v>
      </c>
    </row>
    <row r="650" spans="1:5" x14ac:dyDescent="0.2">
      <c r="A650" t="s">
        <v>451</v>
      </c>
      <c r="B650" t="str">
        <f>"15148043367"</f>
        <v>15148043367</v>
      </c>
      <c r="C650" t="s">
        <v>1</v>
      </c>
      <c r="D650" t="s">
        <v>12</v>
      </c>
      <c r="E650" t="str">
        <f>"2018-11-02 15:30:08"</f>
        <v>2018-11-02 15:30:08</v>
      </c>
    </row>
    <row r="651" spans="1:5" x14ac:dyDescent="0.2">
      <c r="A651" t="s">
        <v>452</v>
      </c>
      <c r="B651" t="str">
        <f>"15208747393"</f>
        <v>15208747393</v>
      </c>
      <c r="C651" t="s">
        <v>1</v>
      </c>
      <c r="D651" t="s">
        <v>12</v>
      </c>
      <c r="E651" t="str">
        <f>"2018-11-02 15:28:44"</f>
        <v>2018-11-02 15:28:44</v>
      </c>
    </row>
    <row r="652" spans="1:5" x14ac:dyDescent="0.2">
      <c r="A652" t="s">
        <v>453</v>
      </c>
      <c r="B652" t="str">
        <f>"15028537315"</f>
        <v>15028537315</v>
      </c>
      <c r="C652" t="s">
        <v>1</v>
      </c>
      <c r="D652" t="s">
        <v>13</v>
      </c>
      <c r="E652" t="str">
        <f>"2018-11-02 15:26:40"</f>
        <v>2018-11-02 15:26:40</v>
      </c>
    </row>
    <row r="653" spans="1:5" x14ac:dyDescent="0.2">
      <c r="A653" t="s">
        <v>454</v>
      </c>
      <c r="B653" t="str">
        <f>"13707233733"</f>
        <v>13707233733</v>
      </c>
      <c r="C653" t="s">
        <v>1</v>
      </c>
      <c r="D653" t="s">
        <v>13</v>
      </c>
      <c r="E653" t="str">
        <f>"2018-11-02 15:22:26"</f>
        <v>2018-11-02 15:22:26</v>
      </c>
    </row>
    <row r="654" spans="1:5" x14ac:dyDescent="0.2">
      <c r="A654" t="s">
        <v>455</v>
      </c>
      <c r="B654" t="str">
        <f>"15156038233"</f>
        <v>15156038233</v>
      </c>
      <c r="C654" t="s">
        <v>1</v>
      </c>
      <c r="D654" t="s">
        <v>12</v>
      </c>
      <c r="E654" t="str">
        <f>"2018-11-02 15:21:55"</f>
        <v>2018-11-02 15:21:55</v>
      </c>
    </row>
    <row r="655" spans="1:5" x14ac:dyDescent="0.2">
      <c r="A655" t="s">
        <v>0</v>
      </c>
      <c r="B655" t="str">
        <f>"18651279272"</f>
        <v>18651279272</v>
      </c>
      <c r="C655" t="s">
        <v>1</v>
      </c>
      <c r="D655" t="s">
        <v>11</v>
      </c>
      <c r="E655" t="str">
        <f>"2018-11-02 15:21:28"</f>
        <v>2018-11-02 15:21:28</v>
      </c>
    </row>
    <row r="656" spans="1:5" x14ac:dyDescent="0.2">
      <c r="A656" t="s">
        <v>456</v>
      </c>
      <c r="B656" t="str">
        <f>"18737578997"</f>
        <v>18737578997</v>
      </c>
      <c r="C656" t="s">
        <v>1</v>
      </c>
      <c r="D656" t="s">
        <v>61</v>
      </c>
      <c r="E656" t="str">
        <f>"2018-11-02 15:21:15"</f>
        <v>2018-11-02 15:21:15</v>
      </c>
    </row>
    <row r="657" spans="1:5" x14ac:dyDescent="0.2">
      <c r="A657" t="s">
        <v>457</v>
      </c>
      <c r="B657" t="str">
        <f>"18947340927"</f>
        <v>18947340927</v>
      </c>
      <c r="C657" t="s">
        <v>1</v>
      </c>
      <c r="D657" t="s">
        <v>12</v>
      </c>
      <c r="E657" t="str">
        <f>"2018-11-02 15:20:09"</f>
        <v>2018-11-02 15:20:09</v>
      </c>
    </row>
    <row r="658" spans="1:5" x14ac:dyDescent="0.2">
      <c r="A658" t="s">
        <v>458</v>
      </c>
      <c r="B658" t="str">
        <f>"13006027673"</f>
        <v>13006027673</v>
      </c>
      <c r="C658" t="s">
        <v>1</v>
      </c>
      <c r="D658" t="s">
        <v>12</v>
      </c>
      <c r="E658" t="str">
        <f>"2018-11-02 15:17:57"</f>
        <v>2018-11-02 15:17:57</v>
      </c>
    </row>
    <row r="659" spans="1:5" x14ac:dyDescent="0.2">
      <c r="A659" t="s">
        <v>459</v>
      </c>
      <c r="B659" t="str">
        <f>"18684042382"</f>
        <v>18684042382</v>
      </c>
      <c r="C659" t="s">
        <v>1</v>
      </c>
      <c r="D659" t="s">
        <v>11</v>
      </c>
      <c r="E659" t="str">
        <f>"2018-11-02 15:17:44"</f>
        <v>2018-11-02 15:17:44</v>
      </c>
    </row>
    <row r="660" spans="1:5" x14ac:dyDescent="0.2">
      <c r="A660" t="s">
        <v>460</v>
      </c>
      <c r="B660" t="str">
        <f>"17614242486"</f>
        <v>17614242486</v>
      </c>
      <c r="C660" t="s">
        <v>1</v>
      </c>
      <c r="D660" t="s">
        <v>12</v>
      </c>
      <c r="E660" t="str">
        <f>"2018-11-02 15:17:35"</f>
        <v>2018-11-02 15:17:35</v>
      </c>
    </row>
    <row r="661" spans="1:5" x14ac:dyDescent="0.2">
      <c r="A661" t="s">
        <v>461</v>
      </c>
      <c r="B661" t="str">
        <f>"13638582001"</f>
        <v>13638582001</v>
      </c>
      <c r="C661" t="s">
        <v>1</v>
      </c>
      <c r="D661" t="s">
        <v>2</v>
      </c>
      <c r="E661" t="str">
        <f>"2018-11-02 15:17:34"</f>
        <v>2018-11-02 15:17:34</v>
      </c>
    </row>
    <row r="662" spans="1:5" x14ac:dyDescent="0.2">
      <c r="A662" t="s">
        <v>462</v>
      </c>
      <c r="B662" t="str">
        <f>"15051083091"</f>
        <v>15051083091</v>
      </c>
      <c r="C662" t="s">
        <v>1</v>
      </c>
      <c r="D662" t="s">
        <v>12</v>
      </c>
      <c r="E662" t="str">
        <f>"2018-11-02 15:15:59"</f>
        <v>2018-11-02 15:15:59</v>
      </c>
    </row>
    <row r="663" spans="1:5" x14ac:dyDescent="0.2">
      <c r="A663" t="s">
        <v>463</v>
      </c>
      <c r="B663" t="str">
        <f>"18502119952"</f>
        <v>18502119952</v>
      </c>
      <c r="C663" t="s">
        <v>1</v>
      </c>
      <c r="D663" t="s">
        <v>12</v>
      </c>
      <c r="E663" t="str">
        <f>"2018-11-02 15:15:40"</f>
        <v>2018-11-02 15:15:40</v>
      </c>
    </row>
    <row r="664" spans="1:5" x14ac:dyDescent="0.2">
      <c r="A664" t="s">
        <v>0</v>
      </c>
      <c r="B664" t="str">
        <f>"17702276829"</f>
        <v>17702276829</v>
      </c>
      <c r="C664" t="s">
        <v>1</v>
      </c>
      <c r="D664" t="s">
        <v>61</v>
      </c>
      <c r="E664" t="str">
        <f>"2018-11-02 15:12:04"</f>
        <v>2018-11-02 15:12:04</v>
      </c>
    </row>
    <row r="665" spans="1:5" x14ac:dyDescent="0.2">
      <c r="A665" t="s">
        <v>464</v>
      </c>
      <c r="B665" t="str">
        <f>"17609577897"</f>
        <v>17609577897</v>
      </c>
      <c r="C665" t="s">
        <v>1</v>
      </c>
      <c r="D665" t="s">
        <v>61</v>
      </c>
      <c r="E665" t="str">
        <f>"2018-11-02 15:10:37"</f>
        <v>2018-11-02 15:10:37</v>
      </c>
    </row>
    <row r="666" spans="1:5" x14ac:dyDescent="0.2">
      <c r="A666" t="s">
        <v>0</v>
      </c>
      <c r="B666" t="str">
        <f>"13548365007"</f>
        <v>13548365007</v>
      </c>
      <c r="C666" t="s">
        <v>1</v>
      </c>
      <c r="D666" t="s">
        <v>13</v>
      </c>
      <c r="E666" t="str">
        <f>"2018-11-02 15:10:11"</f>
        <v>2018-11-02 15:10:11</v>
      </c>
    </row>
    <row r="667" spans="1:5" x14ac:dyDescent="0.2">
      <c r="A667" t="s">
        <v>465</v>
      </c>
      <c r="B667" t="str">
        <f>"13589844120"</f>
        <v>13589844120</v>
      </c>
      <c r="C667" t="s">
        <v>1</v>
      </c>
      <c r="D667" t="s">
        <v>12</v>
      </c>
      <c r="E667" t="str">
        <f>"2018-11-02 15:09:41"</f>
        <v>2018-11-02 15:09:41</v>
      </c>
    </row>
    <row r="668" spans="1:5" x14ac:dyDescent="0.2">
      <c r="A668" t="s">
        <v>0</v>
      </c>
      <c r="B668" t="str">
        <f>"15903560288"</f>
        <v>15903560288</v>
      </c>
      <c r="C668" t="s">
        <v>1</v>
      </c>
      <c r="D668" t="s">
        <v>12</v>
      </c>
      <c r="E668" t="str">
        <f>"2018-11-02 15:09:33"</f>
        <v>2018-11-02 15:09:33</v>
      </c>
    </row>
    <row r="669" spans="1:5" x14ac:dyDescent="0.2">
      <c r="A669" t="s">
        <v>466</v>
      </c>
      <c r="B669" t="str">
        <f>"15286012906"</f>
        <v>15286012906</v>
      </c>
      <c r="C669" t="s">
        <v>1</v>
      </c>
      <c r="D669" t="s">
        <v>25</v>
      </c>
      <c r="E669" t="str">
        <f>"2018-11-02 15:09:26"</f>
        <v>2018-11-02 15:09:26</v>
      </c>
    </row>
    <row r="670" spans="1:5" x14ac:dyDescent="0.2">
      <c r="A670" t="s">
        <v>0</v>
      </c>
      <c r="B670" t="str">
        <f>"15053516209"</f>
        <v>15053516209</v>
      </c>
      <c r="C670" t="s">
        <v>1</v>
      </c>
      <c r="D670" t="s">
        <v>12</v>
      </c>
      <c r="E670" t="str">
        <f>"2018-11-02 15:09:24"</f>
        <v>2018-11-02 15:09:24</v>
      </c>
    </row>
    <row r="671" spans="1:5" x14ac:dyDescent="0.2">
      <c r="A671" t="s">
        <v>467</v>
      </c>
      <c r="B671" t="str">
        <f>"18288625052"</f>
        <v>18288625052</v>
      </c>
      <c r="C671" t="s">
        <v>1</v>
      </c>
      <c r="D671" t="s">
        <v>13</v>
      </c>
      <c r="E671" t="str">
        <f>"2018-11-02 15:06:34"</f>
        <v>2018-11-02 15:06:34</v>
      </c>
    </row>
    <row r="672" spans="1:5" x14ac:dyDescent="0.2">
      <c r="A672" t="s">
        <v>0</v>
      </c>
      <c r="B672" t="str">
        <f>"18079965107"</f>
        <v>18079965107</v>
      </c>
      <c r="C672" t="s">
        <v>1</v>
      </c>
      <c r="D672" t="s">
        <v>11</v>
      </c>
      <c r="E672" t="str">
        <f>"2018-11-02 15:06:07"</f>
        <v>2018-11-02 15:06:07</v>
      </c>
    </row>
    <row r="673" spans="1:5" x14ac:dyDescent="0.2">
      <c r="A673" t="s">
        <v>468</v>
      </c>
      <c r="B673" t="str">
        <f>"18793499683"</f>
        <v>18793499683</v>
      </c>
      <c r="C673" t="s">
        <v>1</v>
      </c>
      <c r="D673" t="s">
        <v>12</v>
      </c>
      <c r="E673" t="str">
        <f>"2018-11-02 15:05:05"</f>
        <v>2018-11-02 15:05:05</v>
      </c>
    </row>
    <row r="674" spans="1:5" x14ac:dyDescent="0.2">
      <c r="A674" t="s">
        <v>469</v>
      </c>
      <c r="B674" t="str">
        <f>"13428129262"</f>
        <v>13428129262</v>
      </c>
      <c r="C674" t="s">
        <v>1</v>
      </c>
      <c r="D674" t="s">
        <v>12</v>
      </c>
      <c r="E674" t="str">
        <f>"2018-11-02 15:02:49"</f>
        <v>2018-11-02 15:02:49</v>
      </c>
    </row>
    <row r="675" spans="1:5" x14ac:dyDescent="0.2">
      <c r="A675" t="s">
        <v>470</v>
      </c>
      <c r="B675" t="str">
        <f>"13960510155"</f>
        <v>13960510155</v>
      </c>
      <c r="C675" t="s">
        <v>1</v>
      </c>
      <c r="D675" t="s">
        <v>12</v>
      </c>
      <c r="E675" t="str">
        <f>"2018-11-02 15:01:08"</f>
        <v>2018-11-02 15:01:08</v>
      </c>
    </row>
    <row r="676" spans="1:5" x14ac:dyDescent="0.2">
      <c r="A676" t="s">
        <v>471</v>
      </c>
      <c r="B676" t="str">
        <f>"13925360386"</f>
        <v>13925360386</v>
      </c>
      <c r="C676" t="s">
        <v>1</v>
      </c>
      <c r="D676" t="s">
        <v>12</v>
      </c>
      <c r="E676" t="str">
        <f>"2018-11-02 15:00:53"</f>
        <v>2018-11-02 15:00:53</v>
      </c>
    </row>
    <row r="677" spans="1:5" x14ac:dyDescent="0.2">
      <c r="A677" t="s">
        <v>472</v>
      </c>
      <c r="B677" t="str">
        <f>"13577193394"</f>
        <v>13577193394</v>
      </c>
      <c r="C677" t="s">
        <v>1</v>
      </c>
      <c r="D677" t="s">
        <v>2</v>
      </c>
      <c r="E677" t="str">
        <f>"2018-11-02 15:00:47"</f>
        <v>2018-11-02 15:00:47</v>
      </c>
    </row>
    <row r="678" spans="1:5" x14ac:dyDescent="0.2">
      <c r="A678" t="s">
        <v>473</v>
      </c>
      <c r="B678" t="str">
        <f>"13414953188"</f>
        <v>13414953188</v>
      </c>
      <c r="C678" t="s">
        <v>1</v>
      </c>
      <c r="D678" t="s">
        <v>12</v>
      </c>
      <c r="E678" t="str">
        <f>"2018-11-02 14:58:17"</f>
        <v>2018-11-02 14:58:17</v>
      </c>
    </row>
    <row r="679" spans="1:5" x14ac:dyDescent="0.2">
      <c r="A679" t="s">
        <v>0</v>
      </c>
      <c r="B679" t="str">
        <f>"18099625435"</f>
        <v>18099625435</v>
      </c>
      <c r="C679" t="s">
        <v>1</v>
      </c>
      <c r="D679" t="s">
        <v>12</v>
      </c>
      <c r="E679" t="str">
        <f>"2018-11-02 14:58:03"</f>
        <v>2018-11-02 14:58:03</v>
      </c>
    </row>
    <row r="680" spans="1:5" x14ac:dyDescent="0.2">
      <c r="A680" t="s">
        <v>474</v>
      </c>
      <c r="B680" t="str">
        <f>"13864076094"</f>
        <v>13864076094</v>
      </c>
      <c r="C680" t="s">
        <v>1</v>
      </c>
      <c r="D680" t="s">
        <v>475</v>
      </c>
      <c r="E680" t="str">
        <f>"2018-11-02 14:58:01"</f>
        <v>2018-11-02 14:58:01</v>
      </c>
    </row>
    <row r="681" spans="1:5" x14ac:dyDescent="0.2">
      <c r="A681" t="s">
        <v>476</v>
      </c>
      <c r="B681" t="str">
        <f>"15905944995"</f>
        <v>15905944995</v>
      </c>
      <c r="C681" t="s">
        <v>1</v>
      </c>
      <c r="D681" t="s">
        <v>12</v>
      </c>
      <c r="E681" t="str">
        <f>"2018-11-02 14:57:40"</f>
        <v>2018-11-02 14:57:40</v>
      </c>
    </row>
    <row r="682" spans="1:5" x14ac:dyDescent="0.2">
      <c r="A682" t="s">
        <v>477</v>
      </c>
      <c r="B682" t="str">
        <f>"13880296733"</f>
        <v>13880296733</v>
      </c>
      <c r="C682" t="s">
        <v>1</v>
      </c>
      <c r="D682" t="s">
        <v>12</v>
      </c>
      <c r="E682" t="str">
        <f>"2018-11-02 14:55:22"</f>
        <v>2018-11-02 14:55:22</v>
      </c>
    </row>
    <row r="683" spans="1:5" x14ac:dyDescent="0.2">
      <c r="A683" t="s">
        <v>478</v>
      </c>
      <c r="B683" t="str">
        <f>"15946493335"</f>
        <v>15946493335</v>
      </c>
      <c r="C683" t="s">
        <v>1</v>
      </c>
      <c r="D683" t="s">
        <v>61</v>
      </c>
      <c r="E683" t="str">
        <f>"2018-11-02 14:53:59"</f>
        <v>2018-11-02 14:53:59</v>
      </c>
    </row>
    <row r="684" spans="1:5" x14ac:dyDescent="0.2">
      <c r="A684" t="s">
        <v>479</v>
      </c>
      <c r="B684" t="str">
        <f>"18631030941"</f>
        <v>18631030941</v>
      </c>
      <c r="C684" t="s">
        <v>1</v>
      </c>
      <c r="D684" t="s">
        <v>12</v>
      </c>
      <c r="E684" t="str">
        <f>"2018-11-02 14:53:08"</f>
        <v>2018-11-02 14:53:08</v>
      </c>
    </row>
    <row r="685" spans="1:5" x14ac:dyDescent="0.2">
      <c r="A685" t="s">
        <v>480</v>
      </c>
      <c r="B685" t="str">
        <f>"17326819939"</f>
        <v>17326819939</v>
      </c>
      <c r="C685" t="s">
        <v>1</v>
      </c>
      <c r="D685" t="s">
        <v>12</v>
      </c>
      <c r="E685" t="str">
        <f>"2018-11-02 14:52:22"</f>
        <v>2018-11-02 14:52:22</v>
      </c>
    </row>
    <row r="686" spans="1:5" x14ac:dyDescent="0.2">
      <c r="A686" t="s">
        <v>0</v>
      </c>
      <c r="B686" t="str">
        <f>"15887034382"</f>
        <v>15887034382</v>
      </c>
      <c r="C686" t="s">
        <v>1</v>
      </c>
      <c r="D686" t="s">
        <v>11</v>
      </c>
      <c r="E686" t="str">
        <f>"2018-11-02 14:51:21"</f>
        <v>2018-11-02 14:51:21</v>
      </c>
    </row>
    <row r="687" spans="1:5" x14ac:dyDescent="0.2">
      <c r="A687" t="s">
        <v>481</v>
      </c>
      <c r="B687" t="str">
        <f>"17707328464"</f>
        <v>17707328464</v>
      </c>
      <c r="C687" t="s">
        <v>1</v>
      </c>
      <c r="D687" t="s">
        <v>12</v>
      </c>
      <c r="E687" t="str">
        <f>"2018-11-02 14:50:59"</f>
        <v>2018-11-02 14:50:59</v>
      </c>
    </row>
    <row r="688" spans="1:5" x14ac:dyDescent="0.2">
      <c r="A688" t="s">
        <v>482</v>
      </c>
      <c r="B688" t="str">
        <f>"18988454688"</f>
        <v>18988454688</v>
      </c>
      <c r="C688" t="s">
        <v>1</v>
      </c>
      <c r="D688" t="s">
        <v>12</v>
      </c>
      <c r="E688" t="str">
        <f>"2018-11-02 14:49:23"</f>
        <v>2018-11-02 14:49:23</v>
      </c>
    </row>
    <row r="689" spans="1:5" x14ac:dyDescent="0.2">
      <c r="A689" t="s">
        <v>483</v>
      </c>
      <c r="B689" t="str">
        <f>"18863330204"</f>
        <v>18863330204</v>
      </c>
      <c r="C689" t="s">
        <v>1</v>
      </c>
      <c r="D689" t="s">
        <v>13</v>
      </c>
      <c r="E689" t="str">
        <f>"2018-11-02 14:49:06"</f>
        <v>2018-11-02 14:49:06</v>
      </c>
    </row>
    <row r="690" spans="1:5" x14ac:dyDescent="0.2">
      <c r="A690" t="s">
        <v>484</v>
      </c>
      <c r="B690" t="str">
        <f>"18368325016"</f>
        <v>18368325016</v>
      </c>
      <c r="C690" t="s">
        <v>1</v>
      </c>
      <c r="D690" t="s">
        <v>12</v>
      </c>
      <c r="E690" t="str">
        <f>"2018-11-02 14:49:00"</f>
        <v>2018-11-02 14:49:00</v>
      </c>
    </row>
    <row r="691" spans="1:5" x14ac:dyDescent="0.2">
      <c r="A691" t="s">
        <v>485</v>
      </c>
      <c r="B691" t="str">
        <f>"15346737322"</f>
        <v>15346737322</v>
      </c>
      <c r="C691" t="s">
        <v>1</v>
      </c>
      <c r="D691" t="s">
        <v>11</v>
      </c>
      <c r="E691" t="str">
        <f>"2018-11-02 14:48:58"</f>
        <v>2018-11-02 14:48:58</v>
      </c>
    </row>
    <row r="692" spans="1:5" x14ac:dyDescent="0.2">
      <c r="A692" t="s">
        <v>486</v>
      </c>
      <c r="B692" t="str">
        <f>"18235100041"</f>
        <v>18235100041</v>
      </c>
      <c r="C692" t="s">
        <v>1</v>
      </c>
      <c r="D692" t="s">
        <v>12</v>
      </c>
      <c r="E692" t="str">
        <f>"2018-11-02 14:48:29"</f>
        <v>2018-11-02 14:48:29</v>
      </c>
    </row>
    <row r="693" spans="1:5" x14ac:dyDescent="0.2">
      <c r="A693" t="s">
        <v>0</v>
      </c>
      <c r="B693" t="str">
        <f>"15818733182"</f>
        <v>15818733182</v>
      </c>
      <c r="C693" t="s">
        <v>1</v>
      </c>
      <c r="D693" t="s">
        <v>12</v>
      </c>
      <c r="E693" t="str">
        <f>"2018-11-02 14:47:39"</f>
        <v>2018-11-02 14:47:39</v>
      </c>
    </row>
    <row r="694" spans="1:5" x14ac:dyDescent="0.2">
      <c r="A694" t="s">
        <v>487</v>
      </c>
      <c r="B694" t="str">
        <f>"15019577994"</f>
        <v>15019577994</v>
      </c>
      <c r="C694" t="s">
        <v>1</v>
      </c>
      <c r="D694" t="s">
        <v>11</v>
      </c>
      <c r="E694" t="str">
        <f>"2018-11-02 14:46:28"</f>
        <v>2018-11-02 14:46:28</v>
      </c>
    </row>
    <row r="695" spans="1:5" x14ac:dyDescent="0.2">
      <c r="A695" t="s">
        <v>488</v>
      </c>
      <c r="B695" t="str">
        <f>"13762692615"</f>
        <v>13762692615</v>
      </c>
      <c r="C695" t="s">
        <v>1</v>
      </c>
      <c r="D695" t="s">
        <v>61</v>
      </c>
      <c r="E695" t="str">
        <f>"2018-11-02 14:46:02"</f>
        <v>2018-11-02 14:46:02</v>
      </c>
    </row>
    <row r="696" spans="1:5" x14ac:dyDescent="0.2">
      <c r="A696" t="s">
        <v>489</v>
      </c>
      <c r="B696" t="str">
        <f>"13712354629"</f>
        <v>13712354629</v>
      </c>
      <c r="C696" t="s">
        <v>1</v>
      </c>
      <c r="D696" t="s">
        <v>12</v>
      </c>
      <c r="E696" t="str">
        <f>"2018-11-02 14:45:46"</f>
        <v>2018-11-02 14:45:46</v>
      </c>
    </row>
    <row r="697" spans="1:5" x14ac:dyDescent="0.2">
      <c r="A697" t="s">
        <v>490</v>
      </c>
      <c r="B697" t="str">
        <f>"13532927759"</f>
        <v>13532927759</v>
      </c>
      <c r="C697" t="s">
        <v>1</v>
      </c>
      <c r="D697" t="s">
        <v>12</v>
      </c>
      <c r="E697" t="str">
        <f>"2018-11-02 14:45:24"</f>
        <v>2018-11-02 14:45:24</v>
      </c>
    </row>
    <row r="698" spans="1:5" x14ac:dyDescent="0.2">
      <c r="A698" t="s">
        <v>491</v>
      </c>
      <c r="B698" t="str">
        <f>"15912471670"</f>
        <v>15912471670</v>
      </c>
      <c r="C698" t="s">
        <v>1</v>
      </c>
      <c r="D698" t="s">
        <v>61</v>
      </c>
      <c r="E698" t="str">
        <f>"2018-11-02 14:45:20"</f>
        <v>2018-11-02 14:45:20</v>
      </c>
    </row>
    <row r="699" spans="1:5" x14ac:dyDescent="0.2">
      <c r="A699" t="s">
        <v>0</v>
      </c>
      <c r="B699" t="str">
        <f>"15947141058"</f>
        <v>15947141058</v>
      </c>
      <c r="C699" t="s">
        <v>1</v>
      </c>
      <c r="D699" t="s">
        <v>12</v>
      </c>
      <c r="E699" t="str">
        <f>"2018-11-02 14:44:52"</f>
        <v>2018-11-02 14:44:52</v>
      </c>
    </row>
    <row r="700" spans="1:5" x14ac:dyDescent="0.2">
      <c r="A700" t="s">
        <v>492</v>
      </c>
      <c r="B700" t="str">
        <f>"15080055402"</f>
        <v>15080055402</v>
      </c>
      <c r="C700" t="s">
        <v>1</v>
      </c>
      <c r="D700" t="s">
        <v>11</v>
      </c>
      <c r="E700" t="str">
        <f>"2018-11-02 14:44:46"</f>
        <v>2018-11-02 14:44:46</v>
      </c>
    </row>
    <row r="701" spans="1:5" x14ac:dyDescent="0.2">
      <c r="A701" t="s">
        <v>493</v>
      </c>
      <c r="B701" t="str">
        <f>"15833376919"</f>
        <v>15833376919</v>
      </c>
      <c r="C701" t="s">
        <v>1</v>
      </c>
      <c r="D701" t="s">
        <v>11</v>
      </c>
      <c r="E701" t="str">
        <f>"2018-11-02 14:43:30"</f>
        <v>2018-11-02 14:43:30</v>
      </c>
    </row>
    <row r="702" spans="1:5" x14ac:dyDescent="0.2">
      <c r="A702" t="s">
        <v>494</v>
      </c>
      <c r="B702" t="str">
        <f>"15908376037"</f>
        <v>15908376037</v>
      </c>
      <c r="C702" t="s">
        <v>1</v>
      </c>
      <c r="D702" t="s">
        <v>11</v>
      </c>
      <c r="E702" t="str">
        <f>"2018-11-02 14:43:09"</f>
        <v>2018-11-02 14:43:09</v>
      </c>
    </row>
    <row r="703" spans="1:5" x14ac:dyDescent="0.2">
      <c r="A703" t="s">
        <v>495</v>
      </c>
      <c r="B703" t="str">
        <f>"18653246292"</f>
        <v>18653246292</v>
      </c>
      <c r="C703" t="s">
        <v>1</v>
      </c>
      <c r="D703" t="s">
        <v>12</v>
      </c>
      <c r="E703" t="str">
        <f>"2018-11-02 14:40:47"</f>
        <v>2018-11-02 14:40:47</v>
      </c>
    </row>
    <row r="704" spans="1:5" x14ac:dyDescent="0.2">
      <c r="A704" t="s">
        <v>496</v>
      </c>
      <c r="B704" t="str">
        <f>"18887418286"</f>
        <v>18887418286</v>
      </c>
      <c r="C704" t="s">
        <v>1</v>
      </c>
      <c r="D704" t="s">
        <v>12</v>
      </c>
      <c r="E704" t="str">
        <f>"2018-11-02 14:40:02"</f>
        <v>2018-11-02 14:40:02</v>
      </c>
    </row>
    <row r="705" spans="1:5" x14ac:dyDescent="0.2">
      <c r="A705" t="s">
        <v>497</v>
      </c>
      <c r="B705" t="str">
        <f>"18908292116"</f>
        <v>18908292116</v>
      </c>
      <c r="C705" t="s">
        <v>1</v>
      </c>
      <c r="D705" t="s">
        <v>61</v>
      </c>
      <c r="E705" t="str">
        <f>"2018-11-02 14:39:56"</f>
        <v>2018-11-02 14:39:56</v>
      </c>
    </row>
    <row r="706" spans="1:5" x14ac:dyDescent="0.2">
      <c r="A706" t="s">
        <v>0</v>
      </c>
      <c r="B706" t="str">
        <f>"13944851813"</f>
        <v>13944851813</v>
      </c>
      <c r="C706" t="s">
        <v>1</v>
      </c>
      <c r="D706" t="s">
        <v>12</v>
      </c>
      <c r="E706" t="str">
        <f>"2018-11-02 14:38:56"</f>
        <v>2018-11-02 14:38:56</v>
      </c>
    </row>
    <row r="707" spans="1:5" x14ac:dyDescent="0.2">
      <c r="A707" t="s">
        <v>0</v>
      </c>
      <c r="B707" t="str">
        <f>"18233960809"</f>
        <v>18233960809</v>
      </c>
      <c r="C707" t="s">
        <v>1</v>
      </c>
      <c r="D707" t="s">
        <v>12</v>
      </c>
      <c r="E707" t="str">
        <f>"2018-11-02 14:38:17"</f>
        <v>2018-11-02 14:38:17</v>
      </c>
    </row>
    <row r="708" spans="1:5" x14ac:dyDescent="0.2">
      <c r="A708" t="s">
        <v>0</v>
      </c>
      <c r="B708" t="str">
        <f>"18335632705"</f>
        <v>18335632705</v>
      </c>
      <c r="C708" t="s">
        <v>1</v>
      </c>
      <c r="D708" t="s">
        <v>12</v>
      </c>
      <c r="E708" t="str">
        <f>"2018-11-02 14:37:53"</f>
        <v>2018-11-02 14:37:53</v>
      </c>
    </row>
    <row r="709" spans="1:5" x14ac:dyDescent="0.2">
      <c r="A709" t="s">
        <v>498</v>
      </c>
      <c r="B709" t="str">
        <f>"15051020903"</f>
        <v>15051020903</v>
      </c>
      <c r="C709" t="s">
        <v>1</v>
      </c>
      <c r="D709" t="s">
        <v>61</v>
      </c>
      <c r="E709" t="str">
        <f>"2018-11-02 14:36:59"</f>
        <v>2018-11-02 14:36:59</v>
      </c>
    </row>
    <row r="710" spans="1:5" x14ac:dyDescent="0.2">
      <c r="A710" t="s">
        <v>499</v>
      </c>
      <c r="B710" t="str">
        <f>"15779032715"</f>
        <v>15779032715</v>
      </c>
      <c r="C710" t="s">
        <v>1</v>
      </c>
      <c r="D710" t="s">
        <v>12</v>
      </c>
      <c r="E710" t="str">
        <f>"2018-11-02 14:31:44"</f>
        <v>2018-11-02 14:31:44</v>
      </c>
    </row>
    <row r="711" spans="1:5" x14ac:dyDescent="0.2">
      <c r="A711" t="s">
        <v>500</v>
      </c>
      <c r="B711" t="str">
        <f>"15844011707"</f>
        <v>15844011707</v>
      </c>
      <c r="C711" t="s">
        <v>1</v>
      </c>
      <c r="D711" t="s">
        <v>25</v>
      </c>
      <c r="E711" t="str">
        <f>"2018-11-02 14:29:19"</f>
        <v>2018-11-02 14:29:19</v>
      </c>
    </row>
    <row r="712" spans="1:5" x14ac:dyDescent="0.2">
      <c r="A712" t="s">
        <v>0</v>
      </c>
      <c r="B712" t="str">
        <f>"15992671546"</f>
        <v>15992671546</v>
      </c>
      <c r="C712" t="s">
        <v>1</v>
      </c>
      <c r="D712" t="s">
        <v>12</v>
      </c>
      <c r="E712" t="str">
        <f>"2018-11-02 14:28:32"</f>
        <v>2018-11-02 14:28:32</v>
      </c>
    </row>
    <row r="713" spans="1:5" x14ac:dyDescent="0.2">
      <c r="A713" t="s">
        <v>0</v>
      </c>
      <c r="B713" t="str">
        <f>"13909631759"</f>
        <v>13909631759</v>
      </c>
      <c r="C713" t="s">
        <v>1</v>
      </c>
      <c r="D713" t="s">
        <v>12</v>
      </c>
      <c r="E713" t="str">
        <f>"2018-11-02 14:24:54"</f>
        <v>2018-11-02 14:24:54</v>
      </c>
    </row>
    <row r="714" spans="1:5" x14ac:dyDescent="0.2">
      <c r="A714" t="s">
        <v>501</v>
      </c>
      <c r="B714" t="str">
        <f>"18898546429"</f>
        <v>18898546429</v>
      </c>
      <c r="C714" t="s">
        <v>1</v>
      </c>
      <c r="D714" t="s">
        <v>13</v>
      </c>
      <c r="E714" t="str">
        <f>"2018-11-02 14:24:02"</f>
        <v>2018-11-02 14:24:02</v>
      </c>
    </row>
    <row r="715" spans="1:5" x14ac:dyDescent="0.2">
      <c r="A715" t="s">
        <v>502</v>
      </c>
      <c r="B715" t="str">
        <f>"13277776564"</f>
        <v>13277776564</v>
      </c>
      <c r="C715" t="s">
        <v>1</v>
      </c>
      <c r="D715" t="s">
        <v>2</v>
      </c>
      <c r="E715" t="str">
        <f>"2018-11-02 14:23:29"</f>
        <v>2018-11-02 14:23:29</v>
      </c>
    </row>
    <row r="716" spans="1:5" x14ac:dyDescent="0.2">
      <c r="A716" t="s">
        <v>503</v>
      </c>
      <c r="B716" t="str">
        <f>"15913633574"</f>
        <v>15913633574</v>
      </c>
      <c r="C716" t="s">
        <v>1</v>
      </c>
      <c r="D716" t="s">
        <v>126</v>
      </c>
      <c r="E716" t="str">
        <f>"2018-11-02 14:22:55"</f>
        <v>2018-11-02 14:22:55</v>
      </c>
    </row>
    <row r="717" spans="1:5" x14ac:dyDescent="0.2">
      <c r="A717" t="s">
        <v>0</v>
      </c>
      <c r="B717" t="str">
        <f>"17166940975"</f>
        <v>17166940975</v>
      </c>
      <c r="C717" t="s">
        <v>1</v>
      </c>
      <c r="D717" t="s">
        <v>126</v>
      </c>
      <c r="E717" t="str">
        <f>"2018-11-02 14:22:15"</f>
        <v>2018-11-02 14:22:15</v>
      </c>
    </row>
    <row r="718" spans="1:5" x14ac:dyDescent="0.2">
      <c r="A718" t="s">
        <v>0</v>
      </c>
      <c r="B718" t="str">
        <f>"18631776016"</f>
        <v>18631776016</v>
      </c>
      <c r="C718" t="s">
        <v>1</v>
      </c>
      <c r="D718" t="s">
        <v>12</v>
      </c>
      <c r="E718" t="str">
        <f>"2018-11-02 14:20:57"</f>
        <v>2018-11-02 14:20:57</v>
      </c>
    </row>
    <row r="719" spans="1:5" x14ac:dyDescent="0.2">
      <c r="A719" t="s">
        <v>504</v>
      </c>
      <c r="B719" t="str">
        <f>"15057952143"</f>
        <v>15057952143</v>
      </c>
      <c r="C719" t="s">
        <v>1</v>
      </c>
      <c r="D719" t="s">
        <v>61</v>
      </c>
      <c r="E719" t="str">
        <f>"2018-11-02 14:16:55"</f>
        <v>2018-11-02 14:16:55</v>
      </c>
    </row>
    <row r="720" spans="1:5" x14ac:dyDescent="0.2">
      <c r="A720" t="s">
        <v>505</v>
      </c>
      <c r="B720" t="str">
        <f>"17762082234"</f>
        <v>17762082234</v>
      </c>
      <c r="C720" t="s">
        <v>1</v>
      </c>
      <c r="D720" t="s">
        <v>12</v>
      </c>
      <c r="E720" t="str">
        <f>"2018-11-02 14:16:11"</f>
        <v>2018-11-02 14:16:11</v>
      </c>
    </row>
    <row r="721" spans="1:5" x14ac:dyDescent="0.2">
      <c r="A721" t="s">
        <v>0</v>
      </c>
      <c r="B721" t="str">
        <f>"15825284684"</f>
        <v>15825284684</v>
      </c>
      <c r="C721" t="s">
        <v>1</v>
      </c>
      <c r="D721" t="s">
        <v>12</v>
      </c>
      <c r="E721" t="str">
        <f>"2018-11-02 14:15:04"</f>
        <v>2018-11-02 14:15:04</v>
      </c>
    </row>
    <row r="722" spans="1:5" x14ac:dyDescent="0.2">
      <c r="A722" t="s">
        <v>506</v>
      </c>
      <c r="B722" t="str">
        <f>"15261195133"</f>
        <v>15261195133</v>
      </c>
      <c r="C722" t="s">
        <v>1</v>
      </c>
      <c r="D722" t="s">
        <v>61</v>
      </c>
      <c r="E722" t="str">
        <f>"2018-11-02 14:13:43"</f>
        <v>2018-11-02 14:13:43</v>
      </c>
    </row>
    <row r="723" spans="1:5" x14ac:dyDescent="0.2">
      <c r="A723" t="s">
        <v>507</v>
      </c>
      <c r="B723" t="str">
        <f>"15977783448"</f>
        <v>15977783448</v>
      </c>
      <c r="C723" t="s">
        <v>1</v>
      </c>
      <c r="D723" t="s">
        <v>61</v>
      </c>
      <c r="E723" t="str">
        <f>"2018-11-02 14:12:48"</f>
        <v>2018-11-02 14:12:48</v>
      </c>
    </row>
    <row r="724" spans="1:5" x14ac:dyDescent="0.2">
      <c r="A724" t="s">
        <v>508</v>
      </c>
      <c r="B724" t="str">
        <f>"18915150122"</f>
        <v>18915150122</v>
      </c>
      <c r="C724" t="s">
        <v>1</v>
      </c>
      <c r="D724" t="s">
        <v>61</v>
      </c>
      <c r="E724" t="str">
        <f>"2018-11-02 14:08:52"</f>
        <v>2018-11-02 14:08:52</v>
      </c>
    </row>
    <row r="725" spans="1:5" x14ac:dyDescent="0.2">
      <c r="A725" t="s">
        <v>509</v>
      </c>
      <c r="B725" t="str">
        <f>"15278284448"</f>
        <v>15278284448</v>
      </c>
      <c r="C725" t="s">
        <v>1</v>
      </c>
      <c r="D725" t="s">
        <v>61</v>
      </c>
      <c r="E725" t="str">
        <f>"2018-11-02 14:07:42"</f>
        <v>2018-11-02 14:07:42</v>
      </c>
    </row>
    <row r="726" spans="1:5" x14ac:dyDescent="0.2">
      <c r="A726" t="s">
        <v>510</v>
      </c>
      <c r="B726" t="str">
        <f>"15080568759"</f>
        <v>15080568759</v>
      </c>
      <c r="C726" t="s">
        <v>1</v>
      </c>
      <c r="D726" t="s">
        <v>11</v>
      </c>
      <c r="E726" t="str">
        <f>"2018-11-02 14:06:41"</f>
        <v>2018-11-02 14:06:41</v>
      </c>
    </row>
    <row r="727" spans="1:5" x14ac:dyDescent="0.2">
      <c r="A727" t="s">
        <v>511</v>
      </c>
      <c r="B727" t="str">
        <f>"18694118002"</f>
        <v>18694118002</v>
      </c>
      <c r="C727" t="s">
        <v>1</v>
      </c>
      <c r="D727" t="s">
        <v>11</v>
      </c>
      <c r="E727" t="str">
        <f>"2018-11-02 14:05:24"</f>
        <v>2018-11-02 14:05:24</v>
      </c>
    </row>
    <row r="728" spans="1:5" x14ac:dyDescent="0.2">
      <c r="A728" t="s">
        <v>512</v>
      </c>
      <c r="B728" t="str">
        <f>"13508033231"</f>
        <v>13508033231</v>
      </c>
      <c r="C728" t="s">
        <v>1</v>
      </c>
      <c r="D728" t="s">
        <v>13</v>
      </c>
      <c r="E728" t="str">
        <f>"2018-11-02 13:52:57"</f>
        <v>2018-11-02 13:52:57</v>
      </c>
    </row>
    <row r="729" spans="1:5" x14ac:dyDescent="0.2">
      <c r="A729" t="s">
        <v>0</v>
      </c>
      <c r="B729" t="str">
        <f>"18789699299"</f>
        <v>18789699299</v>
      </c>
      <c r="C729" t="s">
        <v>1</v>
      </c>
      <c r="D729" t="s">
        <v>61</v>
      </c>
      <c r="E729" t="str">
        <f>"2018-11-02 13:50:58"</f>
        <v>2018-11-02 13:50:58</v>
      </c>
    </row>
    <row r="730" spans="1:5" x14ac:dyDescent="0.2">
      <c r="A730" t="s">
        <v>513</v>
      </c>
      <c r="B730" t="str">
        <f>"18783144357"</f>
        <v>18783144357</v>
      </c>
      <c r="C730" t="s">
        <v>1</v>
      </c>
      <c r="D730" t="s">
        <v>13</v>
      </c>
      <c r="E730" t="str">
        <f>"2018-11-02 13:48:42"</f>
        <v>2018-11-02 13:48:42</v>
      </c>
    </row>
    <row r="731" spans="1:5" x14ac:dyDescent="0.2">
      <c r="A731" t="s">
        <v>514</v>
      </c>
      <c r="B731" t="str">
        <f>"13420430970"</f>
        <v>13420430970</v>
      </c>
      <c r="C731" t="s">
        <v>1</v>
      </c>
      <c r="D731" t="s">
        <v>12</v>
      </c>
      <c r="E731" t="str">
        <f>"2018-11-02 13:44:30"</f>
        <v>2018-11-02 13:44:30</v>
      </c>
    </row>
    <row r="732" spans="1:5" x14ac:dyDescent="0.2">
      <c r="A732" t="s">
        <v>0</v>
      </c>
      <c r="B732" t="str">
        <f>"17756521692"</f>
        <v>17756521692</v>
      </c>
      <c r="C732" t="s">
        <v>1</v>
      </c>
      <c r="D732" t="s">
        <v>25</v>
      </c>
      <c r="E732" t="str">
        <f>"2018-11-02 13:17:48"</f>
        <v>2018-11-02 13:17:48</v>
      </c>
    </row>
    <row r="733" spans="1:5" x14ac:dyDescent="0.2">
      <c r="A733" t="s">
        <v>515</v>
      </c>
      <c r="B733" t="str">
        <f>"13995555954"</f>
        <v>13995555954</v>
      </c>
      <c r="C733" t="s">
        <v>1</v>
      </c>
      <c r="D733" t="s">
        <v>13</v>
      </c>
      <c r="E733" t="str">
        <f>"2018-11-02 13:16:57"</f>
        <v>2018-11-02 13:16:57</v>
      </c>
    </row>
    <row r="734" spans="1:5" x14ac:dyDescent="0.2">
      <c r="A734" t="s">
        <v>516</v>
      </c>
      <c r="B734" t="str">
        <f>"13847959260"</f>
        <v>13847959260</v>
      </c>
      <c r="C734" t="s">
        <v>1</v>
      </c>
      <c r="D734" t="s">
        <v>13</v>
      </c>
      <c r="E734" t="str">
        <f>"2018-11-02 13:11:36"</f>
        <v>2018-11-02 13:11:36</v>
      </c>
    </row>
    <row r="735" spans="1:5" x14ac:dyDescent="0.2">
      <c r="A735" t="s">
        <v>517</v>
      </c>
      <c r="B735" t="str">
        <f>"13989591289"</f>
        <v>13989591289</v>
      </c>
      <c r="C735" t="s">
        <v>1</v>
      </c>
      <c r="D735" t="s">
        <v>13</v>
      </c>
      <c r="E735" t="str">
        <f>"2018-11-02 13:03:02"</f>
        <v>2018-11-02 13:03:02</v>
      </c>
    </row>
    <row r="736" spans="1:5" x14ac:dyDescent="0.2">
      <c r="A736" t="s">
        <v>518</v>
      </c>
      <c r="B736" t="str">
        <f>"13573120292"</f>
        <v>13573120292</v>
      </c>
      <c r="C736" t="s">
        <v>1</v>
      </c>
      <c r="D736" t="s">
        <v>13</v>
      </c>
      <c r="E736" t="str">
        <f>"2018-11-02 12:57:14"</f>
        <v>2018-11-02 12:57:14</v>
      </c>
    </row>
    <row r="737" spans="1:5" x14ac:dyDescent="0.2">
      <c r="A737" t="s">
        <v>519</v>
      </c>
      <c r="B737" t="str">
        <f>"13921183488"</f>
        <v>13921183488</v>
      </c>
      <c r="C737" t="s">
        <v>1</v>
      </c>
      <c r="D737" t="s">
        <v>11</v>
      </c>
      <c r="E737" t="str">
        <f>"2018-11-02 12:56:16"</f>
        <v>2018-11-02 12:56:16</v>
      </c>
    </row>
    <row r="738" spans="1:5" x14ac:dyDescent="0.2">
      <c r="A738" t="s">
        <v>0</v>
      </c>
      <c r="B738" t="str">
        <f>"17515014920"</f>
        <v>17515014920</v>
      </c>
      <c r="C738" t="s">
        <v>1</v>
      </c>
      <c r="D738" t="s">
        <v>126</v>
      </c>
      <c r="E738" t="str">
        <f>"2018-11-02 12:52:47"</f>
        <v>2018-11-02 12:52:47</v>
      </c>
    </row>
    <row r="739" spans="1:5" x14ac:dyDescent="0.2">
      <c r="A739" t="s">
        <v>520</v>
      </c>
      <c r="B739" t="str">
        <f>"15659599899"</f>
        <v>15659599899</v>
      </c>
      <c r="C739" t="s">
        <v>1</v>
      </c>
      <c r="D739" t="s">
        <v>61</v>
      </c>
      <c r="E739" t="str">
        <f>"2018-11-02 12:44:05"</f>
        <v>2018-11-02 12:44:05</v>
      </c>
    </row>
    <row r="740" spans="1:5" x14ac:dyDescent="0.2">
      <c r="A740" t="s">
        <v>0</v>
      </c>
      <c r="B740" t="str">
        <f>"18296827229"</f>
        <v>18296827229</v>
      </c>
      <c r="C740" t="s">
        <v>1</v>
      </c>
      <c r="D740" t="s">
        <v>13</v>
      </c>
      <c r="E740" t="str">
        <f>"2018-11-02 12:43:31"</f>
        <v>2018-11-02 12:43:31</v>
      </c>
    </row>
    <row r="741" spans="1:5" x14ac:dyDescent="0.2">
      <c r="A741" t="s">
        <v>521</v>
      </c>
      <c r="B741" t="str">
        <f>"13508253790"</f>
        <v>13508253790</v>
      </c>
      <c r="C741" t="s">
        <v>1</v>
      </c>
      <c r="D741" t="s">
        <v>13</v>
      </c>
      <c r="E741" t="str">
        <f>"2018-11-02 12:37:48"</f>
        <v>2018-11-02 12:37:48</v>
      </c>
    </row>
    <row r="742" spans="1:5" x14ac:dyDescent="0.2">
      <c r="A742" t="s">
        <v>0</v>
      </c>
      <c r="B742" t="str">
        <f>"18162611131"</f>
        <v>18162611131</v>
      </c>
      <c r="C742" t="s">
        <v>1</v>
      </c>
      <c r="D742" t="s">
        <v>126</v>
      </c>
      <c r="E742" t="str">
        <f>"2018-11-02 12:35:47"</f>
        <v>2018-11-02 12:35:47</v>
      </c>
    </row>
    <row r="743" spans="1:5" x14ac:dyDescent="0.2">
      <c r="A743" t="s">
        <v>522</v>
      </c>
      <c r="B743" t="str">
        <f>"13033108333"</f>
        <v>13033108333</v>
      </c>
      <c r="C743" t="s">
        <v>1</v>
      </c>
      <c r="D743" t="s">
        <v>61</v>
      </c>
      <c r="E743" t="str">
        <f>"2018-11-02 12:33:03"</f>
        <v>2018-11-02 12:33:03</v>
      </c>
    </row>
    <row r="744" spans="1:5" x14ac:dyDescent="0.2">
      <c r="A744" t="s">
        <v>0</v>
      </c>
      <c r="B744" t="str">
        <f>"17779573770"</f>
        <v>17779573770</v>
      </c>
      <c r="C744" t="s">
        <v>1</v>
      </c>
      <c r="D744" t="s">
        <v>12</v>
      </c>
      <c r="E744" t="str">
        <f>"2018-11-02 12:31:46"</f>
        <v>2018-11-02 12:31:46</v>
      </c>
    </row>
    <row r="745" spans="1:5" x14ac:dyDescent="0.2">
      <c r="A745" t="s">
        <v>523</v>
      </c>
      <c r="B745" t="str">
        <f>"15949846076"</f>
        <v>15949846076</v>
      </c>
      <c r="C745" t="s">
        <v>1</v>
      </c>
      <c r="D745" t="s">
        <v>12</v>
      </c>
      <c r="E745" t="str">
        <f>"2018-11-02 12:30:26"</f>
        <v>2018-11-02 12:30:26</v>
      </c>
    </row>
    <row r="746" spans="1:5" x14ac:dyDescent="0.2">
      <c r="A746" t="s">
        <v>524</v>
      </c>
      <c r="B746" t="str">
        <f>"13547226996"</f>
        <v>13547226996</v>
      </c>
      <c r="C746" t="s">
        <v>1</v>
      </c>
      <c r="D746" t="s">
        <v>13</v>
      </c>
      <c r="E746" t="str">
        <f>"2018-11-02 12:30:17"</f>
        <v>2018-11-02 12:30:17</v>
      </c>
    </row>
    <row r="747" spans="1:5" x14ac:dyDescent="0.2">
      <c r="A747" t="s">
        <v>525</v>
      </c>
      <c r="B747" t="str">
        <f>"13942604455"</f>
        <v>13942604455</v>
      </c>
      <c r="C747" t="s">
        <v>1</v>
      </c>
      <c r="D747" t="s">
        <v>13</v>
      </c>
      <c r="E747" t="str">
        <f>"2018-11-02 12:27:52"</f>
        <v>2018-11-02 12:27:52</v>
      </c>
    </row>
    <row r="748" spans="1:5" x14ac:dyDescent="0.2">
      <c r="A748" t="s">
        <v>0</v>
      </c>
      <c r="B748" t="str">
        <f>"13958626077"</f>
        <v>13958626077</v>
      </c>
      <c r="C748" t="s">
        <v>1</v>
      </c>
      <c r="D748" t="s">
        <v>11</v>
      </c>
      <c r="E748" t="str">
        <f>"2018-11-02 12:24:44"</f>
        <v>2018-11-02 12:24:44</v>
      </c>
    </row>
    <row r="749" spans="1:5" x14ac:dyDescent="0.2">
      <c r="A749" t="s">
        <v>526</v>
      </c>
      <c r="B749" t="str">
        <f>"18780784644"</f>
        <v>18780784644</v>
      </c>
      <c r="C749" t="s">
        <v>1</v>
      </c>
      <c r="D749" t="s">
        <v>91</v>
      </c>
      <c r="E749" t="str">
        <f>"2018-11-02 12:14:30"</f>
        <v>2018-11-02 12:14:30</v>
      </c>
    </row>
    <row r="750" spans="1:5" x14ac:dyDescent="0.2">
      <c r="A750" t="s">
        <v>0</v>
      </c>
      <c r="B750" t="str">
        <f>"13547060370"</f>
        <v>13547060370</v>
      </c>
      <c r="C750" t="s">
        <v>1</v>
      </c>
      <c r="D750" t="s">
        <v>13</v>
      </c>
      <c r="E750" t="str">
        <f>"2018-11-02 12:09:08"</f>
        <v>2018-11-02 12:09:08</v>
      </c>
    </row>
    <row r="751" spans="1:5" x14ac:dyDescent="0.2">
      <c r="A751" t="s">
        <v>527</v>
      </c>
      <c r="B751" t="str">
        <f>"18113844308"</f>
        <v>18113844308</v>
      </c>
      <c r="C751" t="s">
        <v>1</v>
      </c>
      <c r="D751" t="s">
        <v>61</v>
      </c>
      <c r="E751" t="str">
        <f>"2018-11-02 12:07:33"</f>
        <v>2018-11-02 12:07:33</v>
      </c>
    </row>
    <row r="752" spans="1:5" x14ac:dyDescent="0.2">
      <c r="A752" t="s">
        <v>0</v>
      </c>
      <c r="B752" t="str">
        <f>"18707862523"</f>
        <v>18707862523</v>
      </c>
      <c r="C752" t="s">
        <v>1</v>
      </c>
      <c r="D752" t="s">
        <v>61</v>
      </c>
      <c r="E752" t="str">
        <f>"2018-11-02 12:07:06"</f>
        <v>2018-11-02 12:07:06</v>
      </c>
    </row>
    <row r="753" spans="1:5" x14ac:dyDescent="0.2">
      <c r="A753" t="s">
        <v>528</v>
      </c>
      <c r="B753" t="str">
        <f>"13474742444"</f>
        <v>13474742444</v>
      </c>
      <c r="C753" t="s">
        <v>1</v>
      </c>
      <c r="D753" t="s">
        <v>13</v>
      </c>
      <c r="E753" t="str">
        <f>"2018-11-02 12:06:39"</f>
        <v>2018-11-02 12:06:39</v>
      </c>
    </row>
    <row r="754" spans="1:5" x14ac:dyDescent="0.2">
      <c r="A754" t="s">
        <v>529</v>
      </c>
      <c r="B754" t="str">
        <f>"18921464567"</f>
        <v>18921464567</v>
      </c>
      <c r="C754" t="s">
        <v>1</v>
      </c>
      <c r="D754" t="s">
        <v>9</v>
      </c>
      <c r="E754" t="str">
        <f>"2018-11-02 12:05:58"</f>
        <v>2018-11-02 12:05:58</v>
      </c>
    </row>
    <row r="755" spans="1:5" x14ac:dyDescent="0.2">
      <c r="A755" t="s">
        <v>530</v>
      </c>
      <c r="B755" t="str">
        <f>"18735415517"</f>
        <v>18735415517</v>
      </c>
      <c r="C755" t="s">
        <v>1</v>
      </c>
      <c r="D755" t="s">
        <v>13</v>
      </c>
      <c r="E755" t="str">
        <f>"2018-11-02 12:05:25"</f>
        <v>2018-11-02 12:05:25</v>
      </c>
    </row>
    <row r="756" spans="1:5" x14ac:dyDescent="0.2">
      <c r="A756" t="s">
        <v>531</v>
      </c>
      <c r="B756" t="str">
        <f>"18300525808"</f>
        <v>18300525808</v>
      </c>
      <c r="C756" t="s">
        <v>1</v>
      </c>
      <c r="D756" t="s">
        <v>13</v>
      </c>
      <c r="E756" t="str">
        <f>"2018-11-02 12:02:12"</f>
        <v>2018-11-02 12:02:12</v>
      </c>
    </row>
    <row r="757" spans="1:5" x14ac:dyDescent="0.2">
      <c r="A757" t="s">
        <v>532</v>
      </c>
      <c r="B757" t="str">
        <f>"18290630030"</f>
        <v>18290630030</v>
      </c>
      <c r="C757" t="s">
        <v>1</v>
      </c>
      <c r="D757" t="s">
        <v>13</v>
      </c>
      <c r="E757" t="str">
        <f>"2018-11-02 12:01:19"</f>
        <v>2018-11-02 12:01:19</v>
      </c>
    </row>
    <row r="758" spans="1:5" x14ac:dyDescent="0.2">
      <c r="A758" t="s">
        <v>533</v>
      </c>
      <c r="B758" t="str">
        <f>"18673297605"</f>
        <v>18673297605</v>
      </c>
      <c r="C758" t="s">
        <v>1</v>
      </c>
      <c r="D758" t="s">
        <v>61</v>
      </c>
      <c r="E758" t="str">
        <f>"2018-11-02 12:00:25"</f>
        <v>2018-11-02 12:00:25</v>
      </c>
    </row>
    <row r="759" spans="1:5" x14ac:dyDescent="0.2">
      <c r="A759" t="s">
        <v>534</v>
      </c>
      <c r="B759" t="str">
        <f>"13948754023"</f>
        <v>13948754023</v>
      </c>
      <c r="C759" t="s">
        <v>1</v>
      </c>
      <c r="D759" t="s">
        <v>13</v>
      </c>
      <c r="E759" t="str">
        <f>"2018-11-02 11:59:42"</f>
        <v>2018-11-02 11:59:42</v>
      </c>
    </row>
    <row r="760" spans="1:5" x14ac:dyDescent="0.2">
      <c r="A760" t="s">
        <v>535</v>
      </c>
      <c r="B760" t="str">
        <f>"18324317392"</f>
        <v>18324317392</v>
      </c>
      <c r="C760" t="s">
        <v>1</v>
      </c>
      <c r="D760" t="s">
        <v>61</v>
      </c>
      <c r="E760" t="str">
        <f>"2018-11-02 11:58:32"</f>
        <v>2018-11-02 11:58:32</v>
      </c>
    </row>
    <row r="761" spans="1:5" x14ac:dyDescent="0.2">
      <c r="A761" t="s">
        <v>0</v>
      </c>
      <c r="B761" t="str">
        <f>"18669630059"</f>
        <v>18669630059</v>
      </c>
      <c r="C761" t="s">
        <v>1</v>
      </c>
      <c r="D761" t="s">
        <v>13</v>
      </c>
      <c r="E761" t="str">
        <f>"2018-11-02 11:56:46"</f>
        <v>2018-11-02 11:56:46</v>
      </c>
    </row>
    <row r="762" spans="1:5" x14ac:dyDescent="0.2">
      <c r="A762" t="s">
        <v>536</v>
      </c>
      <c r="B762" t="str">
        <f>"13614220762"</f>
        <v>13614220762</v>
      </c>
      <c r="C762" t="s">
        <v>1</v>
      </c>
      <c r="D762" t="s">
        <v>13</v>
      </c>
      <c r="E762" t="str">
        <f>"2018-11-02 11:55:08"</f>
        <v>2018-11-02 11:55:08</v>
      </c>
    </row>
    <row r="763" spans="1:5" x14ac:dyDescent="0.2">
      <c r="A763" t="s">
        <v>537</v>
      </c>
      <c r="B763" t="str">
        <f>"13679164967"</f>
        <v>13679164967</v>
      </c>
      <c r="C763" t="s">
        <v>1</v>
      </c>
      <c r="D763" t="s">
        <v>13</v>
      </c>
      <c r="E763" t="str">
        <f>"2018-11-02 11:55:00"</f>
        <v>2018-11-02 11:55:00</v>
      </c>
    </row>
    <row r="764" spans="1:5" x14ac:dyDescent="0.2">
      <c r="A764" t="s">
        <v>538</v>
      </c>
      <c r="B764" t="str">
        <f>"18765334931"</f>
        <v>18765334931</v>
      </c>
      <c r="C764" t="s">
        <v>1</v>
      </c>
      <c r="D764" t="s">
        <v>13</v>
      </c>
      <c r="E764" t="str">
        <f>"2018-11-02 11:49:49"</f>
        <v>2018-11-02 11:49:49</v>
      </c>
    </row>
    <row r="765" spans="1:5" x14ac:dyDescent="0.2">
      <c r="A765" t="s">
        <v>0</v>
      </c>
      <c r="B765" t="str">
        <f>"18324283193"</f>
        <v>18324283193</v>
      </c>
      <c r="C765" t="s">
        <v>1</v>
      </c>
      <c r="D765" t="s">
        <v>13</v>
      </c>
      <c r="E765" t="str">
        <f>"2018-11-02 11:49:47"</f>
        <v>2018-11-02 11:49:47</v>
      </c>
    </row>
    <row r="766" spans="1:5" x14ac:dyDescent="0.2">
      <c r="A766" t="s">
        <v>539</v>
      </c>
      <c r="B766" t="str">
        <f>"13546775977"</f>
        <v>13546775977</v>
      </c>
      <c r="C766" t="s">
        <v>1</v>
      </c>
      <c r="D766" t="s">
        <v>13</v>
      </c>
      <c r="E766" t="str">
        <f>"2018-11-02 11:49:21"</f>
        <v>2018-11-02 11:49:21</v>
      </c>
    </row>
    <row r="767" spans="1:5" x14ac:dyDescent="0.2">
      <c r="A767" t="s">
        <v>540</v>
      </c>
      <c r="B767" t="str">
        <f>"18357769691"</f>
        <v>18357769691</v>
      </c>
      <c r="C767" t="s">
        <v>1</v>
      </c>
      <c r="D767" t="s">
        <v>13</v>
      </c>
      <c r="E767" t="str">
        <f>"2018-11-02 11:49:20"</f>
        <v>2018-11-02 11:49:20</v>
      </c>
    </row>
    <row r="768" spans="1:5" x14ac:dyDescent="0.2">
      <c r="A768" t="s">
        <v>0</v>
      </c>
      <c r="B768" t="str">
        <f>"13565066848"</f>
        <v>13565066848</v>
      </c>
      <c r="C768" t="s">
        <v>1</v>
      </c>
      <c r="D768" t="s">
        <v>13</v>
      </c>
      <c r="E768" t="str">
        <f>"2018-11-02 11:49:04"</f>
        <v>2018-11-02 11:49:04</v>
      </c>
    </row>
    <row r="769" spans="1:5" x14ac:dyDescent="0.2">
      <c r="A769" t="s">
        <v>0</v>
      </c>
      <c r="B769" t="str">
        <f>"18385126325"</f>
        <v>18385126325</v>
      </c>
      <c r="C769" t="s">
        <v>1</v>
      </c>
      <c r="D769" t="s">
        <v>13</v>
      </c>
      <c r="E769" t="str">
        <f>"2018-11-02 11:48:51"</f>
        <v>2018-11-02 11:48:51</v>
      </c>
    </row>
    <row r="770" spans="1:5" x14ac:dyDescent="0.2">
      <c r="A770" t="s">
        <v>541</v>
      </c>
      <c r="B770" t="str">
        <f>"13666803330"</f>
        <v>13666803330</v>
      </c>
      <c r="C770" t="s">
        <v>1</v>
      </c>
      <c r="D770" t="s">
        <v>13</v>
      </c>
      <c r="E770" t="str">
        <f>"2018-11-02 11:48:28"</f>
        <v>2018-11-02 11:48:28</v>
      </c>
    </row>
    <row r="771" spans="1:5" x14ac:dyDescent="0.2">
      <c r="A771" t="s">
        <v>542</v>
      </c>
      <c r="B771" t="str">
        <f>"13985741972"</f>
        <v>13985741972</v>
      </c>
      <c r="C771" t="s">
        <v>1</v>
      </c>
      <c r="D771" t="s">
        <v>13</v>
      </c>
      <c r="E771" t="str">
        <f>"2018-11-02 11:48:15"</f>
        <v>2018-11-02 11:48:15</v>
      </c>
    </row>
    <row r="772" spans="1:5" x14ac:dyDescent="0.2">
      <c r="A772" t="s">
        <v>543</v>
      </c>
      <c r="B772" t="str">
        <f>"13868320308"</f>
        <v>13868320308</v>
      </c>
      <c r="C772" t="s">
        <v>1</v>
      </c>
      <c r="D772" t="s">
        <v>13</v>
      </c>
      <c r="E772" t="str">
        <f>"2018-11-02 11:48:14"</f>
        <v>2018-11-02 11:48:14</v>
      </c>
    </row>
    <row r="773" spans="1:5" x14ac:dyDescent="0.2">
      <c r="A773" t="s">
        <v>0</v>
      </c>
      <c r="B773" t="str">
        <f>"18756541806"</f>
        <v>18756541806</v>
      </c>
      <c r="C773" t="s">
        <v>1</v>
      </c>
      <c r="D773" t="s">
        <v>13</v>
      </c>
      <c r="E773" t="str">
        <f>"2018-11-02 11:47:54"</f>
        <v>2018-11-02 11:47:54</v>
      </c>
    </row>
    <row r="774" spans="1:5" x14ac:dyDescent="0.2">
      <c r="A774" t="s">
        <v>544</v>
      </c>
      <c r="B774" t="str">
        <f>"18875845200"</f>
        <v>18875845200</v>
      </c>
      <c r="C774" t="s">
        <v>1</v>
      </c>
      <c r="D774" t="s">
        <v>13</v>
      </c>
      <c r="E774" t="str">
        <f>"2018-11-02 11:47:51"</f>
        <v>2018-11-02 11:47:51</v>
      </c>
    </row>
    <row r="775" spans="1:5" x14ac:dyDescent="0.2">
      <c r="A775" t="s">
        <v>0</v>
      </c>
      <c r="B775" t="str">
        <f>"13572457187"</f>
        <v>13572457187</v>
      </c>
      <c r="C775" t="s">
        <v>1</v>
      </c>
      <c r="D775" t="s">
        <v>13</v>
      </c>
      <c r="E775" t="str">
        <f>"2018-11-02 11:47:35"</f>
        <v>2018-11-02 11:47:35</v>
      </c>
    </row>
    <row r="776" spans="1:5" x14ac:dyDescent="0.2">
      <c r="A776" t="s">
        <v>0</v>
      </c>
      <c r="B776" t="str">
        <f>"13508721531"</f>
        <v>13508721531</v>
      </c>
      <c r="C776" t="s">
        <v>1</v>
      </c>
      <c r="D776" t="s">
        <v>13</v>
      </c>
      <c r="E776" t="str">
        <f>"2018-11-02 11:47:22"</f>
        <v>2018-11-02 11:47:22</v>
      </c>
    </row>
    <row r="777" spans="1:5" x14ac:dyDescent="0.2">
      <c r="A777" t="s">
        <v>545</v>
      </c>
      <c r="B777" t="str">
        <f>"15028224233"</f>
        <v>15028224233</v>
      </c>
      <c r="C777" t="s">
        <v>1</v>
      </c>
      <c r="D777" t="s">
        <v>13</v>
      </c>
      <c r="E777" t="str">
        <f>"2018-11-02 11:47:12"</f>
        <v>2018-11-02 11:47:12</v>
      </c>
    </row>
    <row r="778" spans="1:5" x14ac:dyDescent="0.2">
      <c r="A778" t="s">
        <v>0</v>
      </c>
      <c r="B778" t="str">
        <f>"13422925690"</f>
        <v>13422925690</v>
      </c>
      <c r="C778" t="s">
        <v>1</v>
      </c>
      <c r="D778" t="s">
        <v>61</v>
      </c>
      <c r="E778" t="str">
        <f>"2018-11-02 11:45:51"</f>
        <v>2018-11-02 11:45:51</v>
      </c>
    </row>
    <row r="779" spans="1:5" x14ac:dyDescent="0.2">
      <c r="A779" t="s">
        <v>546</v>
      </c>
      <c r="B779" t="str">
        <f>"18909386654"</f>
        <v>18909386654</v>
      </c>
      <c r="C779" t="s">
        <v>1</v>
      </c>
      <c r="D779" t="s">
        <v>25</v>
      </c>
      <c r="E779" t="str">
        <f>"2018-11-02 11:38:50"</f>
        <v>2018-11-02 11:38:50</v>
      </c>
    </row>
    <row r="780" spans="1:5" x14ac:dyDescent="0.2">
      <c r="A780" t="s">
        <v>547</v>
      </c>
      <c r="B780" t="str">
        <f>"15843582973"</f>
        <v>15843582973</v>
      </c>
      <c r="C780" t="s">
        <v>1</v>
      </c>
      <c r="D780" t="s">
        <v>19</v>
      </c>
      <c r="E780" t="str">
        <f>"2018-11-02 11:36:58"</f>
        <v>2018-11-02 11:36:58</v>
      </c>
    </row>
    <row r="781" spans="1:5" x14ac:dyDescent="0.2">
      <c r="A781" t="s">
        <v>0</v>
      </c>
      <c r="B781" t="str">
        <f>"13531118477"</f>
        <v>13531118477</v>
      </c>
      <c r="C781" t="s">
        <v>1</v>
      </c>
      <c r="D781" t="s">
        <v>475</v>
      </c>
      <c r="E781" t="str">
        <f>"2018-11-02 11:36:33"</f>
        <v>2018-11-02 11:36:33</v>
      </c>
    </row>
    <row r="782" spans="1:5" x14ac:dyDescent="0.2">
      <c r="A782" t="s">
        <v>0</v>
      </c>
      <c r="B782" t="str">
        <f>"15066533538"</f>
        <v>15066533538</v>
      </c>
      <c r="C782" t="s">
        <v>1</v>
      </c>
      <c r="D782" t="s">
        <v>126</v>
      </c>
      <c r="E782" t="str">
        <f>"2018-11-02 11:22:37"</f>
        <v>2018-11-02 11:22:37</v>
      </c>
    </row>
    <row r="783" spans="1:5" x14ac:dyDescent="0.2">
      <c r="A783" t="s">
        <v>548</v>
      </c>
      <c r="B783" t="str">
        <f>"14760706778"</f>
        <v>14760706778</v>
      </c>
      <c r="C783" t="s">
        <v>1</v>
      </c>
      <c r="D783" t="s">
        <v>475</v>
      </c>
      <c r="E783" t="str">
        <f>"2018-11-02 11:17:08"</f>
        <v>2018-11-02 11:17:08</v>
      </c>
    </row>
    <row r="784" spans="1:5" x14ac:dyDescent="0.2">
      <c r="A784" t="s">
        <v>549</v>
      </c>
      <c r="B784" t="str">
        <f>"15677754891"</f>
        <v>15677754891</v>
      </c>
      <c r="C784" t="s">
        <v>1</v>
      </c>
      <c r="D784" t="s">
        <v>61</v>
      </c>
      <c r="E784" t="str">
        <f>"2018-11-02 11:12:59"</f>
        <v>2018-11-02 11:12:59</v>
      </c>
    </row>
    <row r="785" spans="1:5" x14ac:dyDescent="0.2">
      <c r="A785" t="s">
        <v>550</v>
      </c>
      <c r="B785" t="str">
        <f>"17600790771"</f>
        <v>17600790771</v>
      </c>
      <c r="C785" t="s">
        <v>1</v>
      </c>
      <c r="D785" t="s">
        <v>61</v>
      </c>
      <c r="E785" t="str">
        <f>"2018-11-02 11:04:18"</f>
        <v>2018-11-02 11:04:18</v>
      </c>
    </row>
    <row r="786" spans="1:5" x14ac:dyDescent="0.2">
      <c r="A786" t="s">
        <v>551</v>
      </c>
      <c r="B786" t="str">
        <f>"15982272506"</f>
        <v>15982272506</v>
      </c>
      <c r="C786" t="s">
        <v>1</v>
      </c>
      <c r="D786" t="s">
        <v>552</v>
      </c>
      <c r="E786" t="str">
        <f>"2018-11-02 11:02:58"</f>
        <v>2018-11-02 11:02:58</v>
      </c>
    </row>
    <row r="787" spans="1:5" x14ac:dyDescent="0.2">
      <c r="A787" t="s">
        <v>553</v>
      </c>
      <c r="B787" t="str">
        <f>"18671859490"</f>
        <v>18671859490</v>
      </c>
      <c r="C787" t="s">
        <v>1</v>
      </c>
      <c r="D787" t="s">
        <v>13</v>
      </c>
      <c r="E787" t="str">
        <f>"2018-11-02 11:02:21"</f>
        <v>2018-11-02 11:02:21</v>
      </c>
    </row>
    <row r="788" spans="1:5" x14ac:dyDescent="0.2">
      <c r="A788" t="s">
        <v>0</v>
      </c>
      <c r="B788" t="str">
        <f>"15051917511"</f>
        <v>15051917511</v>
      </c>
      <c r="C788" t="s">
        <v>1</v>
      </c>
      <c r="D788" t="s">
        <v>61</v>
      </c>
      <c r="E788" t="str">
        <f>"2018-11-02 10:58:16"</f>
        <v>2018-11-02 10:58:16</v>
      </c>
    </row>
    <row r="789" spans="1:5" x14ac:dyDescent="0.2">
      <c r="A789" t="s">
        <v>554</v>
      </c>
      <c r="B789" t="str">
        <f>"15504998552"</f>
        <v>15504998552</v>
      </c>
      <c r="C789" t="s">
        <v>1</v>
      </c>
      <c r="D789" t="s">
        <v>61</v>
      </c>
      <c r="E789" t="str">
        <f>"2018-11-02 10:52:00"</f>
        <v>2018-11-02 10:52:00</v>
      </c>
    </row>
    <row r="790" spans="1:5" x14ac:dyDescent="0.2">
      <c r="A790" t="s">
        <v>555</v>
      </c>
      <c r="B790" t="str">
        <f>"17637292782"</f>
        <v>17637292782</v>
      </c>
      <c r="C790" t="s">
        <v>1</v>
      </c>
      <c r="D790" t="s">
        <v>61</v>
      </c>
      <c r="E790" t="str">
        <f>"2018-11-02 10:34:03"</f>
        <v>2018-11-02 10:34:03</v>
      </c>
    </row>
    <row r="791" spans="1:5" x14ac:dyDescent="0.2">
      <c r="A791" t="s">
        <v>556</v>
      </c>
      <c r="B791" t="str">
        <f>"13031111262"</f>
        <v>13031111262</v>
      </c>
      <c r="C791" t="s">
        <v>1</v>
      </c>
      <c r="D791" t="s">
        <v>13</v>
      </c>
      <c r="E791" t="str">
        <f>"2018-11-02 10:10:31"</f>
        <v>2018-11-02 10:10:31</v>
      </c>
    </row>
    <row r="792" spans="1:5" x14ac:dyDescent="0.2">
      <c r="A792" t="s">
        <v>557</v>
      </c>
      <c r="B792" t="str">
        <f>"13291962070"</f>
        <v>13291962070</v>
      </c>
      <c r="C792" t="s">
        <v>1</v>
      </c>
      <c r="D792" t="s">
        <v>126</v>
      </c>
      <c r="E792" t="str">
        <f>"2018-11-02 10:07:26"</f>
        <v>2018-11-02 10:07:26</v>
      </c>
    </row>
    <row r="793" spans="1:5" x14ac:dyDescent="0.2">
      <c r="A793" t="s">
        <v>0</v>
      </c>
      <c r="B793" t="str">
        <f>"13243910633"</f>
        <v>13243910633</v>
      </c>
      <c r="C793" t="s">
        <v>1</v>
      </c>
      <c r="D793" t="s">
        <v>61</v>
      </c>
      <c r="E793" t="str">
        <f>"2018-11-02 10:05:38"</f>
        <v>2018-11-02 10:05:38</v>
      </c>
    </row>
    <row r="794" spans="1:5" x14ac:dyDescent="0.2">
      <c r="A794" t="s">
        <v>558</v>
      </c>
      <c r="B794" t="str">
        <f>"13848005107"</f>
        <v>13848005107</v>
      </c>
      <c r="C794" t="s">
        <v>1</v>
      </c>
      <c r="D794" t="s">
        <v>13</v>
      </c>
      <c r="E794" t="str">
        <f>"2018-11-02 09:53:38"</f>
        <v>2018-11-02 09:53:38</v>
      </c>
    </row>
    <row r="795" spans="1:5" x14ac:dyDescent="0.2">
      <c r="A795" t="s">
        <v>0</v>
      </c>
      <c r="B795" t="str">
        <f>"17547521717"</f>
        <v>17547521717</v>
      </c>
      <c r="C795" t="s">
        <v>1</v>
      </c>
      <c r="D795" t="s">
        <v>19</v>
      </c>
      <c r="E795" t="str">
        <f>"2018-11-02 09:51:07"</f>
        <v>2018-11-02 09:51:07</v>
      </c>
    </row>
    <row r="796" spans="1:5" x14ac:dyDescent="0.2">
      <c r="A796" t="s">
        <v>559</v>
      </c>
      <c r="B796" t="str">
        <f>"17766315333"</f>
        <v>17766315333</v>
      </c>
      <c r="C796" t="s">
        <v>1</v>
      </c>
      <c r="D796" t="s">
        <v>13</v>
      </c>
      <c r="E796" t="str">
        <f>"2018-11-02 09:46:08"</f>
        <v>2018-11-02 09:46:08</v>
      </c>
    </row>
    <row r="797" spans="1:5" x14ac:dyDescent="0.2">
      <c r="A797" t="s">
        <v>0</v>
      </c>
      <c r="B797" t="str">
        <f>"13601535489"</f>
        <v>13601535489</v>
      </c>
      <c r="C797" t="s">
        <v>1</v>
      </c>
      <c r="D797" t="s">
        <v>25</v>
      </c>
      <c r="E797" t="str">
        <f>"2018-11-02 09:37:36"</f>
        <v>2018-11-02 09:37:36</v>
      </c>
    </row>
    <row r="798" spans="1:5" x14ac:dyDescent="0.2">
      <c r="A798" t="s">
        <v>0</v>
      </c>
      <c r="B798" t="str">
        <f>"13235163261"</f>
        <v>13235163261</v>
      </c>
      <c r="C798" t="s">
        <v>1</v>
      </c>
      <c r="D798" t="s">
        <v>431</v>
      </c>
      <c r="E798" t="str">
        <f>"2018-11-02 09:31:02"</f>
        <v>2018-11-02 09:31:02</v>
      </c>
    </row>
    <row r="799" spans="1:5" x14ac:dyDescent="0.2">
      <c r="A799" t="s">
        <v>0</v>
      </c>
      <c r="B799" t="str">
        <f>"13911111582"</f>
        <v>13911111582</v>
      </c>
      <c r="C799" t="s">
        <v>1</v>
      </c>
      <c r="D799" t="s">
        <v>13</v>
      </c>
      <c r="E799" t="str">
        <f>"2018-11-02 09:28:17"</f>
        <v>2018-11-02 09:28:17</v>
      </c>
    </row>
    <row r="800" spans="1:5" x14ac:dyDescent="0.2">
      <c r="A800" t="s">
        <v>560</v>
      </c>
      <c r="B800" t="str">
        <f>"15262920036"</f>
        <v>15262920036</v>
      </c>
      <c r="C800" t="s">
        <v>1</v>
      </c>
      <c r="D800" t="s">
        <v>13</v>
      </c>
      <c r="E800" t="str">
        <f>"2018-11-02 09:16:28"</f>
        <v>2018-11-02 09:16:28</v>
      </c>
    </row>
    <row r="801" spans="1:5" x14ac:dyDescent="0.2">
      <c r="A801" t="s">
        <v>561</v>
      </c>
      <c r="B801" t="str">
        <f>"18071711860"</f>
        <v>18071711860</v>
      </c>
      <c r="C801" t="s">
        <v>1</v>
      </c>
      <c r="D801" t="s">
        <v>13</v>
      </c>
      <c r="E801" t="str">
        <f>"2018-11-02 09:06:10"</f>
        <v>2018-11-02 09:06:10</v>
      </c>
    </row>
    <row r="802" spans="1:5" x14ac:dyDescent="0.2">
      <c r="A802" t="s">
        <v>562</v>
      </c>
      <c r="B802" t="str">
        <f>"13573857905"</f>
        <v>13573857905</v>
      </c>
      <c r="C802" t="s">
        <v>1</v>
      </c>
      <c r="D802" t="s">
        <v>126</v>
      </c>
      <c r="E802" t="str">
        <f>"2018-11-02 08:58:55"</f>
        <v>2018-11-02 08:58:55</v>
      </c>
    </row>
    <row r="803" spans="1:5" x14ac:dyDescent="0.2">
      <c r="A803" t="s">
        <v>0</v>
      </c>
      <c r="B803" t="str">
        <f>"13674698986"</f>
        <v>13674698986</v>
      </c>
      <c r="C803" t="s">
        <v>1</v>
      </c>
      <c r="D803" t="s">
        <v>13</v>
      </c>
      <c r="E803" t="str">
        <f>"2018-11-02 08:54:39"</f>
        <v>2018-11-02 08:54:39</v>
      </c>
    </row>
    <row r="804" spans="1:5" x14ac:dyDescent="0.2">
      <c r="A804" t="s">
        <v>563</v>
      </c>
      <c r="B804" t="str">
        <f>"18025218029"</f>
        <v>18025218029</v>
      </c>
      <c r="C804" t="s">
        <v>1</v>
      </c>
      <c r="D804" t="s">
        <v>13</v>
      </c>
      <c r="E804" t="str">
        <f>"2018-11-02 08:51:56"</f>
        <v>2018-11-02 08:51:56</v>
      </c>
    </row>
    <row r="805" spans="1:5" x14ac:dyDescent="0.2">
      <c r="A805" t="s">
        <v>564</v>
      </c>
      <c r="B805" t="str">
        <f>"13581486263"</f>
        <v>13581486263</v>
      </c>
      <c r="C805" t="s">
        <v>1</v>
      </c>
      <c r="D805" t="s">
        <v>126</v>
      </c>
      <c r="E805" t="str">
        <f>"2018-11-02 08:18:42"</f>
        <v>2018-11-02 08:18:42</v>
      </c>
    </row>
    <row r="806" spans="1:5" x14ac:dyDescent="0.2">
      <c r="A806" t="s">
        <v>565</v>
      </c>
      <c r="B806" t="str">
        <f>"15103536504"</f>
        <v>15103536504</v>
      </c>
      <c r="C806" t="s">
        <v>1</v>
      </c>
      <c r="D806" t="s">
        <v>13</v>
      </c>
      <c r="E806" t="str">
        <f>"2018-11-02 07:59:54"</f>
        <v>2018-11-02 07:59:54</v>
      </c>
    </row>
    <row r="807" spans="1:5" x14ac:dyDescent="0.2">
      <c r="A807" t="s">
        <v>0</v>
      </c>
      <c r="B807" t="str">
        <f>"18388062490"</f>
        <v>18388062490</v>
      </c>
      <c r="C807" t="s">
        <v>1</v>
      </c>
      <c r="D807" t="s">
        <v>61</v>
      </c>
      <c r="E807" t="str">
        <f>"2018-11-02 04:38:23"</f>
        <v>2018-11-02 04:38:23</v>
      </c>
    </row>
    <row r="808" spans="1:5" x14ac:dyDescent="0.2">
      <c r="A808" t="s">
        <v>566</v>
      </c>
      <c r="B808" t="str">
        <f>"13100694273"</f>
        <v>13100694273</v>
      </c>
      <c r="C808" t="s">
        <v>1</v>
      </c>
      <c r="D808" t="s">
        <v>13</v>
      </c>
      <c r="E808" t="str">
        <f>"2018-11-02 02:56:43"</f>
        <v>2018-11-02 02:56:43</v>
      </c>
    </row>
    <row r="809" spans="1:5" x14ac:dyDescent="0.2">
      <c r="A809" t="s">
        <v>567</v>
      </c>
      <c r="B809" t="str">
        <f>"17381855774"</f>
        <v>17381855774</v>
      </c>
      <c r="C809" t="s">
        <v>1</v>
      </c>
      <c r="D809" t="s">
        <v>13</v>
      </c>
      <c r="E809" t="str">
        <f>"2018-11-02 02:19:00"</f>
        <v>2018-11-02 02:19:00</v>
      </c>
    </row>
    <row r="810" spans="1:5" x14ac:dyDescent="0.2">
      <c r="A810" t="s">
        <v>568</v>
      </c>
      <c r="B810" t="str">
        <f>"15618906905"</f>
        <v>15618906905</v>
      </c>
      <c r="C810" t="s">
        <v>1</v>
      </c>
      <c r="D810" t="s">
        <v>475</v>
      </c>
      <c r="E810" t="str">
        <f>"2018-11-02 01:06:07"</f>
        <v>2018-11-02 01:06:07</v>
      </c>
    </row>
    <row r="811" spans="1:5" x14ac:dyDescent="0.2">
      <c r="A811" t="s">
        <v>0</v>
      </c>
      <c r="B811" t="str">
        <f>"13845436397"</f>
        <v>13845436397</v>
      </c>
      <c r="C811" t="s">
        <v>1</v>
      </c>
      <c r="D811" t="s">
        <v>13</v>
      </c>
      <c r="E811" t="str">
        <f>"2018-11-02 01:01:06"</f>
        <v>2018-11-02 01:01:06</v>
      </c>
    </row>
    <row r="812" spans="1:5" x14ac:dyDescent="0.2">
      <c r="A812" t="s">
        <v>0</v>
      </c>
      <c r="B812" t="str">
        <f>"13957833217"</f>
        <v>13957833217</v>
      </c>
      <c r="C812" t="s">
        <v>1</v>
      </c>
      <c r="D812" t="s">
        <v>13</v>
      </c>
      <c r="E812" t="str">
        <f>"2018-11-02 00:58:47"</f>
        <v>2018-11-02 00:58:47</v>
      </c>
    </row>
    <row r="813" spans="1:5" x14ac:dyDescent="0.2">
      <c r="A813" t="s">
        <v>0</v>
      </c>
      <c r="B813" t="str">
        <f>"13814853492"</f>
        <v>13814853492</v>
      </c>
      <c r="C813" t="s">
        <v>1</v>
      </c>
      <c r="D813" t="s">
        <v>61</v>
      </c>
      <c r="E813" t="str">
        <f>"2018-11-02 00:52:05"</f>
        <v>2018-11-02 00:52:05</v>
      </c>
    </row>
    <row r="814" spans="1:5" x14ac:dyDescent="0.2">
      <c r="A814" t="s">
        <v>0</v>
      </c>
      <c r="B814" t="str">
        <f>"18125052575"</f>
        <v>18125052575</v>
      </c>
      <c r="C814" t="s">
        <v>1</v>
      </c>
      <c r="D814" t="s">
        <v>91</v>
      </c>
      <c r="E814" t="str">
        <f>"2018-11-02 00:27:31"</f>
        <v>2018-11-02 00:27:31</v>
      </c>
    </row>
    <row r="815" spans="1:5" x14ac:dyDescent="0.2">
      <c r="A815" t="s">
        <v>569</v>
      </c>
      <c r="B815" t="str">
        <f>"18630450447"</f>
        <v>18630450447</v>
      </c>
      <c r="C815" t="s">
        <v>1</v>
      </c>
      <c r="D815" t="s">
        <v>11</v>
      </c>
      <c r="E815" t="str">
        <f>"2018-11-02 00:15:05"</f>
        <v>2018-11-02 00:15:05</v>
      </c>
    </row>
    <row r="816" spans="1:5" x14ac:dyDescent="0.2">
      <c r="A816" t="s">
        <v>570</v>
      </c>
      <c r="B816" t="str">
        <f>"13547890214"</f>
        <v>13547890214</v>
      </c>
      <c r="C816" t="s">
        <v>1</v>
      </c>
      <c r="D816" t="s">
        <v>13</v>
      </c>
      <c r="E816" t="str">
        <f>"2018-11-01 23:32:10"</f>
        <v>2018-11-01 23:32:10</v>
      </c>
    </row>
    <row r="817" spans="1:5" x14ac:dyDescent="0.2">
      <c r="A817" t="s">
        <v>0</v>
      </c>
      <c r="B817" t="str">
        <f>"18831022787"</f>
        <v>18831022787</v>
      </c>
      <c r="C817" t="s">
        <v>1</v>
      </c>
      <c r="D817" t="s">
        <v>552</v>
      </c>
      <c r="E817" t="str">
        <f>"2018-11-01 23:13:54"</f>
        <v>2018-11-01 23:13:54</v>
      </c>
    </row>
    <row r="818" spans="1:5" x14ac:dyDescent="0.2">
      <c r="A818" t="s">
        <v>571</v>
      </c>
      <c r="B818" t="str">
        <f>"18224378395"</f>
        <v>18224378395</v>
      </c>
      <c r="C818" t="s">
        <v>1</v>
      </c>
      <c r="D818" t="s">
        <v>11</v>
      </c>
      <c r="E818" t="str">
        <f>"2018-11-01 22:36:57"</f>
        <v>2018-11-01 22:36:57</v>
      </c>
    </row>
    <row r="819" spans="1:5" x14ac:dyDescent="0.2">
      <c r="A819" t="s">
        <v>572</v>
      </c>
      <c r="B819" t="str">
        <f>"18335059305"</f>
        <v>18335059305</v>
      </c>
      <c r="C819" t="s">
        <v>1</v>
      </c>
      <c r="D819" t="s">
        <v>2</v>
      </c>
      <c r="E819" t="str">
        <f>"2018-11-01 22:17:57"</f>
        <v>2018-11-01 22:17:57</v>
      </c>
    </row>
    <row r="820" spans="1:5" x14ac:dyDescent="0.2">
      <c r="A820" t="s">
        <v>573</v>
      </c>
      <c r="B820" t="str">
        <f>"18233270363"</f>
        <v>18233270363</v>
      </c>
      <c r="C820" t="s">
        <v>1</v>
      </c>
      <c r="D820" t="s">
        <v>61</v>
      </c>
      <c r="E820" t="str">
        <f>"2018-11-01 22:07:44"</f>
        <v>2018-11-01 22:07:44</v>
      </c>
    </row>
    <row r="821" spans="1:5" x14ac:dyDescent="0.2">
      <c r="A821" t="s">
        <v>574</v>
      </c>
      <c r="B821" t="str">
        <f>"15079925045"</f>
        <v>15079925045</v>
      </c>
      <c r="C821" t="s">
        <v>1</v>
      </c>
      <c r="D821" t="s">
        <v>13</v>
      </c>
      <c r="E821" t="str">
        <f>"2018-11-01 21:55:57"</f>
        <v>2018-11-01 21:55:57</v>
      </c>
    </row>
    <row r="822" spans="1:5" x14ac:dyDescent="0.2">
      <c r="A822" t="s">
        <v>575</v>
      </c>
      <c r="B822" t="str">
        <f>"17600215755"</f>
        <v>17600215755</v>
      </c>
      <c r="C822" t="s">
        <v>1</v>
      </c>
      <c r="D822" t="s">
        <v>25</v>
      </c>
      <c r="E822" t="str">
        <f>"2018-11-01 21:38:59"</f>
        <v>2018-11-01 21:38:59</v>
      </c>
    </row>
    <row r="823" spans="1:5" x14ac:dyDescent="0.2">
      <c r="A823" t="s">
        <v>576</v>
      </c>
      <c r="B823" t="str">
        <f>"18504547825"</f>
        <v>18504547825</v>
      </c>
      <c r="C823" t="s">
        <v>1</v>
      </c>
      <c r="D823" t="s">
        <v>19</v>
      </c>
      <c r="E823" t="str">
        <f>"2018-11-01 21:31:41"</f>
        <v>2018-11-01 21:31:41</v>
      </c>
    </row>
    <row r="824" spans="1:5" x14ac:dyDescent="0.2">
      <c r="A824" t="s">
        <v>577</v>
      </c>
      <c r="B824" t="str">
        <f>"13843439198"</f>
        <v>13843439198</v>
      </c>
      <c r="C824" t="s">
        <v>1</v>
      </c>
      <c r="D824" t="s">
        <v>61</v>
      </c>
      <c r="E824" t="str">
        <f>"2018-11-01 21:25:04"</f>
        <v>2018-11-01 21:25:04</v>
      </c>
    </row>
    <row r="825" spans="1:5" x14ac:dyDescent="0.2">
      <c r="A825" t="s">
        <v>578</v>
      </c>
      <c r="B825" t="str">
        <f>"13885539907"</f>
        <v>13885539907</v>
      </c>
      <c r="C825" t="s">
        <v>1</v>
      </c>
      <c r="D825" t="s">
        <v>13</v>
      </c>
      <c r="E825" t="str">
        <f>"2018-11-01 20:17:53"</f>
        <v>2018-11-01 20:17:53</v>
      </c>
    </row>
    <row r="826" spans="1:5" x14ac:dyDescent="0.2">
      <c r="A826" t="s">
        <v>579</v>
      </c>
      <c r="B826" t="str">
        <f>"17621002651"</f>
        <v>17621002651</v>
      </c>
      <c r="C826" t="s">
        <v>1</v>
      </c>
      <c r="D826" t="s">
        <v>25</v>
      </c>
      <c r="E826" t="str">
        <f>"2018-11-01 20:05:11"</f>
        <v>2018-11-01 20:05:11</v>
      </c>
    </row>
    <row r="827" spans="1:5" x14ac:dyDescent="0.2">
      <c r="A827" t="s">
        <v>0</v>
      </c>
      <c r="B827" t="str">
        <f>"13971392199"</f>
        <v>13971392199</v>
      </c>
      <c r="C827" t="s">
        <v>1</v>
      </c>
      <c r="D827" t="s">
        <v>61</v>
      </c>
      <c r="E827" t="str">
        <f>"2018-11-01 20:04:37"</f>
        <v>2018-11-01 20:04:37</v>
      </c>
    </row>
    <row r="828" spans="1:5" x14ac:dyDescent="0.2">
      <c r="A828" t="s">
        <v>580</v>
      </c>
      <c r="B828" t="str">
        <f>"15972660304"</f>
        <v>15972660304</v>
      </c>
      <c r="C828" t="s">
        <v>1</v>
      </c>
      <c r="D828" t="s">
        <v>25</v>
      </c>
      <c r="E828" t="str">
        <f>"2018-11-01 20:02:31"</f>
        <v>2018-11-01 20:02:31</v>
      </c>
    </row>
    <row r="829" spans="1:5" x14ac:dyDescent="0.2">
      <c r="A829" t="s">
        <v>581</v>
      </c>
      <c r="B829" t="str">
        <f>"18686629127"</f>
        <v>18686629127</v>
      </c>
      <c r="C829" t="s">
        <v>1</v>
      </c>
      <c r="D829" t="s">
        <v>2</v>
      </c>
      <c r="E829" t="str">
        <f>"2018-11-01 19:12:38"</f>
        <v>2018-11-01 19:12:38</v>
      </c>
    </row>
    <row r="830" spans="1:5" x14ac:dyDescent="0.2">
      <c r="A830" t="s">
        <v>582</v>
      </c>
      <c r="B830" t="str">
        <f>"18798756571"</f>
        <v>18798756571</v>
      </c>
      <c r="C830" t="s">
        <v>1</v>
      </c>
      <c r="D830" t="s">
        <v>13</v>
      </c>
      <c r="E830" t="str">
        <f>"2018-11-01 19:12:21"</f>
        <v>2018-11-01 19:12:21</v>
      </c>
    </row>
    <row r="831" spans="1:5" x14ac:dyDescent="0.2">
      <c r="A831" t="s">
        <v>583</v>
      </c>
      <c r="B831" t="str">
        <f>"18377537037"</f>
        <v>18377537037</v>
      </c>
      <c r="C831" t="s">
        <v>1</v>
      </c>
      <c r="D831" t="s">
        <v>584</v>
      </c>
      <c r="E831" t="str">
        <f>"2018-11-01 19:00:03"</f>
        <v>2018-11-01 19:00:03</v>
      </c>
    </row>
    <row r="832" spans="1:5" x14ac:dyDescent="0.2">
      <c r="A832" t="s">
        <v>585</v>
      </c>
      <c r="B832" t="str">
        <f>"13558598758"</f>
        <v>13558598758</v>
      </c>
      <c r="C832" t="s">
        <v>1</v>
      </c>
      <c r="D832" t="s">
        <v>61</v>
      </c>
      <c r="E832" t="str">
        <f>"2018-11-01 18:56:34"</f>
        <v>2018-11-01 18:56:34</v>
      </c>
    </row>
    <row r="833" spans="1:5" x14ac:dyDescent="0.2">
      <c r="A833" t="s">
        <v>586</v>
      </c>
      <c r="B833" t="str">
        <f>"15167920911"</f>
        <v>15167920911</v>
      </c>
      <c r="C833" t="s">
        <v>1</v>
      </c>
      <c r="D833" t="s">
        <v>584</v>
      </c>
      <c r="E833" t="str">
        <f>"2018-11-01 18:48:57"</f>
        <v>2018-11-01 18:48:57</v>
      </c>
    </row>
    <row r="834" spans="1:5" x14ac:dyDescent="0.2">
      <c r="A834" t="s">
        <v>0</v>
      </c>
      <c r="B834" t="str">
        <f>"13681175194"</f>
        <v>13681175194</v>
      </c>
      <c r="C834" t="s">
        <v>1</v>
      </c>
      <c r="D834" t="s">
        <v>584</v>
      </c>
      <c r="E834" t="str">
        <f>"2018-11-01 18:47:49"</f>
        <v>2018-11-01 18:47:49</v>
      </c>
    </row>
    <row r="835" spans="1:5" x14ac:dyDescent="0.2">
      <c r="A835" t="s">
        <v>587</v>
      </c>
      <c r="B835" t="str">
        <f>"15858959134"</f>
        <v>15858959134</v>
      </c>
      <c r="C835" t="s">
        <v>1</v>
      </c>
      <c r="D835" t="s">
        <v>126</v>
      </c>
      <c r="E835" t="str">
        <f>"2018-11-01 18:47:17"</f>
        <v>2018-11-01 18:47:17</v>
      </c>
    </row>
    <row r="836" spans="1:5" x14ac:dyDescent="0.2">
      <c r="A836" t="s">
        <v>0</v>
      </c>
      <c r="B836" t="str">
        <f>"15851179673"</f>
        <v>15851179673</v>
      </c>
      <c r="C836" t="s">
        <v>1</v>
      </c>
      <c r="D836" t="s">
        <v>584</v>
      </c>
      <c r="E836" t="str">
        <f>"2018-11-01 18:44:49"</f>
        <v>2018-11-01 18:44:49</v>
      </c>
    </row>
    <row r="837" spans="1:5" x14ac:dyDescent="0.2">
      <c r="A837" t="s">
        <v>588</v>
      </c>
      <c r="B837" t="str">
        <f>"15868028862"</f>
        <v>15868028862</v>
      </c>
      <c r="C837" t="s">
        <v>1</v>
      </c>
      <c r="D837" t="s">
        <v>13</v>
      </c>
      <c r="E837" t="str">
        <f>"2018-11-01 18:36:03"</f>
        <v>2018-11-01 18:36:03</v>
      </c>
    </row>
    <row r="838" spans="1:5" x14ac:dyDescent="0.2">
      <c r="A838" t="s">
        <v>0</v>
      </c>
      <c r="B838" t="str">
        <f>"18603413744"</f>
        <v>18603413744</v>
      </c>
      <c r="C838" t="s">
        <v>1</v>
      </c>
      <c r="D838" t="s">
        <v>19</v>
      </c>
      <c r="E838" t="str">
        <f>"2018-11-01 18:33:29"</f>
        <v>2018-11-01 18:33:29</v>
      </c>
    </row>
    <row r="839" spans="1:5" x14ac:dyDescent="0.2">
      <c r="A839" t="s">
        <v>589</v>
      </c>
      <c r="B839" t="str">
        <f>"17640161348"</f>
        <v>17640161348</v>
      </c>
      <c r="C839" t="s">
        <v>1</v>
      </c>
      <c r="D839" t="s">
        <v>11</v>
      </c>
      <c r="E839" t="str">
        <f>"2018-11-01 18:29:07"</f>
        <v>2018-11-01 18:29:07</v>
      </c>
    </row>
    <row r="840" spans="1:5" x14ac:dyDescent="0.2">
      <c r="A840" t="s">
        <v>590</v>
      </c>
      <c r="B840" t="str">
        <f>"15950072182"</f>
        <v>15950072182</v>
      </c>
      <c r="C840" t="s">
        <v>1</v>
      </c>
      <c r="D840" t="s">
        <v>584</v>
      </c>
      <c r="E840" t="str">
        <f>"2018-11-01 18:27:03"</f>
        <v>2018-11-01 18:27:03</v>
      </c>
    </row>
    <row r="841" spans="1:5" x14ac:dyDescent="0.2">
      <c r="A841" t="s">
        <v>0</v>
      </c>
      <c r="B841" t="str">
        <f>"13536875914"</f>
        <v>13536875914</v>
      </c>
      <c r="C841" t="s">
        <v>1</v>
      </c>
      <c r="D841" t="s">
        <v>11</v>
      </c>
      <c r="E841" t="str">
        <f>"2018-11-01 18:20:39"</f>
        <v>2018-11-01 18:20:39</v>
      </c>
    </row>
    <row r="842" spans="1:5" x14ac:dyDescent="0.2">
      <c r="A842" t="s">
        <v>591</v>
      </c>
      <c r="B842" t="str">
        <f>"13667900400"</f>
        <v>13667900400</v>
      </c>
      <c r="C842" t="s">
        <v>1</v>
      </c>
      <c r="D842" t="s">
        <v>584</v>
      </c>
      <c r="E842" t="str">
        <f>"2018-11-01 18:14:07"</f>
        <v>2018-11-01 18:14:07</v>
      </c>
    </row>
    <row r="843" spans="1:5" x14ac:dyDescent="0.2">
      <c r="A843" t="s">
        <v>592</v>
      </c>
      <c r="B843" t="str">
        <f>"13860895561"</f>
        <v>13860895561</v>
      </c>
      <c r="C843" t="s">
        <v>1</v>
      </c>
      <c r="D843" t="s">
        <v>13</v>
      </c>
      <c r="E843" t="str">
        <f>"2018-11-01 18:04:55"</f>
        <v>2018-11-01 18:04:55</v>
      </c>
    </row>
    <row r="844" spans="1:5" x14ac:dyDescent="0.2">
      <c r="A844" t="s">
        <v>593</v>
      </c>
      <c r="B844" t="str">
        <f>"15843139880"</f>
        <v>15843139880</v>
      </c>
      <c r="C844" t="s">
        <v>1</v>
      </c>
      <c r="D844" t="s">
        <v>13</v>
      </c>
      <c r="E844" t="str">
        <f>"2018-11-01 17:54:07"</f>
        <v>2018-11-01 17:54:07</v>
      </c>
    </row>
    <row r="845" spans="1:5" x14ac:dyDescent="0.2">
      <c r="A845" t="s">
        <v>594</v>
      </c>
      <c r="B845" t="str">
        <f>"13716321946"</f>
        <v>13716321946</v>
      </c>
      <c r="C845" t="s">
        <v>1</v>
      </c>
      <c r="D845" t="s">
        <v>61</v>
      </c>
      <c r="E845" t="str">
        <f>"2018-11-01 17:49:04"</f>
        <v>2018-11-01 17:49:04</v>
      </c>
    </row>
    <row r="846" spans="1:5" x14ac:dyDescent="0.2">
      <c r="A846" t="s">
        <v>595</v>
      </c>
      <c r="B846" t="str">
        <f>"18636880091"</f>
        <v>18636880091</v>
      </c>
      <c r="C846" t="s">
        <v>1</v>
      </c>
      <c r="D846" t="s">
        <v>19</v>
      </c>
      <c r="E846" t="str">
        <f>"2018-11-01 17:41:19"</f>
        <v>2018-11-01 17:41:19</v>
      </c>
    </row>
    <row r="847" spans="1:5" x14ac:dyDescent="0.2">
      <c r="A847" t="s">
        <v>596</v>
      </c>
      <c r="B847" t="str">
        <f>"15918618095"</f>
        <v>15918618095</v>
      </c>
      <c r="C847" t="s">
        <v>1</v>
      </c>
      <c r="D847" t="s">
        <v>126</v>
      </c>
      <c r="E847" t="str">
        <f>"2018-11-01 17:34:14"</f>
        <v>2018-11-01 17:34:14</v>
      </c>
    </row>
    <row r="848" spans="1:5" x14ac:dyDescent="0.2">
      <c r="A848" t="s">
        <v>0</v>
      </c>
      <c r="B848" t="str">
        <f>"15653345577"</f>
        <v>15653345577</v>
      </c>
      <c r="C848" t="s">
        <v>1</v>
      </c>
      <c r="D848" t="s">
        <v>61</v>
      </c>
      <c r="E848" t="str">
        <f>"2018-11-01 17:31:51"</f>
        <v>2018-11-01 17:31:51</v>
      </c>
    </row>
    <row r="849" spans="1:5" x14ac:dyDescent="0.2">
      <c r="A849" t="s">
        <v>597</v>
      </c>
      <c r="B849" t="str">
        <f>"15367830175"</f>
        <v>15367830175</v>
      </c>
      <c r="C849" t="s">
        <v>1</v>
      </c>
      <c r="D849" t="s">
        <v>2</v>
      </c>
      <c r="E849" t="str">
        <f>"2018-11-01 17:31:20"</f>
        <v>2018-11-01 17:31:20</v>
      </c>
    </row>
    <row r="850" spans="1:5" x14ac:dyDescent="0.2">
      <c r="A850" t="s">
        <v>598</v>
      </c>
      <c r="B850" t="str">
        <f>"13893200446"</f>
        <v>13893200446</v>
      </c>
      <c r="C850" t="s">
        <v>1</v>
      </c>
      <c r="D850" t="s">
        <v>61</v>
      </c>
      <c r="E850" t="str">
        <f>"2018-11-01 17:23:03"</f>
        <v>2018-11-01 17:23:03</v>
      </c>
    </row>
    <row r="851" spans="1:5" x14ac:dyDescent="0.2">
      <c r="A851" t="s">
        <v>599</v>
      </c>
      <c r="B851" t="str">
        <f>"15753616960"</f>
        <v>15753616960</v>
      </c>
      <c r="C851" t="s">
        <v>1</v>
      </c>
      <c r="D851" t="s">
        <v>13</v>
      </c>
      <c r="E851" t="str">
        <f>"2018-11-01 17:13:09"</f>
        <v>2018-11-01 17:13:09</v>
      </c>
    </row>
    <row r="852" spans="1:5" x14ac:dyDescent="0.2">
      <c r="A852" t="s">
        <v>0</v>
      </c>
      <c r="B852" t="str">
        <f>"18801451281"</f>
        <v>18801451281</v>
      </c>
      <c r="C852" t="s">
        <v>1</v>
      </c>
      <c r="D852" t="s">
        <v>91</v>
      </c>
      <c r="E852" t="str">
        <f>"2018-11-01 17:12:18"</f>
        <v>2018-11-01 17:12:18</v>
      </c>
    </row>
    <row r="853" spans="1:5" x14ac:dyDescent="0.2">
      <c r="A853" t="s">
        <v>600</v>
      </c>
      <c r="B853" t="str">
        <f>"15071599213"</f>
        <v>15071599213</v>
      </c>
      <c r="C853" t="s">
        <v>1</v>
      </c>
      <c r="D853" t="s">
        <v>61</v>
      </c>
      <c r="E853" t="str">
        <f>"2018-11-01 17:10:12"</f>
        <v>2018-11-01 17:10:12</v>
      </c>
    </row>
    <row r="854" spans="1:5" x14ac:dyDescent="0.2">
      <c r="A854" t="s">
        <v>601</v>
      </c>
      <c r="B854" t="str">
        <f>"18378193962"</f>
        <v>18378193962</v>
      </c>
      <c r="C854" t="s">
        <v>1</v>
      </c>
      <c r="D854" t="s">
        <v>61</v>
      </c>
      <c r="E854" t="str">
        <f>"2018-11-01 16:58:37"</f>
        <v>2018-11-01 16:58:37</v>
      </c>
    </row>
    <row r="855" spans="1:5" x14ac:dyDescent="0.2">
      <c r="A855" t="s">
        <v>602</v>
      </c>
      <c r="B855" t="str">
        <f>"18800611805"</f>
        <v>18800611805</v>
      </c>
      <c r="C855" t="s">
        <v>1</v>
      </c>
      <c r="D855" t="s">
        <v>61</v>
      </c>
      <c r="E855" t="str">
        <f>"2018-11-01 16:58:13"</f>
        <v>2018-11-01 16:58:13</v>
      </c>
    </row>
    <row r="856" spans="1:5" x14ac:dyDescent="0.2">
      <c r="A856" t="s">
        <v>603</v>
      </c>
      <c r="B856" t="str">
        <f>"13471160608"</f>
        <v>13471160608</v>
      </c>
      <c r="C856" t="s">
        <v>1</v>
      </c>
      <c r="D856" t="s">
        <v>25</v>
      </c>
      <c r="E856" t="str">
        <f>"2018-11-01 16:54:27"</f>
        <v>2018-11-01 16:54:27</v>
      </c>
    </row>
    <row r="857" spans="1:5" x14ac:dyDescent="0.2">
      <c r="A857" t="s">
        <v>604</v>
      </c>
      <c r="B857" t="str">
        <f>"13350521276"</f>
        <v>13350521276</v>
      </c>
      <c r="C857" t="s">
        <v>1</v>
      </c>
      <c r="D857" t="s">
        <v>61</v>
      </c>
      <c r="E857" t="str">
        <f>"2018-11-01 16:45:32"</f>
        <v>2018-11-01 16:45:32</v>
      </c>
    </row>
    <row r="858" spans="1:5" x14ac:dyDescent="0.2">
      <c r="A858" t="s">
        <v>605</v>
      </c>
      <c r="B858" t="str">
        <f>"15950436052"</f>
        <v>15950436052</v>
      </c>
      <c r="C858" t="s">
        <v>1</v>
      </c>
      <c r="D858" t="s">
        <v>61</v>
      </c>
      <c r="E858" t="str">
        <f>"2018-11-01 16:44:31"</f>
        <v>2018-11-01 16:44:31</v>
      </c>
    </row>
    <row r="859" spans="1:5" x14ac:dyDescent="0.2">
      <c r="A859" t="s">
        <v>606</v>
      </c>
      <c r="B859" t="str">
        <f>"13373756336"</f>
        <v>13373756336</v>
      </c>
      <c r="C859" t="s">
        <v>1</v>
      </c>
      <c r="D859" t="s">
        <v>13</v>
      </c>
      <c r="E859" t="str">
        <f>"2018-11-01 16:44:13"</f>
        <v>2018-11-01 16:44:13</v>
      </c>
    </row>
    <row r="860" spans="1:5" x14ac:dyDescent="0.2">
      <c r="A860" t="s">
        <v>607</v>
      </c>
      <c r="B860" t="str">
        <f>"18098599966"</f>
        <v>18098599966</v>
      </c>
      <c r="C860" t="s">
        <v>1</v>
      </c>
      <c r="D860" t="s">
        <v>11</v>
      </c>
      <c r="E860" t="str">
        <f>"2018-11-01 16:33:44"</f>
        <v>2018-11-01 16:33:44</v>
      </c>
    </row>
    <row r="861" spans="1:5" x14ac:dyDescent="0.2">
      <c r="A861" t="s">
        <v>608</v>
      </c>
      <c r="B861" t="str">
        <f>"13838180276"</f>
        <v>13838180276</v>
      </c>
      <c r="C861" t="s">
        <v>1</v>
      </c>
      <c r="D861" t="s">
        <v>13</v>
      </c>
      <c r="E861" t="str">
        <f>"2018-11-01 16:29:34"</f>
        <v>2018-11-01 16:29:34</v>
      </c>
    </row>
    <row r="862" spans="1:5" x14ac:dyDescent="0.2">
      <c r="A862" t="s">
        <v>0</v>
      </c>
      <c r="B862" t="str">
        <f>"13871530720"</f>
        <v>13871530720</v>
      </c>
      <c r="C862" t="s">
        <v>1</v>
      </c>
      <c r="D862" t="s">
        <v>13</v>
      </c>
      <c r="E862" t="str">
        <f>"2018-11-01 16:25:45"</f>
        <v>2018-11-01 16:25:45</v>
      </c>
    </row>
    <row r="863" spans="1:5" x14ac:dyDescent="0.2">
      <c r="A863" t="s">
        <v>609</v>
      </c>
      <c r="B863" t="str">
        <f>"15989076471"</f>
        <v>15989076471</v>
      </c>
      <c r="C863" t="s">
        <v>1</v>
      </c>
      <c r="D863" t="s">
        <v>61</v>
      </c>
      <c r="E863" t="str">
        <f>"2018-11-01 16:24:56"</f>
        <v>2018-11-01 16:24:56</v>
      </c>
    </row>
    <row r="864" spans="1:5" x14ac:dyDescent="0.2">
      <c r="A864" t="s">
        <v>0</v>
      </c>
      <c r="B864" t="str">
        <f>"13879210209"</f>
        <v>13879210209</v>
      </c>
      <c r="C864" t="s">
        <v>1</v>
      </c>
      <c r="D864" t="s">
        <v>61</v>
      </c>
      <c r="E864" t="str">
        <f>"2018-11-01 16:22:30"</f>
        <v>2018-11-01 16:22:30</v>
      </c>
    </row>
    <row r="865" spans="1:5" x14ac:dyDescent="0.2">
      <c r="A865" t="s">
        <v>610</v>
      </c>
      <c r="B865" t="str">
        <f>"15067983970"</f>
        <v>15067983970</v>
      </c>
      <c r="C865" t="s">
        <v>1</v>
      </c>
      <c r="D865" t="s">
        <v>61</v>
      </c>
      <c r="E865" t="str">
        <f>"2018-11-01 16:16:12"</f>
        <v>2018-11-01 16:16:12</v>
      </c>
    </row>
    <row r="866" spans="1:5" x14ac:dyDescent="0.2">
      <c r="A866" t="s">
        <v>0</v>
      </c>
      <c r="B866" t="str">
        <f>"15193920986"</f>
        <v>15193920986</v>
      </c>
      <c r="C866" t="s">
        <v>1</v>
      </c>
      <c r="D866" t="s">
        <v>552</v>
      </c>
      <c r="E866" t="str">
        <f>"2018-11-01 16:09:29"</f>
        <v>2018-11-01 16:09:29</v>
      </c>
    </row>
    <row r="867" spans="1:5" x14ac:dyDescent="0.2">
      <c r="A867" t="s">
        <v>611</v>
      </c>
      <c r="B867" t="str">
        <f>"15013173794"</f>
        <v>15013173794</v>
      </c>
      <c r="C867" t="s">
        <v>1</v>
      </c>
      <c r="D867" t="s">
        <v>61</v>
      </c>
      <c r="E867" t="str">
        <f>"2018-11-01 16:04:19"</f>
        <v>2018-11-01 16:04:19</v>
      </c>
    </row>
    <row r="868" spans="1:5" x14ac:dyDescent="0.2">
      <c r="A868" t="s">
        <v>612</v>
      </c>
      <c r="B868" t="str">
        <f>"15120784391"</f>
        <v>15120784391</v>
      </c>
      <c r="C868" t="s">
        <v>1</v>
      </c>
      <c r="D868" t="s">
        <v>11</v>
      </c>
      <c r="E868" t="str">
        <f>"2018-11-01 16:03:23"</f>
        <v>2018-11-01 16:03:23</v>
      </c>
    </row>
    <row r="869" spans="1:5" x14ac:dyDescent="0.2">
      <c r="A869" t="s">
        <v>613</v>
      </c>
      <c r="B869" t="str">
        <f>"13982822444"</f>
        <v>13982822444</v>
      </c>
      <c r="C869" t="s">
        <v>1</v>
      </c>
      <c r="D869" t="s">
        <v>13</v>
      </c>
      <c r="E869" t="str">
        <f>"2018-11-01 16:01:55"</f>
        <v>2018-11-01 16:01:55</v>
      </c>
    </row>
    <row r="870" spans="1:5" x14ac:dyDescent="0.2">
      <c r="A870" t="s">
        <v>0</v>
      </c>
      <c r="B870" t="str">
        <f>"15681715163"</f>
        <v>15681715163</v>
      </c>
      <c r="C870" t="s">
        <v>1</v>
      </c>
      <c r="D870" t="s">
        <v>584</v>
      </c>
      <c r="E870" t="str">
        <f>"2018-10-31 15:39:11"</f>
        <v>2018-10-31 15:39:11</v>
      </c>
    </row>
    <row r="871" spans="1:5" x14ac:dyDescent="0.2">
      <c r="A871" t="s">
        <v>0</v>
      </c>
      <c r="B871" t="str">
        <f>"15116279819"</f>
        <v>15116279819</v>
      </c>
      <c r="C871" t="s">
        <v>1</v>
      </c>
      <c r="D871" t="s">
        <v>61</v>
      </c>
      <c r="E871" t="str">
        <f>"2018-10-31 15:38:45"</f>
        <v>2018-10-31 15:38:45</v>
      </c>
    </row>
    <row r="872" spans="1:5" x14ac:dyDescent="0.2">
      <c r="A872" t="s">
        <v>0</v>
      </c>
      <c r="B872" t="str">
        <f>"15509581912"</f>
        <v>15509581912</v>
      </c>
      <c r="C872" t="s">
        <v>1</v>
      </c>
      <c r="D872" t="s">
        <v>13</v>
      </c>
      <c r="E872" t="str">
        <f>"2018-10-31 15:38:05"</f>
        <v>2018-10-31 15:38:05</v>
      </c>
    </row>
    <row r="873" spans="1:5" x14ac:dyDescent="0.2">
      <c r="A873" t="s">
        <v>0</v>
      </c>
      <c r="B873" t="str">
        <f>"15165621973"</f>
        <v>15165621973</v>
      </c>
      <c r="C873" t="s">
        <v>1</v>
      </c>
      <c r="D873" t="s">
        <v>61</v>
      </c>
      <c r="E873" t="str">
        <f>"2018-10-31 15:37:30"</f>
        <v>2018-10-31 15:37:30</v>
      </c>
    </row>
    <row r="874" spans="1:5" x14ac:dyDescent="0.2">
      <c r="A874" t="s">
        <v>0</v>
      </c>
      <c r="B874" t="str">
        <f>"13106384406"</f>
        <v>13106384406</v>
      </c>
      <c r="C874" t="s">
        <v>1</v>
      </c>
      <c r="D874" t="s">
        <v>61</v>
      </c>
      <c r="E874" t="str">
        <f>"2018-10-31 15:37:27"</f>
        <v>2018-10-31 15:37:27</v>
      </c>
    </row>
    <row r="875" spans="1:5" x14ac:dyDescent="0.2">
      <c r="A875" t="s">
        <v>0</v>
      </c>
      <c r="B875" t="str">
        <f>"13696546729"</f>
        <v>13696546729</v>
      </c>
      <c r="C875" t="s">
        <v>1</v>
      </c>
      <c r="D875" t="s">
        <v>13</v>
      </c>
      <c r="E875" t="str">
        <f>"2018-10-31 15:37:25"</f>
        <v>2018-10-31 15:37:25</v>
      </c>
    </row>
    <row r="876" spans="1:5" x14ac:dyDescent="0.2">
      <c r="A876" t="s">
        <v>0</v>
      </c>
      <c r="B876" t="str">
        <f>"13687341455"</f>
        <v>13687341455</v>
      </c>
      <c r="C876" t="s">
        <v>1</v>
      </c>
      <c r="D876" t="s">
        <v>13</v>
      </c>
      <c r="E876" t="str">
        <f>"2018-10-31 15:36:25"</f>
        <v>2018-10-31 15:36:25</v>
      </c>
    </row>
    <row r="877" spans="1:5" x14ac:dyDescent="0.2">
      <c r="A877" t="s">
        <v>0</v>
      </c>
      <c r="B877" t="str">
        <f>"17610805537"</f>
        <v>17610805537</v>
      </c>
      <c r="C877" t="s">
        <v>1</v>
      </c>
      <c r="D877" t="s">
        <v>12</v>
      </c>
      <c r="E877" t="str">
        <f>"2018-10-31 15:36:17"</f>
        <v>2018-10-31 15:36:17</v>
      </c>
    </row>
    <row r="878" spans="1:5" x14ac:dyDescent="0.2">
      <c r="A878" t="s">
        <v>0</v>
      </c>
      <c r="B878" t="str">
        <f>"13721990488"</f>
        <v>13721990488</v>
      </c>
      <c r="C878" t="s">
        <v>1</v>
      </c>
      <c r="D878" t="s">
        <v>13</v>
      </c>
      <c r="E878" t="str">
        <f>"2018-10-31 15:36:05"</f>
        <v>2018-10-31 15:36:05</v>
      </c>
    </row>
    <row r="879" spans="1:5" x14ac:dyDescent="0.2">
      <c r="A879" t="s">
        <v>0</v>
      </c>
      <c r="B879" t="str">
        <f>"15016977502"</f>
        <v>15016977502</v>
      </c>
      <c r="C879" t="s">
        <v>1</v>
      </c>
      <c r="D879" t="s">
        <v>584</v>
      </c>
      <c r="E879" t="str">
        <f>"2018-10-31 15:35:36"</f>
        <v>2018-10-31 15:35:36</v>
      </c>
    </row>
    <row r="880" spans="1:5" x14ac:dyDescent="0.2">
      <c r="A880" t="s">
        <v>0</v>
      </c>
      <c r="B880" t="str">
        <f>"18931133340"</f>
        <v>18931133340</v>
      </c>
      <c r="C880" t="s">
        <v>1</v>
      </c>
      <c r="D880" t="s">
        <v>13</v>
      </c>
      <c r="E880" t="str">
        <f>"2018-10-31 15:35:34"</f>
        <v>2018-10-31 15:35:34</v>
      </c>
    </row>
    <row r="881" spans="1:5" x14ac:dyDescent="0.2">
      <c r="A881" t="s">
        <v>0</v>
      </c>
      <c r="B881" t="str">
        <f>"13815395192"</f>
        <v>13815395192</v>
      </c>
      <c r="C881" t="s">
        <v>1</v>
      </c>
      <c r="D881" t="s">
        <v>13</v>
      </c>
      <c r="E881" t="str">
        <f>"2018-10-31 15:34:57"</f>
        <v>2018-10-31 15:34:57</v>
      </c>
    </row>
    <row r="882" spans="1:5" x14ac:dyDescent="0.2">
      <c r="A882" t="s">
        <v>0</v>
      </c>
      <c r="B882" t="str">
        <f>"13841886037"</f>
        <v>13841886037</v>
      </c>
      <c r="C882" t="s">
        <v>1</v>
      </c>
      <c r="D882" t="s">
        <v>11</v>
      </c>
      <c r="E882" t="str">
        <f>"2018-10-31 15:33:58"</f>
        <v>2018-10-31 15:33:58</v>
      </c>
    </row>
    <row r="883" spans="1:5" x14ac:dyDescent="0.2">
      <c r="A883" t="s">
        <v>0</v>
      </c>
      <c r="B883" t="str">
        <f>"15577750480"</f>
        <v>15577750480</v>
      </c>
      <c r="C883" t="s">
        <v>1</v>
      </c>
      <c r="D883" t="s">
        <v>61</v>
      </c>
      <c r="E883" t="str">
        <f>"2018-10-31 15:33:35"</f>
        <v>2018-10-31 15:33:35</v>
      </c>
    </row>
    <row r="884" spans="1:5" x14ac:dyDescent="0.2">
      <c r="A884" t="s">
        <v>0</v>
      </c>
      <c r="B884" t="str">
        <f>"15258025208"</f>
        <v>15258025208</v>
      </c>
      <c r="C884" t="s">
        <v>1</v>
      </c>
      <c r="D884" t="s">
        <v>13</v>
      </c>
      <c r="E884" t="str">
        <f>"2018-10-31 15:33:15"</f>
        <v>2018-10-31 15:33:15</v>
      </c>
    </row>
    <row r="885" spans="1:5" x14ac:dyDescent="0.2">
      <c r="A885" t="s">
        <v>0</v>
      </c>
      <c r="B885" t="str">
        <f>"13292892667"</f>
        <v>13292892667</v>
      </c>
      <c r="C885" t="s">
        <v>1</v>
      </c>
      <c r="D885" t="s">
        <v>13</v>
      </c>
      <c r="E885" t="str">
        <f>"2018-10-31 15:33:14"</f>
        <v>2018-10-31 15:33:14</v>
      </c>
    </row>
    <row r="886" spans="1:5" x14ac:dyDescent="0.2">
      <c r="A886" t="s">
        <v>0</v>
      </c>
      <c r="B886" t="str">
        <f>"15678945964"</f>
        <v>15678945964</v>
      </c>
      <c r="C886" t="s">
        <v>1</v>
      </c>
      <c r="D886" t="s">
        <v>61</v>
      </c>
      <c r="E886" t="str">
        <f>"2018-10-31 15:33:11"</f>
        <v>2018-10-31 15:33:11</v>
      </c>
    </row>
    <row r="887" spans="1:5" x14ac:dyDescent="0.2">
      <c r="A887" t="s">
        <v>0</v>
      </c>
      <c r="B887" t="str">
        <f>"13234245627"</f>
        <v>13234245627</v>
      </c>
      <c r="C887" t="s">
        <v>1</v>
      </c>
      <c r="D887" t="s">
        <v>13</v>
      </c>
      <c r="E887" t="str">
        <f>"2018-10-31 15:32:09"</f>
        <v>2018-10-31 15:32:09</v>
      </c>
    </row>
    <row r="888" spans="1:5" x14ac:dyDescent="0.2">
      <c r="A888" t="s">
        <v>0</v>
      </c>
      <c r="B888" t="str">
        <f>"15280395628"</f>
        <v>15280395628</v>
      </c>
      <c r="C888" t="s">
        <v>1</v>
      </c>
      <c r="D888" t="s">
        <v>13</v>
      </c>
      <c r="E888" t="str">
        <f>"2018-10-31 15:32:07"</f>
        <v>2018-10-31 15:32:07</v>
      </c>
    </row>
    <row r="889" spans="1:5" x14ac:dyDescent="0.2">
      <c r="A889" t="s">
        <v>0</v>
      </c>
      <c r="B889" t="str">
        <f>"13827704712"</f>
        <v>13827704712</v>
      </c>
      <c r="C889" t="s">
        <v>1</v>
      </c>
      <c r="D889" t="s">
        <v>584</v>
      </c>
      <c r="E889" t="str">
        <f>"2018-10-31 15:31:56"</f>
        <v>2018-10-31 15:31:56</v>
      </c>
    </row>
    <row r="890" spans="1:5" x14ac:dyDescent="0.2">
      <c r="A890" t="s">
        <v>0</v>
      </c>
      <c r="B890" t="str">
        <f>"15853956530"</f>
        <v>15853956530</v>
      </c>
      <c r="C890" t="s">
        <v>1</v>
      </c>
      <c r="D890" t="s">
        <v>13</v>
      </c>
      <c r="E890" t="str">
        <f>"2018-10-31 15:31:38"</f>
        <v>2018-10-31 15:31:38</v>
      </c>
    </row>
    <row r="891" spans="1:5" x14ac:dyDescent="0.2">
      <c r="A891" t="s">
        <v>0</v>
      </c>
      <c r="B891" t="str">
        <f>"15766399393"</f>
        <v>15766399393</v>
      </c>
      <c r="C891" t="s">
        <v>1</v>
      </c>
      <c r="D891" t="s">
        <v>12</v>
      </c>
      <c r="E891" t="str">
        <f>"2018-10-31 15:30:37"</f>
        <v>2018-10-31 15:30:37</v>
      </c>
    </row>
    <row r="892" spans="1:5" x14ac:dyDescent="0.2">
      <c r="A892" t="s">
        <v>0</v>
      </c>
      <c r="B892" t="str">
        <f>"13884479775"</f>
        <v>13884479775</v>
      </c>
      <c r="C892" t="s">
        <v>1</v>
      </c>
      <c r="D892" t="s">
        <v>13</v>
      </c>
      <c r="E892" t="str">
        <f>"2018-10-31 15:30:03"</f>
        <v>2018-10-31 15:30:03</v>
      </c>
    </row>
    <row r="893" spans="1:5" x14ac:dyDescent="0.2">
      <c r="A893" t="s">
        <v>0</v>
      </c>
      <c r="B893" t="str">
        <f>"17741746786"</f>
        <v>17741746786</v>
      </c>
      <c r="C893" t="s">
        <v>1</v>
      </c>
      <c r="D893" t="s">
        <v>19</v>
      </c>
      <c r="E893" t="str">
        <f>"2018-10-31 15:29:43"</f>
        <v>2018-10-31 15:29:43</v>
      </c>
    </row>
    <row r="894" spans="1:5" x14ac:dyDescent="0.2">
      <c r="A894" t="s">
        <v>0</v>
      </c>
      <c r="B894" t="str">
        <f>"15528213708"</f>
        <v>15528213708</v>
      </c>
      <c r="C894" t="s">
        <v>1</v>
      </c>
      <c r="D894" t="s">
        <v>61</v>
      </c>
      <c r="E894" t="str">
        <f>"2018-10-31 15:29:29"</f>
        <v>2018-10-31 15:29:29</v>
      </c>
    </row>
    <row r="895" spans="1:5" x14ac:dyDescent="0.2">
      <c r="A895" t="s">
        <v>0</v>
      </c>
      <c r="B895" t="str">
        <f>"18105370772"</f>
        <v>18105370772</v>
      </c>
      <c r="C895" t="s">
        <v>1</v>
      </c>
      <c r="D895" t="s">
        <v>13</v>
      </c>
      <c r="E895" t="str">
        <f>"2018-10-31 15:28:47"</f>
        <v>2018-10-31 15:28:47</v>
      </c>
    </row>
    <row r="896" spans="1:5" x14ac:dyDescent="0.2">
      <c r="A896" t="s">
        <v>0</v>
      </c>
      <c r="B896" t="str">
        <f>"18728122057"</f>
        <v>18728122057</v>
      </c>
      <c r="C896" t="s">
        <v>1</v>
      </c>
      <c r="D896" t="s">
        <v>11</v>
      </c>
      <c r="E896" t="str">
        <f>"2018-10-31 15:28:17"</f>
        <v>2018-10-31 15:28:17</v>
      </c>
    </row>
    <row r="897" spans="1:5" x14ac:dyDescent="0.2">
      <c r="A897" t="s">
        <v>0</v>
      </c>
      <c r="B897" t="str">
        <f>"13734119979"</f>
        <v>13734119979</v>
      </c>
      <c r="C897" t="s">
        <v>1</v>
      </c>
      <c r="D897" t="s">
        <v>13</v>
      </c>
      <c r="E897" t="str">
        <f>"2018-10-31 15:26:33"</f>
        <v>2018-10-31 15:26:33</v>
      </c>
    </row>
    <row r="898" spans="1:5" x14ac:dyDescent="0.2">
      <c r="A898" t="s">
        <v>0</v>
      </c>
      <c r="B898" t="str">
        <f>"15905987638"</f>
        <v>15905987638</v>
      </c>
      <c r="C898" t="s">
        <v>1</v>
      </c>
      <c r="D898" t="s">
        <v>13</v>
      </c>
      <c r="E898" t="str">
        <f>"2018-10-31 15:26:22"</f>
        <v>2018-10-31 15:26:22</v>
      </c>
    </row>
    <row r="899" spans="1:5" x14ac:dyDescent="0.2">
      <c r="A899" t="s">
        <v>614</v>
      </c>
      <c r="B899" t="str">
        <f>"18583081126"</f>
        <v>18583081126</v>
      </c>
      <c r="C899" t="s">
        <v>1</v>
      </c>
      <c r="D899" t="s">
        <v>12</v>
      </c>
      <c r="E899" t="str">
        <f>"2018-10-31 15:26:13"</f>
        <v>2018-10-31 15:26:13</v>
      </c>
    </row>
    <row r="900" spans="1:5" x14ac:dyDescent="0.2">
      <c r="A900" t="s">
        <v>0</v>
      </c>
      <c r="B900" t="str">
        <f>"15203352666"</f>
        <v>15203352666</v>
      </c>
      <c r="C900" t="s">
        <v>1</v>
      </c>
      <c r="D900" t="s">
        <v>584</v>
      </c>
      <c r="E900" t="str">
        <f>"2018-10-31 15:26:07"</f>
        <v>2018-10-31 15:26:07</v>
      </c>
    </row>
    <row r="901" spans="1:5" x14ac:dyDescent="0.2">
      <c r="A901" t="s">
        <v>0</v>
      </c>
      <c r="B901" t="str">
        <f>"18873234627"</f>
        <v>18873234627</v>
      </c>
      <c r="C901" t="s">
        <v>1</v>
      </c>
      <c r="D901" t="s">
        <v>61</v>
      </c>
      <c r="E901" t="str">
        <f>"2018-10-31 15:24:56"</f>
        <v>2018-10-31 15:24:56</v>
      </c>
    </row>
    <row r="902" spans="1:5" x14ac:dyDescent="0.2">
      <c r="A902" t="s">
        <v>0</v>
      </c>
      <c r="B902" t="str">
        <f>"13860160726"</f>
        <v>13860160726</v>
      </c>
      <c r="C902" t="s">
        <v>1</v>
      </c>
      <c r="D902" t="s">
        <v>12</v>
      </c>
      <c r="E902" t="str">
        <f>"2018-10-31 15:24:47"</f>
        <v>2018-10-31 15:24:47</v>
      </c>
    </row>
    <row r="903" spans="1:5" x14ac:dyDescent="0.2">
      <c r="A903" t="s">
        <v>0</v>
      </c>
      <c r="B903" t="str">
        <f>"15670127307"</f>
        <v>15670127307</v>
      </c>
      <c r="C903" t="s">
        <v>1</v>
      </c>
      <c r="D903" t="s">
        <v>615</v>
      </c>
      <c r="E903" t="str">
        <f>"2018-10-31 15:24:07"</f>
        <v>2018-10-31 15:24:07</v>
      </c>
    </row>
    <row r="904" spans="1:5" x14ac:dyDescent="0.2">
      <c r="A904" t="s">
        <v>0</v>
      </c>
      <c r="B904" t="str">
        <f>"13854757462"</f>
        <v>13854757462</v>
      </c>
      <c r="C904" t="s">
        <v>1</v>
      </c>
      <c r="D904" t="s">
        <v>13</v>
      </c>
      <c r="E904" t="str">
        <f>"2018-10-31 15:24:02"</f>
        <v>2018-10-31 15:24:02</v>
      </c>
    </row>
    <row r="905" spans="1:5" x14ac:dyDescent="0.2">
      <c r="A905" t="s">
        <v>616</v>
      </c>
      <c r="B905" t="str">
        <f>"18328337782"</f>
        <v>18328337782</v>
      </c>
      <c r="C905" t="s">
        <v>1</v>
      </c>
      <c r="D905" t="s">
        <v>13</v>
      </c>
      <c r="E905" t="str">
        <f>"2018-10-31 15:23:40"</f>
        <v>2018-10-31 15:23:40</v>
      </c>
    </row>
    <row r="906" spans="1:5" x14ac:dyDescent="0.2">
      <c r="A906" t="s">
        <v>0</v>
      </c>
      <c r="B906" t="str">
        <f>"13806096383"</f>
        <v>13806096383</v>
      </c>
      <c r="C906" t="s">
        <v>1</v>
      </c>
      <c r="D906" t="s">
        <v>61</v>
      </c>
      <c r="E906" t="str">
        <f>"2018-10-31 15:23:31"</f>
        <v>2018-10-31 15:23:31</v>
      </c>
    </row>
    <row r="907" spans="1:5" x14ac:dyDescent="0.2">
      <c r="A907" t="s">
        <v>0</v>
      </c>
      <c r="B907" t="str">
        <f>"18535318998"</f>
        <v>18535318998</v>
      </c>
      <c r="C907" t="s">
        <v>1</v>
      </c>
      <c r="D907" t="s">
        <v>13</v>
      </c>
      <c r="E907" t="str">
        <f>"2018-10-31 15:22:39"</f>
        <v>2018-10-31 15:22:39</v>
      </c>
    </row>
    <row r="908" spans="1:5" x14ac:dyDescent="0.2">
      <c r="A908" t="s">
        <v>0</v>
      </c>
      <c r="B908" t="str">
        <f>"15602926377"</f>
        <v>15602926377</v>
      </c>
      <c r="C908" t="s">
        <v>1</v>
      </c>
      <c r="D908" t="s">
        <v>13</v>
      </c>
      <c r="E908" t="str">
        <f>"2018-10-31 15:21:03"</f>
        <v>2018-10-31 15:21:03</v>
      </c>
    </row>
    <row r="909" spans="1:5" x14ac:dyDescent="0.2">
      <c r="A909" t="s">
        <v>0</v>
      </c>
      <c r="B909" t="str">
        <f>"15299689693"</f>
        <v>15299689693</v>
      </c>
      <c r="C909" t="s">
        <v>1</v>
      </c>
      <c r="D909" t="s">
        <v>13</v>
      </c>
      <c r="E909" t="str">
        <f>"2018-10-31 15:20:55"</f>
        <v>2018-10-31 15:20:55</v>
      </c>
    </row>
    <row r="910" spans="1:5" x14ac:dyDescent="0.2">
      <c r="A910" t="s">
        <v>0</v>
      </c>
      <c r="B910" t="str">
        <f>"18643081960"</f>
        <v>18643081960</v>
      </c>
      <c r="C910" t="s">
        <v>1</v>
      </c>
      <c r="D910" t="s">
        <v>13</v>
      </c>
      <c r="E910" t="str">
        <f>"2018-10-31 15:20:35"</f>
        <v>2018-10-31 15:20:35</v>
      </c>
    </row>
    <row r="911" spans="1:5" x14ac:dyDescent="0.2">
      <c r="A911" t="s">
        <v>0</v>
      </c>
      <c r="B911" t="str">
        <f>"13132795042"</f>
        <v>13132795042</v>
      </c>
      <c r="C911" t="s">
        <v>1</v>
      </c>
      <c r="D911" t="s">
        <v>12</v>
      </c>
      <c r="E911" t="str">
        <f>"2018-10-31 15:20:30"</f>
        <v>2018-10-31 15:20:30</v>
      </c>
    </row>
    <row r="912" spans="1:5" x14ac:dyDescent="0.2">
      <c r="A912" t="s">
        <v>0</v>
      </c>
      <c r="B912" t="str">
        <f>"18299926330"</f>
        <v>18299926330</v>
      </c>
      <c r="C912" t="s">
        <v>1</v>
      </c>
      <c r="D912" t="s">
        <v>61</v>
      </c>
      <c r="E912" t="str">
        <f>"2018-10-31 15:20:27"</f>
        <v>2018-10-31 15:20:27</v>
      </c>
    </row>
    <row r="913" spans="1:5" x14ac:dyDescent="0.2">
      <c r="A913" t="s">
        <v>0</v>
      </c>
      <c r="B913" t="str">
        <f>"13884089636"</f>
        <v>13884089636</v>
      </c>
      <c r="C913" t="s">
        <v>1</v>
      </c>
      <c r="D913" t="s">
        <v>12</v>
      </c>
      <c r="E913" t="str">
        <f>"2018-10-31 15:17:57"</f>
        <v>2018-10-31 15:17:57</v>
      </c>
    </row>
    <row r="914" spans="1:5" x14ac:dyDescent="0.2">
      <c r="A914" t="s">
        <v>0</v>
      </c>
      <c r="B914" t="str">
        <f>"18387833168"</f>
        <v>18387833168</v>
      </c>
      <c r="C914" t="s">
        <v>1</v>
      </c>
      <c r="D914" t="s">
        <v>13</v>
      </c>
      <c r="E914" t="str">
        <f>"2018-10-31 15:16:57"</f>
        <v>2018-10-31 15:16:57</v>
      </c>
    </row>
    <row r="915" spans="1:5" x14ac:dyDescent="0.2">
      <c r="A915" t="s">
        <v>0</v>
      </c>
      <c r="B915" t="str">
        <f>"13157313746"</f>
        <v>13157313746</v>
      </c>
      <c r="C915" t="s">
        <v>1</v>
      </c>
      <c r="D915" t="s">
        <v>61</v>
      </c>
      <c r="E915" t="str">
        <f>"2018-10-31 15:16:26"</f>
        <v>2018-10-31 15:16:26</v>
      </c>
    </row>
    <row r="916" spans="1:5" x14ac:dyDescent="0.2">
      <c r="A916" t="s">
        <v>0</v>
      </c>
      <c r="B916" t="str">
        <f>"15960969967"</f>
        <v>15960969967</v>
      </c>
      <c r="C916" t="s">
        <v>1</v>
      </c>
      <c r="D916" t="s">
        <v>61</v>
      </c>
      <c r="E916" t="str">
        <f>"2018-10-31 15:16:04"</f>
        <v>2018-10-31 15:16:04</v>
      </c>
    </row>
    <row r="917" spans="1:5" x14ac:dyDescent="0.2">
      <c r="A917" t="s">
        <v>0</v>
      </c>
      <c r="B917" t="str">
        <f>"15039296671"</f>
        <v>15039296671</v>
      </c>
      <c r="C917" t="s">
        <v>1</v>
      </c>
      <c r="D917" t="s">
        <v>13</v>
      </c>
      <c r="E917" t="str">
        <f>"2018-10-31 15:16:00"</f>
        <v>2018-10-31 15:16:00</v>
      </c>
    </row>
    <row r="918" spans="1:5" x14ac:dyDescent="0.2">
      <c r="A918" t="s">
        <v>0</v>
      </c>
      <c r="B918" t="str">
        <f>"15819762123"</f>
        <v>15819762123</v>
      </c>
      <c r="C918" t="s">
        <v>1</v>
      </c>
      <c r="D918" t="s">
        <v>13</v>
      </c>
      <c r="E918" t="str">
        <f>"2018-10-31 15:15:36"</f>
        <v>2018-10-31 15:15:36</v>
      </c>
    </row>
    <row r="919" spans="1:5" x14ac:dyDescent="0.2">
      <c r="A919" t="s">
        <v>0</v>
      </c>
      <c r="B919" t="str">
        <f>"15555356000"</f>
        <v>15555356000</v>
      </c>
      <c r="C919" t="s">
        <v>1</v>
      </c>
      <c r="D919" t="s">
        <v>61</v>
      </c>
      <c r="E919" t="str">
        <f>"2018-10-31 15:15:22"</f>
        <v>2018-10-31 15:15:22</v>
      </c>
    </row>
    <row r="920" spans="1:5" x14ac:dyDescent="0.2">
      <c r="A920" t="s">
        <v>0</v>
      </c>
      <c r="B920" t="str">
        <f>"17633752222"</f>
        <v>17633752222</v>
      </c>
      <c r="C920" t="s">
        <v>1</v>
      </c>
      <c r="D920" t="s">
        <v>126</v>
      </c>
      <c r="E920" t="str">
        <f>"2018-10-31 15:14:48"</f>
        <v>2018-10-31 15:14:48</v>
      </c>
    </row>
    <row r="921" spans="1:5" x14ac:dyDescent="0.2">
      <c r="A921" t="s">
        <v>0</v>
      </c>
      <c r="B921" t="str">
        <f>"18986555995"</f>
        <v>18986555995</v>
      </c>
      <c r="C921" t="s">
        <v>1</v>
      </c>
      <c r="D921" t="s">
        <v>126</v>
      </c>
      <c r="E921" t="str">
        <f>"2018-10-31 15:13:33"</f>
        <v>2018-10-31 15:13:33</v>
      </c>
    </row>
    <row r="922" spans="1:5" x14ac:dyDescent="0.2">
      <c r="A922" t="s">
        <v>0</v>
      </c>
      <c r="B922" t="str">
        <f>"13737136859"</f>
        <v>13737136859</v>
      </c>
      <c r="C922" t="s">
        <v>1</v>
      </c>
      <c r="D922" t="s">
        <v>13</v>
      </c>
      <c r="E922" t="str">
        <f>"2018-10-31 15:13:29"</f>
        <v>2018-10-31 15:13:29</v>
      </c>
    </row>
    <row r="923" spans="1:5" x14ac:dyDescent="0.2">
      <c r="A923" t="s">
        <v>0</v>
      </c>
      <c r="B923" t="str">
        <f>"18681424886"</f>
        <v>18681424886</v>
      </c>
      <c r="C923" t="s">
        <v>1</v>
      </c>
      <c r="D923" t="s">
        <v>13</v>
      </c>
      <c r="E923" t="str">
        <f>"2018-10-31 15:12:46"</f>
        <v>2018-10-31 15:12:46</v>
      </c>
    </row>
    <row r="924" spans="1:5" x14ac:dyDescent="0.2">
      <c r="A924" t="s">
        <v>0</v>
      </c>
      <c r="B924" t="str">
        <f>"18842776549"</f>
        <v>18842776549</v>
      </c>
      <c r="C924" t="s">
        <v>1</v>
      </c>
      <c r="D924" t="s">
        <v>61</v>
      </c>
      <c r="E924" t="str">
        <f>"2018-10-31 15:11:45"</f>
        <v>2018-10-31 15:11:45</v>
      </c>
    </row>
    <row r="925" spans="1:5" x14ac:dyDescent="0.2">
      <c r="A925" t="s">
        <v>0</v>
      </c>
      <c r="B925" t="str">
        <f>"15101014285"</f>
        <v>15101014285</v>
      </c>
      <c r="C925" t="s">
        <v>1</v>
      </c>
      <c r="D925" t="s">
        <v>13</v>
      </c>
      <c r="E925" t="str">
        <f>"2018-10-31 15:11:09"</f>
        <v>2018-10-31 15:11:09</v>
      </c>
    </row>
    <row r="926" spans="1:5" x14ac:dyDescent="0.2">
      <c r="A926" t="s">
        <v>0</v>
      </c>
      <c r="B926" t="str">
        <f>"18264046434"</f>
        <v>18264046434</v>
      </c>
      <c r="C926" t="s">
        <v>1</v>
      </c>
      <c r="D926" t="s">
        <v>126</v>
      </c>
      <c r="E926" t="str">
        <f>"2018-10-31 15:10:28"</f>
        <v>2018-10-31 15:10:28</v>
      </c>
    </row>
    <row r="927" spans="1:5" x14ac:dyDescent="0.2">
      <c r="A927" t="s">
        <v>0</v>
      </c>
      <c r="B927" t="str">
        <f>"13938442882"</f>
        <v>13938442882</v>
      </c>
      <c r="C927" t="s">
        <v>1</v>
      </c>
      <c r="D927" t="s">
        <v>12</v>
      </c>
      <c r="E927" t="str">
        <f>"2018-10-31 15:10:10"</f>
        <v>2018-10-31 15:10:10</v>
      </c>
    </row>
    <row r="928" spans="1:5" x14ac:dyDescent="0.2">
      <c r="A928" t="s">
        <v>0</v>
      </c>
      <c r="B928" t="str">
        <f>"17856436933"</f>
        <v>17856436933</v>
      </c>
      <c r="C928" t="s">
        <v>1</v>
      </c>
      <c r="D928" t="s">
        <v>13</v>
      </c>
      <c r="E928" t="str">
        <f>"2018-10-31 15:09:25"</f>
        <v>2018-10-31 15:09:25</v>
      </c>
    </row>
    <row r="929" spans="1:5" x14ac:dyDescent="0.2">
      <c r="A929" t="s">
        <v>0</v>
      </c>
      <c r="B929" t="str">
        <f>"15754543622"</f>
        <v>15754543622</v>
      </c>
      <c r="C929" t="s">
        <v>1</v>
      </c>
      <c r="D929" t="s">
        <v>19</v>
      </c>
      <c r="E929" t="str">
        <f>"2018-10-31 15:09:19"</f>
        <v>2018-10-31 15:09:19</v>
      </c>
    </row>
    <row r="930" spans="1:5" x14ac:dyDescent="0.2">
      <c r="A930" t="s">
        <v>0</v>
      </c>
      <c r="B930" t="str">
        <f>"18949806256"</f>
        <v>18949806256</v>
      </c>
      <c r="C930" t="s">
        <v>1</v>
      </c>
      <c r="D930" t="s">
        <v>2</v>
      </c>
      <c r="E930" t="str">
        <f>"2018-10-31 15:09:12"</f>
        <v>2018-10-31 15:09:12</v>
      </c>
    </row>
    <row r="931" spans="1:5" x14ac:dyDescent="0.2">
      <c r="A931" t="s">
        <v>0</v>
      </c>
      <c r="B931" t="str">
        <f>"13173747810"</f>
        <v>13173747810</v>
      </c>
      <c r="C931" t="s">
        <v>1</v>
      </c>
      <c r="D931" t="s">
        <v>61</v>
      </c>
      <c r="E931" t="str">
        <f>"2018-10-31 15:08:44"</f>
        <v>2018-10-31 15:08:44</v>
      </c>
    </row>
    <row r="932" spans="1:5" x14ac:dyDescent="0.2">
      <c r="A932" t="s">
        <v>0</v>
      </c>
      <c r="B932" t="str">
        <f>"13087904465"</f>
        <v>13087904465</v>
      </c>
      <c r="C932" t="s">
        <v>1</v>
      </c>
      <c r="D932" t="s">
        <v>61</v>
      </c>
      <c r="E932" t="str">
        <f>"2018-10-31 15:07:59"</f>
        <v>2018-10-31 15:07:59</v>
      </c>
    </row>
    <row r="933" spans="1:5" x14ac:dyDescent="0.2">
      <c r="A933" t="s">
        <v>0</v>
      </c>
      <c r="B933" t="str">
        <f>"15670151512"</f>
        <v>15670151512</v>
      </c>
      <c r="C933" t="s">
        <v>1</v>
      </c>
      <c r="D933" t="s">
        <v>13</v>
      </c>
      <c r="E933" t="str">
        <f>"2018-10-31 15:06:30"</f>
        <v>2018-10-31 15:06:30</v>
      </c>
    </row>
    <row r="934" spans="1:5" x14ac:dyDescent="0.2">
      <c r="A934" t="s">
        <v>0</v>
      </c>
      <c r="B934" t="str">
        <f>"18865363922"</f>
        <v>18865363922</v>
      </c>
      <c r="C934" t="s">
        <v>1</v>
      </c>
      <c r="D934" t="s">
        <v>61</v>
      </c>
      <c r="E934" t="str">
        <f>"2018-10-31 15:05:24"</f>
        <v>2018-10-31 15:05:24</v>
      </c>
    </row>
    <row r="935" spans="1:5" x14ac:dyDescent="0.2">
      <c r="A935" t="s">
        <v>0</v>
      </c>
      <c r="B935" t="str">
        <f>"15236679390"</f>
        <v>15236679390</v>
      </c>
      <c r="C935" t="s">
        <v>1</v>
      </c>
      <c r="D935" t="s">
        <v>12</v>
      </c>
      <c r="E935" t="str">
        <f>"2018-10-31 15:05:18"</f>
        <v>2018-10-31 15:05:18</v>
      </c>
    </row>
    <row r="936" spans="1:5" x14ac:dyDescent="0.2">
      <c r="A936" t="s">
        <v>0</v>
      </c>
      <c r="B936" t="str">
        <f>"13976913067"</f>
        <v>13976913067</v>
      </c>
      <c r="C936" t="s">
        <v>1</v>
      </c>
      <c r="D936" t="s">
        <v>13</v>
      </c>
      <c r="E936" t="str">
        <f>"2018-10-31 15:05:11"</f>
        <v>2018-10-31 15:05:11</v>
      </c>
    </row>
    <row r="937" spans="1:5" x14ac:dyDescent="0.2">
      <c r="A937" t="s">
        <v>617</v>
      </c>
      <c r="B937" t="str">
        <f>"15197322839"</f>
        <v>15197322839</v>
      </c>
      <c r="C937" s="1" t="s">
        <v>1</v>
      </c>
      <c r="D937" s="1" t="s">
        <v>2</v>
      </c>
      <c r="E937" s="1" t="str">
        <f>"2018-11-02 22:24:27"</f>
        <v>2018-11-02 22:24:27</v>
      </c>
    </row>
    <row r="938" spans="1:5" x14ac:dyDescent="0.2">
      <c r="A938" t="s">
        <v>618</v>
      </c>
      <c r="B938" t="str">
        <f>"15528689000"</f>
        <v>15528689000</v>
      </c>
      <c r="C938" s="1" t="s">
        <v>1</v>
      </c>
      <c r="D938" s="1" t="s">
        <v>2</v>
      </c>
      <c r="E938" s="1" t="str">
        <f>"2018-11-02 22:23:21"</f>
        <v>2018-11-02 22:23:21</v>
      </c>
    </row>
    <row r="939" spans="1:5" x14ac:dyDescent="0.2">
      <c r="A939" t="s">
        <v>619</v>
      </c>
      <c r="B939" t="str">
        <f>"17623274433"</f>
        <v>17623274433</v>
      </c>
      <c r="C939" s="1" t="s">
        <v>1</v>
      </c>
      <c r="D939" s="1" t="s">
        <v>2</v>
      </c>
      <c r="E939" s="1" t="str">
        <f>"2018-11-02 22:22:33"</f>
        <v>2018-11-02 22:22:33</v>
      </c>
    </row>
    <row r="940" spans="1:5" x14ac:dyDescent="0.2">
      <c r="A940" t="s">
        <v>620</v>
      </c>
      <c r="B940" t="str">
        <f>"17508816588"</f>
        <v>17508816588</v>
      </c>
      <c r="C940" s="1" t="s">
        <v>1</v>
      </c>
      <c r="D940" s="1" t="s">
        <v>2</v>
      </c>
      <c r="E940" s="1" t="str">
        <f>"2018-11-02 22:21:45"</f>
        <v>2018-11-02 22:21:45</v>
      </c>
    </row>
    <row r="941" spans="1:5" x14ac:dyDescent="0.2">
      <c r="A941" t="s">
        <v>0</v>
      </c>
      <c r="B941" t="str">
        <f>"17620743341"</f>
        <v>17620743341</v>
      </c>
      <c r="C941" s="1" t="s">
        <v>1</v>
      </c>
      <c r="D941" s="1" t="s">
        <v>2</v>
      </c>
      <c r="E941" s="1" t="str">
        <f>"2018-11-02 22:21:41"</f>
        <v>2018-11-02 22:21:41</v>
      </c>
    </row>
    <row r="942" spans="1:5" x14ac:dyDescent="0.2">
      <c r="A942" t="s">
        <v>0</v>
      </c>
      <c r="B942" t="str">
        <f>"13728765176"</f>
        <v>13728765176</v>
      </c>
      <c r="C942" s="1" t="s">
        <v>1</v>
      </c>
      <c r="D942" s="1" t="s">
        <v>2</v>
      </c>
      <c r="E942" s="1" t="str">
        <f>"2018-11-02 22:21:24"</f>
        <v>2018-11-02 22:21:24</v>
      </c>
    </row>
    <row r="943" spans="1:5" x14ac:dyDescent="0.2">
      <c r="A943" t="s">
        <v>0</v>
      </c>
      <c r="B943" t="str">
        <f>"15090775936"</f>
        <v>15090775936</v>
      </c>
      <c r="C943" s="1" t="s">
        <v>1</v>
      </c>
      <c r="D943" s="1" t="s">
        <v>2</v>
      </c>
      <c r="E943" s="1" t="str">
        <f>"2018-11-02 22:20:42"</f>
        <v>2018-11-02 22:20:42</v>
      </c>
    </row>
    <row r="944" spans="1:5" x14ac:dyDescent="0.2">
      <c r="A944" t="s">
        <v>621</v>
      </c>
      <c r="B944" t="str">
        <f>"13879774317"</f>
        <v>13879774317</v>
      </c>
      <c r="C944" s="1" t="s">
        <v>1</v>
      </c>
      <c r="D944" s="1" t="s">
        <v>2</v>
      </c>
      <c r="E944" s="1" t="str">
        <f>"2018-11-02 22:19:27"</f>
        <v>2018-11-02 22:19:27</v>
      </c>
    </row>
    <row r="945" spans="1:5" x14ac:dyDescent="0.2">
      <c r="A945" t="s">
        <v>0</v>
      </c>
      <c r="B945" t="str">
        <f>"18286464754"</f>
        <v>18286464754</v>
      </c>
      <c r="C945" s="1" t="s">
        <v>1</v>
      </c>
      <c r="D945" s="1" t="s">
        <v>2</v>
      </c>
      <c r="E945" s="1" t="str">
        <f>"2018-11-02 22:14:40"</f>
        <v>2018-11-02 22:14:40</v>
      </c>
    </row>
    <row r="946" spans="1:5" x14ac:dyDescent="0.2">
      <c r="A946" t="s">
        <v>0</v>
      </c>
      <c r="B946" t="str">
        <f>"18839533086"</f>
        <v>18839533086</v>
      </c>
      <c r="C946" s="1" t="s">
        <v>1</v>
      </c>
      <c r="D946" s="1" t="s">
        <v>2</v>
      </c>
      <c r="E946" s="1" t="str">
        <f>"2018-11-02 22:11:07"</f>
        <v>2018-11-02 22:11:07</v>
      </c>
    </row>
    <row r="947" spans="1:5" x14ac:dyDescent="0.2">
      <c r="A947" t="s">
        <v>0</v>
      </c>
      <c r="B947" t="str">
        <f>"13419557089"</f>
        <v>13419557089</v>
      </c>
      <c r="C947" s="1" t="s">
        <v>1</v>
      </c>
      <c r="D947" s="1" t="s">
        <v>2</v>
      </c>
      <c r="E947" s="1" t="str">
        <f>"2018-11-02 22:10:32"</f>
        <v>2018-11-02 22:10:32</v>
      </c>
    </row>
    <row r="948" spans="1:5" x14ac:dyDescent="0.2">
      <c r="A948" t="s">
        <v>622</v>
      </c>
      <c r="B948" t="str">
        <f>"13592293621"</f>
        <v>13592293621</v>
      </c>
      <c r="C948" s="1" t="s">
        <v>1</v>
      </c>
      <c r="D948" s="1" t="s">
        <v>9</v>
      </c>
      <c r="E948" s="1" t="str">
        <f>"2018-11-02 22:08:20"</f>
        <v>2018-11-02 22:08:20</v>
      </c>
    </row>
    <row r="949" spans="1:5" x14ac:dyDescent="0.2">
      <c r="A949" t="s">
        <v>0</v>
      </c>
      <c r="B949" t="str">
        <f>"15572410003"</f>
        <v>15572410003</v>
      </c>
      <c r="C949" s="1" t="s">
        <v>1</v>
      </c>
      <c r="D949" s="1" t="s">
        <v>11</v>
      </c>
      <c r="E949" s="1" t="str">
        <f>"2018-11-02 22:06:39"</f>
        <v>2018-11-02 22:06:39</v>
      </c>
    </row>
    <row r="950" spans="1:5" x14ac:dyDescent="0.2">
      <c r="A950" t="s">
        <v>623</v>
      </c>
      <c r="B950" t="str">
        <f>"17377125052"</f>
        <v>17377125052</v>
      </c>
      <c r="C950" s="1" t="s">
        <v>1</v>
      </c>
      <c r="D950" s="1" t="s">
        <v>12</v>
      </c>
      <c r="E950" s="1" t="str">
        <f>"2018-11-02 22:01:32"</f>
        <v>2018-11-02 22:01:32</v>
      </c>
    </row>
    <row r="951" spans="1:5" x14ac:dyDescent="0.2">
      <c r="A951" t="s">
        <v>0</v>
      </c>
      <c r="B951" t="str">
        <f>"18419778012"</f>
        <v>18419778012</v>
      </c>
      <c r="C951" s="1" t="s">
        <v>1</v>
      </c>
      <c r="D951" s="1" t="s">
        <v>13</v>
      </c>
      <c r="E951" s="1" t="str">
        <f>"2018-11-02 22:01:31"</f>
        <v>2018-11-02 22:01:31</v>
      </c>
    </row>
    <row r="952" spans="1:5" x14ac:dyDescent="0.2">
      <c r="A952" t="s">
        <v>624</v>
      </c>
      <c r="B952" t="str">
        <f>"18218524119"</f>
        <v>18218524119</v>
      </c>
      <c r="C952" s="1" t="s">
        <v>1</v>
      </c>
      <c r="D952" s="1" t="s">
        <v>2</v>
      </c>
      <c r="E952" s="1" t="str">
        <f>"2018-11-02 22:01:28"</f>
        <v>2018-11-02 22:01:28</v>
      </c>
    </row>
    <row r="953" spans="1:5" x14ac:dyDescent="0.2">
      <c r="A953" t="s">
        <v>625</v>
      </c>
      <c r="B953" t="str">
        <f>"17688958354"</f>
        <v>17688958354</v>
      </c>
      <c r="C953" s="1" t="s">
        <v>1</v>
      </c>
      <c r="D953" s="1" t="s">
        <v>2</v>
      </c>
      <c r="E953" s="1" t="str">
        <f>"2018-11-02 21:59:36"</f>
        <v>2018-11-02 21:59:36</v>
      </c>
    </row>
    <row r="954" spans="1:5" x14ac:dyDescent="0.2">
      <c r="A954" t="s">
        <v>0</v>
      </c>
      <c r="B954" t="str">
        <f>"13515560215"</f>
        <v>13515560215</v>
      </c>
      <c r="C954" s="1" t="s">
        <v>1</v>
      </c>
      <c r="D954" s="1" t="s">
        <v>2</v>
      </c>
      <c r="E954" s="1" t="str">
        <f>"2018-11-02 21:56:38"</f>
        <v>2018-11-02 21:56:38</v>
      </c>
    </row>
    <row r="955" spans="1:5" x14ac:dyDescent="0.2">
      <c r="A955" t="s">
        <v>626</v>
      </c>
      <c r="B955" t="str">
        <f>"15766146719"</f>
        <v>15766146719</v>
      </c>
      <c r="C955" s="1" t="s">
        <v>1</v>
      </c>
      <c r="D955" s="1" t="s">
        <v>13</v>
      </c>
      <c r="E955" s="1" t="str">
        <f>"2018-11-02 21:56:37"</f>
        <v>2018-11-02 21:56:37</v>
      </c>
    </row>
    <row r="956" spans="1:5" x14ac:dyDescent="0.2">
      <c r="A956" t="s">
        <v>627</v>
      </c>
      <c r="B956" t="str">
        <f>"15957612937"</f>
        <v>15957612937</v>
      </c>
      <c r="C956" s="1" t="s">
        <v>1</v>
      </c>
      <c r="D956" s="1" t="s">
        <v>2</v>
      </c>
      <c r="E956" s="1" t="str">
        <f>"2018-11-02 21:56:31"</f>
        <v>2018-11-02 21:56:31</v>
      </c>
    </row>
    <row r="957" spans="1:5" x14ac:dyDescent="0.2">
      <c r="A957" t="s">
        <v>0</v>
      </c>
      <c r="B957" t="str">
        <f>"13379886341"</f>
        <v>13379886341</v>
      </c>
      <c r="C957" s="1" t="s">
        <v>1</v>
      </c>
      <c r="D957" s="1" t="s">
        <v>19</v>
      </c>
      <c r="E957" s="1" t="str">
        <f>"2018-11-02 21:55:31"</f>
        <v>2018-11-02 21:55:31</v>
      </c>
    </row>
    <row r="958" spans="1:5" x14ac:dyDescent="0.2">
      <c r="A958" t="s">
        <v>0</v>
      </c>
      <c r="B958" t="str">
        <f>"15291770651"</f>
        <v>15291770651</v>
      </c>
      <c r="C958" s="1" t="s">
        <v>1</v>
      </c>
      <c r="D958" s="1" t="s">
        <v>2</v>
      </c>
      <c r="E958" s="1" t="str">
        <f>"2018-11-02 21:54:34"</f>
        <v>2018-11-02 21:54:34</v>
      </c>
    </row>
    <row r="959" spans="1:5" x14ac:dyDescent="0.2">
      <c r="A959" t="s">
        <v>628</v>
      </c>
      <c r="B959" t="str">
        <f>"13317799742"</f>
        <v>13317799742</v>
      </c>
      <c r="C959" s="1" t="s">
        <v>1</v>
      </c>
      <c r="D959" s="1" t="s">
        <v>2</v>
      </c>
      <c r="E959" s="1" t="str">
        <f>"2018-11-02 21:50:35"</f>
        <v>2018-11-02 21:50:35</v>
      </c>
    </row>
    <row r="960" spans="1:5" x14ac:dyDescent="0.2">
      <c r="A960" t="s">
        <v>0</v>
      </c>
      <c r="B960" t="str">
        <f>"13840132511"</f>
        <v>13840132511</v>
      </c>
      <c r="C960" s="1" t="s">
        <v>1</v>
      </c>
      <c r="D960" s="1" t="s">
        <v>13</v>
      </c>
      <c r="E960" s="1" t="str">
        <f>"2018-11-02 21:50:12"</f>
        <v>2018-11-02 21:50:12</v>
      </c>
    </row>
    <row r="961" spans="1:5" x14ac:dyDescent="0.2">
      <c r="A961" t="s">
        <v>629</v>
      </c>
      <c r="B961" t="str">
        <f>"13267270283"</f>
        <v>13267270283</v>
      </c>
      <c r="C961" s="1" t="s">
        <v>1</v>
      </c>
      <c r="D961" s="1" t="s">
        <v>2</v>
      </c>
      <c r="E961" s="1" t="str">
        <f>"2018-11-02 21:48:33"</f>
        <v>2018-11-02 21:48:33</v>
      </c>
    </row>
    <row r="962" spans="1:5" x14ac:dyDescent="0.2">
      <c r="A962" t="s">
        <v>630</v>
      </c>
      <c r="B962" t="str">
        <f>"15516490108"</f>
        <v>15516490108</v>
      </c>
      <c r="C962" s="1" t="s">
        <v>1</v>
      </c>
      <c r="D962" s="1" t="s">
        <v>13</v>
      </c>
      <c r="E962" s="1" t="str">
        <f>"2018-11-02 21:48:01"</f>
        <v>2018-11-02 21:48:01</v>
      </c>
    </row>
    <row r="963" spans="1:5" x14ac:dyDescent="0.2">
      <c r="A963" t="s">
        <v>0</v>
      </c>
      <c r="B963" t="str">
        <f>"13649880649"</f>
        <v>13649880649</v>
      </c>
      <c r="C963" s="1" t="s">
        <v>1</v>
      </c>
      <c r="D963" s="1" t="s">
        <v>2</v>
      </c>
      <c r="E963" s="1" t="str">
        <f>"2018-11-02 21:47:19"</f>
        <v>2018-11-02 21:47:19</v>
      </c>
    </row>
    <row r="964" spans="1:5" x14ac:dyDescent="0.2">
      <c r="A964" t="s">
        <v>0</v>
      </c>
      <c r="B964" t="str">
        <f>"15899871856"</f>
        <v>15899871856</v>
      </c>
      <c r="C964" s="1" t="s">
        <v>1</v>
      </c>
      <c r="D964" s="1" t="s">
        <v>2</v>
      </c>
      <c r="E964" s="1" t="str">
        <f>"2018-11-02 21:45:37"</f>
        <v>2018-11-02 21:45:37</v>
      </c>
    </row>
    <row r="965" spans="1:5" x14ac:dyDescent="0.2">
      <c r="A965" t="s">
        <v>631</v>
      </c>
      <c r="B965" t="str">
        <f>"17798690289"</f>
        <v>17798690289</v>
      </c>
      <c r="C965" s="1" t="s">
        <v>1</v>
      </c>
      <c r="D965" s="1" t="s">
        <v>2</v>
      </c>
      <c r="E965" s="1" t="str">
        <f>"2018-11-02 21:44:58"</f>
        <v>2018-11-02 21:44:58</v>
      </c>
    </row>
    <row r="966" spans="1:5" x14ac:dyDescent="0.2">
      <c r="A966" t="s">
        <v>0</v>
      </c>
      <c r="B966" t="str">
        <f>"15003868472"</f>
        <v>15003868472</v>
      </c>
      <c r="C966" s="1" t="s">
        <v>1</v>
      </c>
      <c r="D966" s="1" t="s">
        <v>2</v>
      </c>
      <c r="E966" s="1" t="str">
        <f>"2018-11-02 21:44:56"</f>
        <v>2018-11-02 21:44:56</v>
      </c>
    </row>
    <row r="967" spans="1:5" x14ac:dyDescent="0.2">
      <c r="A967" t="s">
        <v>632</v>
      </c>
      <c r="B967" t="str">
        <f>"13585553195"</f>
        <v>13585553195</v>
      </c>
      <c r="C967" s="1" t="s">
        <v>1</v>
      </c>
      <c r="D967" s="1" t="s">
        <v>2</v>
      </c>
      <c r="E967" s="1" t="str">
        <f>"2018-11-02 21:43:26"</f>
        <v>2018-11-02 21:43:26</v>
      </c>
    </row>
    <row r="968" spans="1:5" x14ac:dyDescent="0.2">
      <c r="A968" t="s">
        <v>0</v>
      </c>
      <c r="B968" t="str">
        <f>"18888385542"</f>
        <v>18888385542</v>
      </c>
      <c r="C968" s="1" t="s">
        <v>1</v>
      </c>
      <c r="D968" s="1" t="s">
        <v>25</v>
      </c>
      <c r="E968" s="1" t="str">
        <f>"2018-11-02 21:42:44"</f>
        <v>2018-11-02 21:42:44</v>
      </c>
    </row>
    <row r="969" spans="1:5" x14ac:dyDescent="0.2">
      <c r="A969" t="s">
        <v>0</v>
      </c>
      <c r="B969" t="str">
        <f>"13821724375"</f>
        <v>13821724375</v>
      </c>
      <c r="C969" s="1" t="s">
        <v>1</v>
      </c>
      <c r="D969" s="1" t="s">
        <v>2</v>
      </c>
      <c r="E969" s="1" t="str">
        <f>"2018-11-02 21:39:19"</f>
        <v>2018-11-02 21:39:19</v>
      </c>
    </row>
    <row r="970" spans="1:5" x14ac:dyDescent="0.2">
      <c r="A970" t="s">
        <v>633</v>
      </c>
      <c r="B970" t="str">
        <f>"15075554674"</f>
        <v>15075554674</v>
      </c>
      <c r="C970" s="1" t="s">
        <v>1</v>
      </c>
      <c r="D970" s="1" t="s">
        <v>2</v>
      </c>
      <c r="E970" s="1" t="str">
        <f>"2018-11-02 21:39:07"</f>
        <v>2018-11-02 21:39:07</v>
      </c>
    </row>
    <row r="971" spans="1:5" x14ac:dyDescent="0.2">
      <c r="A971" t="s">
        <v>0</v>
      </c>
      <c r="B971" t="str">
        <f>"17898201978"</f>
        <v>17898201978</v>
      </c>
      <c r="C971" s="1" t="s">
        <v>1</v>
      </c>
      <c r="D971" s="1" t="s">
        <v>2</v>
      </c>
      <c r="E971" s="1" t="str">
        <f>"2018-11-02 21:38:45"</f>
        <v>2018-11-02 21:38:45</v>
      </c>
    </row>
    <row r="972" spans="1:5" x14ac:dyDescent="0.2">
      <c r="A972" t="s">
        <v>634</v>
      </c>
      <c r="B972" t="str">
        <f>"13055389782"</f>
        <v>13055389782</v>
      </c>
      <c r="C972" s="1" t="s">
        <v>1</v>
      </c>
      <c r="D972" s="1" t="s">
        <v>2</v>
      </c>
      <c r="E972" s="1" t="str">
        <f>"2018-11-02 21:38:12"</f>
        <v>2018-11-02 21:38:12</v>
      </c>
    </row>
    <row r="973" spans="1:5" x14ac:dyDescent="0.2">
      <c r="A973" t="s">
        <v>635</v>
      </c>
      <c r="B973" t="str">
        <f>"17502275335"</f>
        <v>17502275335</v>
      </c>
      <c r="C973" s="1" t="s">
        <v>1</v>
      </c>
      <c r="D973" s="1" t="s">
        <v>2</v>
      </c>
      <c r="E973" s="1" t="str">
        <f>"2018-11-02 21:37:32"</f>
        <v>2018-11-02 21:37:32</v>
      </c>
    </row>
    <row r="974" spans="1:5" x14ac:dyDescent="0.2">
      <c r="A974" t="s">
        <v>0</v>
      </c>
      <c r="B974" t="str">
        <f>"18907389629"</f>
        <v>18907389629</v>
      </c>
      <c r="C974" s="1" t="s">
        <v>1</v>
      </c>
      <c r="D974" s="1" t="s">
        <v>2</v>
      </c>
      <c r="E974" s="1" t="str">
        <f>"2018-11-02 21:37:25"</f>
        <v>2018-11-02 21:37:25</v>
      </c>
    </row>
    <row r="975" spans="1:5" x14ac:dyDescent="0.2">
      <c r="A975" t="s">
        <v>636</v>
      </c>
      <c r="B975" t="str">
        <f>"15018736177"</f>
        <v>15018736177</v>
      </c>
      <c r="C975" s="1" t="s">
        <v>1</v>
      </c>
      <c r="D975" s="1" t="s">
        <v>2</v>
      </c>
      <c r="E975" s="1" t="str">
        <f>"2018-11-02 21:37:05"</f>
        <v>2018-11-02 21:37:05</v>
      </c>
    </row>
    <row r="976" spans="1:5" x14ac:dyDescent="0.2">
      <c r="A976" t="s">
        <v>637</v>
      </c>
      <c r="B976" t="str">
        <f>"13036029910"</f>
        <v>13036029910</v>
      </c>
      <c r="C976" s="1" t="s">
        <v>1</v>
      </c>
      <c r="D976" s="1" t="s">
        <v>2</v>
      </c>
      <c r="E976" s="1" t="str">
        <f>"2018-11-02 21:36:53"</f>
        <v>2018-11-02 21:36:53</v>
      </c>
    </row>
    <row r="977" spans="1:5" x14ac:dyDescent="0.2">
      <c r="A977" t="s">
        <v>0</v>
      </c>
      <c r="B977" t="str">
        <f>"18277601200"</f>
        <v>18277601200</v>
      </c>
      <c r="C977" s="1" t="s">
        <v>1</v>
      </c>
      <c r="D977" s="1" t="s">
        <v>2</v>
      </c>
      <c r="E977" s="1" t="str">
        <f>"2018-11-02 21:36:47"</f>
        <v>2018-11-02 21:36:47</v>
      </c>
    </row>
    <row r="978" spans="1:5" x14ac:dyDescent="0.2">
      <c r="A978" t="s">
        <v>638</v>
      </c>
      <c r="B978" t="str">
        <f>"18389663857"</f>
        <v>18389663857</v>
      </c>
      <c r="C978" s="1" t="s">
        <v>1</v>
      </c>
      <c r="D978" s="1" t="s">
        <v>12</v>
      </c>
      <c r="E978" s="1" t="str">
        <f>"2018-11-02 21:36:40"</f>
        <v>2018-11-02 21:36:40</v>
      </c>
    </row>
    <row r="979" spans="1:5" x14ac:dyDescent="0.2">
      <c r="A979" t="s">
        <v>639</v>
      </c>
      <c r="B979" t="str">
        <f>"13551747655"</f>
        <v>13551747655</v>
      </c>
      <c r="C979" s="1" t="s">
        <v>1</v>
      </c>
      <c r="D979" s="1" t="s">
        <v>2</v>
      </c>
      <c r="E979" s="1" t="str">
        <f>"2018-11-02 21:35:46"</f>
        <v>2018-11-02 21:35:46</v>
      </c>
    </row>
    <row r="980" spans="1:5" x14ac:dyDescent="0.2">
      <c r="A980" t="s">
        <v>640</v>
      </c>
      <c r="B980" t="str">
        <f>"13551287651"</f>
        <v>13551287651</v>
      </c>
      <c r="C980" s="1" t="s">
        <v>1</v>
      </c>
      <c r="D980" s="1" t="s">
        <v>2</v>
      </c>
      <c r="E980" s="1" t="str">
        <f>"2018-11-02 21:35:29"</f>
        <v>2018-11-02 21:35:29</v>
      </c>
    </row>
    <row r="981" spans="1:5" x14ac:dyDescent="0.2">
      <c r="A981" t="s">
        <v>641</v>
      </c>
      <c r="B981" t="str">
        <f>"17684819720"</f>
        <v>17684819720</v>
      </c>
      <c r="C981" s="1" t="s">
        <v>1</v>
      </c>
      <c r="D981" s="1" t="s">
        <v>2</v>
      </c>
      <c r="E981" s="1" t="str">
        <f>"2018-11-02 21:35:22"</f>
        <v>2018-11-02 21:35:22</v>
      </c>
    </row>
    <row r="982" spans="1:5" x14ac:dyDescent="0.2">
      <c r="A982" t="s">
        <v>0</v>
      </c>
      <c r="B982" t="str">
        <f>"15905091514"</f>
        <v>15905091514</v>
      </c>
      <c r="C982" s="1" t="s">
        <v>1</v>
      </c>
      <c r="D982" s="1" t="s">
        <v>2</v>
      </c>
      <c r="E982" s="1" t="str">
        <f>"2018-11-02 21:34:25"</f>
        <v>2018-11-02 21:34:25</v>
      </c>
    </row>
    <row r="983" spans="1:5" x14ac:dyDescent="0.2">
      <c r="A983" t="s">
        <v>642</v>
      </c>
      <c r="B983" t="str">
        <f>"13258571001"</f>
        <v>13258571001</v>
      </c>
      <c r="C983" s="1" t="s">
        <v>1</v>
      </c>
      <c r="D983" s="1" t="s">
        <v>2</v>
      </c>
      <c r="E983" s="1" t="str">
        <f>"2018-11-02 21:34:02"</f>
        <v>2018-11-02 21:34:02</v>
      </c>
    </row>
    <row r="984" spans="1:5" x14ac:dyDescent="0.2">
      <c r="A984" t="s">
        <v>0</v>
      </c>
      <c r="B984" t="str">
        <f>"18826672525"</f>
        <v>18826672525</v>
      </c>
      <c r="C984" s="1" t="s">
        <v>1</v>
      </c>
      <c r="D984" s="1" t="s">
        <v>2</v>
      </c>
      <c r="E984" s="1" t="str">
        <f>"2018-11-02 21:33:59"</f>
        <v>2018-11-02 21:33:59</v>
      </c>
    </row>
    <row r="985" spans="1:5" x14ac:dyDescent="0.2">
      <c r="A985" t="s">
        <v>643</v>
      </c>
      <c r="B985" t="str">
        <f>"13472877882"</f>
        <v>13472877882</v>
      </c>
      <c r="C985" s="1" t="s">
        <v>1</v>
      </c>
      <c r="D985" s="1" t="s">
        <v>2</v>
      </c>
      <c r="E985" s="1" t="str">
        <f>"2018-11-02 21:31:49"</f>
        <v>2018-11-02 21:31:49</v>
      </c>
    </row>
    <row r="986" spans="1:5" x14ac:dyDescent="0.2">
      <c r="A986" t="s">
        <v>0</v>
      </c>
      <c r="B986" t="str">
        <f>"13552331871"</f>
        <v>13552331871</v>
      </c>
      <c r="C986" s="1" t="s">
        <v>1</v>
      </c>
      <c r="D986" s="1" t="s">
        <v>12</v>
      </c>
      <c r="E986" s="1" t="str">
        <f>"2018-11-02 21:27:31"</f>
        <v>2018-11-02 21:27:31</v>
      </c>
    </row>
    <row r="987" spans="1:5" x14ac:dyDescent="0.2">
      <c r="A987" t="s">
        <v>0</v>
      </c>
      <c r="B987" t="str">
        <f>"13649552042"</f>
        <v>13649552042</v>
      </c>
      <c r="C987" s="1" t="s">
        <v>1</v>
      </c>
      <c r="D987" s="1" t="s">
        <v>2</v>
      </c>
      <c r="E987" s="1" t="str">
        <f>"2018-11-02 21:26:16"</f>
        <v>2018-11-02 21:26:16</v>
      </c>
    </row>
    <row r="988" spans="1:5" x14ac:dyDescent="0.2">
      <c r="A988" t="s">
        <v>644</v>
      </c>
      <c r="B988" t="str">
        <f>"18288450295"</f>
        <v>18288450295</v>
      </c>
      <c r="C988" s="1" t="s">
        <v>1</v>
      </c>
      <c r="D988" s="1" t="s">
        <v>2</v>
      </c>
      <c r="E988" s="1" t="str">
        <f>"2018-11-02 21:24:33"</f>
        <v>2018-11-02 21:24:33</v>
      </c>
    </row>
    <row r="989" spans="1:5" x14ac:dyDescent="0.2">
      <c r="A989" t="s">
        <v>0</v>
      </c>
      <c r="B989" t="str">
        <f>"18876194573"</f>
        <v>18876194573</v>
      </c>
      <c r="C989" s="1" t="s">
        <v>1</v>
      </c>
      <c r="D989" s="1" t="s">
        <v>2</v>
      </c>
      <c r="E989" s="1" t="str">
        <f>"2018-11-02 21:23:49"</f>
        <v>2018-11-02 21:23:49</v>
      </c>
    </row>
    <row r="990" spans="1:5" x14ac:dyDescent="0.2">
      <c r="A990" t="s">
        <v>0</v>
      </c>
      <c r="B990" t="str">
        <f>"15760628251"</f>
        <v>15760628251</v>
      </c>
      <c r="C990" s="1" t="s">
        <v>1</v>
      </c>
      <c r="D990" s="1" t="s">
        <v>2</v>
      </c>
      <c r="E990" s="1" t="str">
        <f>"2018-11-02 21:23:06"</f>
        <v>2018-11-02 21:23:06</v>
      </c>
    </row>
    <row r="991" spans="1:5" x14ac:dyDescent="0.2">
      <c r="A991" t="s">
        <v>645</v>
      </c>
      <c r="B991" t="str">
        <f>"13597130254"</f>
        <v>13597130254</v>
      </c>
      <c r="C991" s="1" t="s">
        <v>1</v>
      </c>
      <c r="D991" s="1" t="s">
        <v>2</v>
      </c>
      <c r="E991" s="1" t="str">
        <f>"2018-11-02 21:22:44"</f>
        <v>2018-11-02 21:22:44</v>
      </c>
    </row>
    <row r="992" spans="1:5" x14ac:dyDescent="0.2">
      <c r="A992" t="s">
        <v>0</v>
      </c>
      <c r="B992" t="str">
        <f>"17870043778"</f>
        <v>17870043778</v>
      </c>
      <c r="C992" s="1" t="s">
        <v>1</v>
      </c>
      <c r="D992" s="1" t="s">
        <v>2</v>
      </c>
      <c r="E992" s="1" t="str">
        <f>"2018-11-02 21:20:25"</f>
        <v>2018-11-02 21:20:25</v>
      </c>
    </row>
    <row r="993" spans="1:5" x14ac:dyDescent="0.2">
      <c r="A993" t="s">
        <v>646</v>
      </c>
      <c r="B993" t="str">
        <f>"13242032210"</f>
        <v>13242032210</v>
      </c>
      <c r="C993" s="1" t="s">
        <v>1</v>
      </c>
      <c r="D993" s="1" t="s">
        <v>2</v>
      </c>
      <c r="E993" s="1" t="str">
        <f>"2018-11-02 21:19:52"</f>
        <v>2018-11-02 21:19:52</v>
      </c>
    </row>
    <row r="994" spans="1:5" x14ac:dyDescent="0.2">
      <c r="A994" t="s">
        <v>0</v>
      </c>
      <c r="B994" t="str">
        <f>"18177513944"</f>
        <v>18177513944</v>
      </c>
      <c r="C994" s="1" t="s">
        <v>1</v>
      </c>
      <c r="D994" s="1" t="s">
        <v>2</v>
      </c>
      <c r="E994" s="1" t="str">
        <f>"2018-11-02 21:19:01"</f>
        <v>2018-11-02 21:19:01</v>
      </c>
    </row>
    <row r="995" spans="1:5" x14ac:dyDescent="0.2">
      <c r="A995" t="s">
        <v>0</v>
      </c>
      <c r="B995" t="str">
        <f>"13391618386"</f>
        <v>13391618386</v>
      </c>
      <c r="C995" s="1" t="s">
        <v>1</v>
      </c>
      <c r="D995" s="1" t="s">
        <v>2</v>
      </c>
      <c r="E995" s="1" t="str">
        <f>"2018-11-02 21:18:55"</f>
        <v>2018-11-02 21:18:55</v>
      </c>
    </row>
    <row r="996" spans="1:5" x14ac:dyDescent="0.2">
      <c r="A996" t="s">
        <v>647</v>
      </c>
      <c r="B996" t="str">
        <f>"13635856359"</f>
        <v>13635856359</v>
      </c>
      <c r="C996" s="1" t="s">
        <v>1</v>
      </c>
      <c r="D996" s="1" t="s">
        <v>12</v>
      </c>
      <c r="E996" s="1" t="str">
        <f>"2018-11-02 21:17:44"</f>
        <v>2018-11-02 21:17:44</v>
      </c>
    </row>
    <row r="997" spans="1:5" x14ac:dyDescent="0.2">
      <c r="A997" t="s">
        <v>0</v>
      </c>
      <c r="B997" t="str">
        <f>"18154337717"</f>
        <v>18154337717</v>
      </c>
      <c r="C997" s="1" t="s">
        <v>1</v>
      </c>
      <c r="D997" s="1" t="s">
        <v>13</v>
      </c>
      <c r="E997" s="1" t="str">
        <f>"2018-11-02 21:17:10"</f>
        <v>2018-11-02 21:17:10</v>
      </c>
    </row>
    <row r="998" spans="1:5" x14ac:dyDescent="0.2">
      <c r="A998" t="s">
        <v>648</v>
      </c>
      <c r="B998" t="str">
        <f>"15098402036"</f>
        <v>15098402036</v>
      </c>
      <c r="C998" s="1" t="s">
        <v>1</v>
      </c>
      <c r="D998" s="1" t="s">
        <v>11</v>
      </c>
      <c r="E998" s="1" t="str">
        <f>"2018-11-02 21:15:50"</f>
        <v>2018-11-02 21:15:50</v>
      </c>
    </row>
    <row r="999" spans="1:5" x14ac:dyDescent="0.2">
      <c r="A999" t="s">
        <v>0</v>
      </c>
      <c r="B999" t="str">
        <f>"15509856801"</f>
        <v>15509856801</v>
      </c>
      <c r="C999" s="1" t="s">
        <v>1</v>
      </c>
      <c r="D999" s="1" t="s">
        <v>2</v>
      </c>
      <c r="E999" s="1" t="str">
        <f>"2018-11-02 21:14:09"</f>
        <v>2018-11-02 21:14:09</v>
      </c>
    </row>
    <row r="1000" spans="1:5" x14ac:dyDescent="0.2">
      <c r="A1000" t="s">
        <v>0</v>
      </c>
      <c r="B1000" t="str">
        <f>"13588742462"</f>
        <v>13588742462</v>
      </c>
      <c r="C1000" s="1" t="s">
        <v>1</v>
      </c>
      <c r="D1000" s="1" t="s">
        <v>2</v>
      </c>
      <c r="E1000" s="1" t="str">
        <f>"2018-11-02 21:13:56"</f>
        <v>2018-11-02 21:13:56</v>
      </c>
    </row>
    <row r="1001" spans="1:5" x14ac:dyDescent="0.2">
      <c r="A1001" t="s">
        <v>649</v>
      </c>
      <c r="B1001" t="str">
        <f>"13690421772"</f>
        <v>13690421772</v>
      </c>
      <c r="C1001" s="1" t="s">
        <v>1</v>
      </c>
      <c r="D1001" s="1" t="s">
        <v>2</v>
      </c>
      <c r="E1001" s="1" t="str">
        <f>"2018-11-02 21:13:46"</f>
        <v>2018-11-02 21:13:46</v>
      </c>
    </row>
    <row r="1002" spans="1:5" x14ac:dyDescent="0.2">
      <c r="A1002" t="s">
        <v>0</v>
      </c>
      <c r="B1002" t="str">
        <f>"15173046592"</f>
        <v>15173046592</v>
      </c>
      <c r="C1002" s="1" t="s">
        <v>1</v>
      </c>
      <c r="D1002" s="1" t="s">
        <v>2</v>
      </c>
      <c r="E1002" s="1" t="str">
        <f>"2018-11-02 21:12:55"</f>
        <v>2018-11-02 21:12:55</v>
      </c>
    </row>
    <row r="1003" spans="1:5" x14ac:dyDescent="0.2">
      <c r="A1003" t="s">
        <v>650</v>
      </c>
      <c r="B1003" t="str">
        <f>"15173555873"</f>
        <v>15173555873</v>
      </c>
      <c r="C1003" s="1" t="s">
        <v>1</v>
      </c>
      <c r="D1003" s="1" t="s">
        <v>2</v>
      </c>
      <c r="E1003" s="1" t="str">
        <f>"2018-11-02 21:11:28"</f>
        <v>2018-11-02 21:11:28</v>
      </c>
    </row>
    <row r="1004" spans="1:5" x14ac:dyDescent="0.2">
      <c r="A1004" t="s">
        <v>0</v>
      </c>
      <c r="B1004" t="str">
        <f>"18615908220"</f>
        <v>18615908220</v>
      </c>
      <c r="C1004" s="1" t="s">
        <v>1</v>
      </c>
      <c r="D1004" s="1" t="s">
        <v>13</v>
      </c>
      <c r="E1004" s="1" t="str">
        <f>"2018-11-02 21:11:07"</f>
        <v>2018-11-02 21:11:07</v>
      </c>
    </row>
    <row r="1005" spans="1:5" x14ac:dyDescent="0.2">
      <c r="A1005" t="s">
        <v>0</v>
      </c>
      <c r="B1005" t="str">
        <f>"15297139461"</f>
        <v>15297139461</v>
      </c>
      <c r="C1005" s="1" t="s">
        <v>1</v>
      </c>
      <c r="D1005" s="1" t="s">
        <v>2</v>
      </c>
      <c r="E1005" s="1" t="str">
        <f>"2018-11-02 21:10:55"</f>
        <v>2018-11-02 21:10:55</v>
      </c>
    </row>
    <row r="1006" spans="1:5" x14ac:dyDescent="0.2">
      <c r="A1006" t="s">
        <v>651</v>
      </c>
      <c r="B1006" t="str">
        <f>"18245770710"</f>
        <v>18245770710</v>
      </c>
      <c r="C1006" s="1" t="s">
        <v>1</v>
      </c>
      <c r="D1006" s="1" t="s">
        <v>2</v>
      </c>
      <c r="E1006" s="1" t="str">
        <f>"2018-11-02 21:10:25"</f>
        <v>2018-11-02 21:10:25</v>
      </c>
    </row>
    <row r="1007" spans="1:5" x14ac:dyDescent="0.2">
      <c r="A1007" t="s">
        <v>0</v>
      </c>
      <c r="B1007" t="str">
        <f>"13557890958"</f>
        <v>13557890958</v>
      </c>
      <c r="C1007" s="1" t="s">
        <v>1</v>
      </c>
      <c r="D1007" s="1" t="s">
        <v>2</v>
      </c>
      <c r="E1007" s="1" t="str">
        <f>"2018-11-02 21:09:38"</f>
        <v>2018-11-02 21:09:38</v>
      </c>
    </row>
    <row r="1008" spans="1:5" x14ac:dyDescent="0.2">
      <c r="A1008" t="s">
        <v>0</v>
      </c>
      <c r="B1008" t="str">
        <f>"15306025654"</f>
        <v>15306025654</v>
      </c>
      <c r="C1008" s="1" t="s">
        <v>1</v>
      </c>
      <c r="D1008" s="1" t="s">
        <v>2</v>
      </c>
      <c r="E1008" s="1" t="str">
        <f>"2018-11-02 21:09:17"</f>
        <v>2018-11-02 21:09:17</v>
      </c>
    </row>
    <row r="1009" spans="1:5" x14ac:dyDescent="0.2">
      <c r="A1009" t="s">
        <v>652</v>
      </c>
      <c r="B1009" t="str">
        <f>"13670647869"</f>
        <v>13670647869</v>
      </c>
      <c r="C1009" s="1" t="s">
        <v>1</v>
      </c>
      <c r="D1009" s="1" t="s">
        <v>2</v>
      </c>
      <c r="E1009" s="1" t="str">
        <f>"2018-11-02 21:08:50"</f>
        <v>2018-11-02 21:08:50</v>
      </c>
    </row>
    <row r="1010" spans="1:5" x14ac:dyDescent="0.2">
      <c r="A1010" t="s">
        <v>0</v>
      </c>
      <c r="B1010" t="str">
        <f>"13408886358"</f>
        <v>13408886358</v>
      </c>
      <c r="C1010" s="1" t="s">
        <v>1</v>
      </c>
      <c r="D1010" s="1" t="s">
        <v>2</v>
      </c>
      <c r="E1010" s="1" t="str">
        <f>"2018-11-02 21:08:24"</f>
        <v>2018-11-02 21:08:24</v>
      </c>
    </row>
    <row r="1011" spans="1:5" x14ac:dyDescent="0.2">
      <c r="A1011" t="s">
        <v>0</v>
      </c>
      <c r="B1011" t="str">
        <f>"13242280755"</f>
        <v>13242280755</v>
      </c>
      <c r="C1011" s="1" t="s">
        <v>1</v>
      </c>
      <c r="D1011" s="1" t="s">
        <v>2</v>
      </c>
      <c r="E1011" s="1" t="str">
        <f>"2018-11-02 21:06:49"</f>
        <v>2018-11-02 21:06:49</v>
      </c>
    </row>
    <row r="1012" spans="1:5" x14ac:dyDescent="0.2">
      <c r="A1012" t="s">
        <v>0</v>
      </c>
      <c r="B1012" t="str">
        <f>"18672543476"</f>
        <v>18672543476</v>
      </c>
      <c r="C1012" s="1" t="s">
        <v>1</v>
      </c>
      <c r="D1012" s="1" t="s">
        <v>2</v>
      </c>
      <c r="E1012" s="1" t="str">
        <f>"2018-11-02 21:06:32"</f>
        <v>2018-11-02 21:06:32</v>
      </c>
    </row>
    <row r="1013" spans="1:5" x14ac:dyDescent="0.2">
      <c r="A1013" t="s">
        <v>653</v>
      </c>
      <c r="B1013" t="str">
        <f>"17585300073"</f>
        <v>17585300073</v>
      </c>
      <c r="C1013" s="1" t="s">
        <v>1</v>
      </c>
      <c r="D1013" s="1" t="s">
        <v>2</v>
      </c>
      <c r="E1013" s="1" t="str">
        <f>"2018-11-02 21:05:50"</f>
        <v>2018-11-02 21:05:50</v>
      </c>
    </row>
    <row r="1014" spans="1:5" x14ac:dyDescent="0.2">
      <c r="A1014" t="s">
        <v>654</v>
      </c>
      <c r="B1014" t="str">
        <f>"18650526538"</f>
        <v>18650526538</v>
      </c>
      <c r="C1014" s="1" t="s">
        <v>1</v>
      </c>
      <c r="D1014" s="1" t="s">
        <v>2</v>
      </c>
      <c r="E1014" s="1" t="str">
        <f>"2018-11-02 21:04:58"</f>
        <v>2018-11-02 21:04:58</v>
      </c>
    </row>
    <row r="1015" spans="1:5" x14ac:dyDescent="0.2">
      <c r="A1015" t="s">
        <v>655</v>
      </c>
      <c r="B1015" t="str">
        <f>"13788250442"</f>
        <v>13788250442</v>
      </c>
      <c r="C1015" s="1" t="s">
        <v>1</v>
      </c>
      <c r="D1015" s="1" t="s">
        <v>2</v>
      </c>
      <c r="E1015" s="1" t="str">
        <f>"2018-11-02 21:04:19"</f>
        <v>2018-11-02 21:04:19</v>
      </c>
    </row>
    <row r="1016" spans="1:5" x14ac:dyDescent="0.2">
      <c r="A1016" t="s">
        <v>656</v>
      </c>
      <c r="B1016" t="str">
        <f>"18383063860"</f>
        <v>18383063860</v>
      </c>
      <c r="C1016" s="1" t="s">
        <v>1</v>
      </c>
      <c r="D1016" s="1" t="s">
        <v>2</v>
      </c>
      <c r="E1016" s="1" t="str">
        <f>"2018-11-02 21:04:15"</f>
        <v>2018-11-02 21:04:15</v>
      </c>
    </row>
    <row r="1017" spans="1:5" x14ac:dyDescent="0.2">
      <c r="A1017" t="s">
        <v>0</v>
      </c>
      <c r="B1017" t="str">
        <f>"18515943514"</f>
        <v>18515943514</v>
      </c>
      <c r="C1017" s="1" t="s">
        <v>1</v>
      </c>
      <c r="D1017" s="1" t="s">
        <v>2</v>
      </c>
      <c r="E1017" s="1" t="str">
        <f>"2018-11-02 21:04:04"</f>
        <v>2018-11-02 21:04:04</v>
      </c>
    </row>
    <row r="1018" spans="1:5" x14ac:dyDescent="0.2">
      <c r="A1018" t="s">
        <v>657</v>
      </c>
      <c r="B1018" t="str">
        <f>"17625676868"</f>
        <v>17625676868</v>
      </c>
      <c r="C1018" s="1" t="s">
        <v>1</v>
      </c>
      <c r="D1018" s="1" t="s">
        <v>2</v>
      </c>
      <c r="E1018" s="1" t="str">
        <f>"2018-11-02 21:02:56"</f>
        <v>2018-11-02 21:02:56</v>
      </c>
    </row>
    <row r="1019" spans="1:5" x14ac:dyDescent="0.2">
      <c r="A1019" t="s">
        <v>658</v>
      </c>
      <c r="B1019" t="str">
        <f>"13824604877"</f>
        <v>13824604877</v>
      </c>
      <c r="C1019" s="1" t="s">
        <v>1</v>
      </c>
      <c r="D1019" s="1" t="s">
        <v>2</v>
      </c>
      <c r="E1019" s="1" t="str">
        <f>"2018-11-02 21:01:49"</f>
        <v>2018-11-02 21:01:49</v>
      </c>
    </row>
    <row r="1020" spans="1:5" x14ac:dyDescent="0.2">
      <c r="A1020" t="s">
        <v>0</v>
      </c>
      <c r="B1020" t="str">
        <f>"18897681217"</f>
        <v>18897681217</v>
      </c>
      <c r="C1020" s="1" t="s">
        <v>1</v>
      </c>
      <c r="D1020" s="1" t="s">
        <v>2</v>
      </c>
      <c r="E1020" s="1" t="str">
        <f>"2018-11-02 21:01:35"</f>
        <v>2018-11-02 21:01:35</v>
      </c>
    </row>
    <row r="1021" spans="1:5" x14ac:dyDescent="0.2">
      <c r="A1021" t="s">
        <v>0</v>
      </c>
      <c r="B1021" t="str">
        <f>"18782528700"</f>
        <v>18782528700</v>
      </c>
      <c r="C1021" s="1" t="s">
        <v>1</v>
      </c>
      <c r="D1021" s="1" t="s">
        <v>56</v>
      </c>
      <c r="E1021" s="1" t="str">
        <f>"2018-11-02 21:01:27"</f>
        <v>2018-11-02 21:01:27</v>
      </c>
    </row>
    <row r="1022" spans="1:5" x14ac:dyDescent="0.2">
      <c r="A1022" t="s">
        <v>659</v>
      </c>
      <c r="B1022" t="str">
        <f>"13961092415"</f>
        <v>13961092415</v>
      </c>
      <c r="C1022" s="1" t="s">
        <v>1</v>
      </c>
      <c r="D1022" s="1" t="s">
        <v>2</v>
      </c>
      <c r="E1022" s="1" t="str">
        <f>"2018-11-02 21:01:09"</f>
        <v>2018-11-02 21:01:09</v>
      </c>
    </row>
    <row r="1023" spans="1:5" x14ac:dyDescent="0.2">
      <c r="A1023" t="s">
        <v>0</v>
      </c>
      <c r="B1023" t="str">
        <f>"15859876185"</f>
        <v>15859876185</v>
      </c>
      <c r="C1023" s="1" t="s">
        <v>1</v>
      </c>
      <c r="D1023" s="1" t="s">
        <v>11</v>
      </c>
      <c r="E1023" s="1" t="str">
        <f>"2018-11-02 21:00:42"</f>
        <v>2018-11-02 21:00:42</v>
      </c>
    </row>
    <row r="1024" spans="1:5" x14ac:dyDescent="0.2">
      <c r="A1024" t="s">
        <v>660</v>
      </c>
      <c r="B1024" t="str">
        <f>"18233679696"</f>
        <v>18233679696</v>
      </c>
      <c r="C1024" s="1" t="s">
        <v>1</v>
      </c>
      <c r="D1024" s="1" t="s">
        <v>2</v>
      </c>
      <c r="E1024" s="1" t="str">
        <f>"2018-11-02 20:59:01"</f>
        <v>2018-11-02 20:59:01</v>
      </c>
    </row>
    <row r="1025" spans="1:5" x14ac:dyDescent="0.2">
      <c r="A1025" t="s">
        <v>661</v>
      </c>
      <c r="B1025" t="str">
        <f>"13354007037"</f>
        <v>13354007037</v>
      </c>
      <c r="C1025" s="1" t="s">
        <v>1</v>
      </c>
      <c r="D1025" s="1" t="s">
        <v>2</v>
      </c>
      <c r="E1025" s="1" t="str">
        <f>"2018-11-02 20:58:58"</f>
        <v>2018-11-02 20:58:58</v>
      </c>
    </row>
    <row r="1026" spans="1:5" x14ac:dyDescent="0.2">
      <c r="A1026" t="s">
        <v>662</v>
      </c>
      <c r="B1026" t="str">
        <f>"15901981907"</f>
        <v>15901981907</v>
      </c>
      <c r="C1026" s="1" t="s">
        <v>1</v>
      </c>
      <c r="D1026" s="1" t="s">
        <v>56</v>
      </c>
      <c r="E1026" s="1" t="str">
        <f>"2018-11-02 20:58:51"</f>
        <v>2018-11-02 20:58:51</v>
      </c>
    </row>
    <row r="1027" spans="1:5" x14ac:dyDescent="0.2">
      <c r="A1027" t="s">
        <v>663</v>
      </c>
      <c r="B1027" t="str">
        <f>"18705065964"</f>
        <v>18705065964</v>
      </c>
      <c r="C1027" s="1" t="s">
        <v>1</v>
      </c>
      <c r="D1027" s="1" t="s">
        <v>13</v>
      </c>
      <c r="E1027" s="1" t="str">
        <f>"2018-11-02 20:58:39"</f>
        <v>2018-11-02 20:58:39</v>
      </c>
    </row>
    <row r="1028" spans="1:5" x14ac:dyDescent="0.2">
      <c r="A1028" t="s">
        <v>0</v>
      </c>
      <c r="B1028" t="str">
        <f>"13227868662"</f>
        <v>13227868662</v>
      </c>
      <c r="C1028" s="1" t="s">
        <v>1</v>
      </c>
      <c r="D1028" s="1" t="s">
        <v>2</v>
      </c>
      <c r="E1028" s="1" t="str">
        <f>"2018-11-02 20:57:41"</f>
        <v>2018-11-02 20:57:41</v>
      </c>
    </row>
    <row r="1029" spans="1:5" x14ac:dyDescent="0.2">
      <c r="A1029" t="s">
        <v>664</v>
      </c>
      <c r="B1029" t="str">
        <f>"15778650460"</f>
        <v>15778650460</v>
      </c>
      <c r="C1029" s="1" t="s">
        <v>1</v>
      </c>
      <c r="D1029" s="1" t="s">
        <v>61</v>
      </c>
      <c r="E1029" s="1" t="str">
        <f>"2018-11-02 20:57:15"</f>
        <v>2018-11-02 20:57:15</v>
      </c>
    </row>
    <row r="1030" spans="1:5" x14ac:dyDescent="0.2">
      <c r="A1030" t="s">
        <v>665</v>
      </c>
      <c r="B1030" t="str">
        <f>"13211525801"</f>
        <v>13211525801</v>
      </c>
      <c r="C1030" s="1" t="s">
        <v>1</v>
      </c>
      <c r="D1030" s="1" t="s">
        <v>2</v>
      </c>
      <c r="E1030" s="1" t="str">
        <f>"2018-11-02 20:57:06"</f>
        <v>2018-11-02 20:57:06</v>
      </c>
    </row>
    <row r="1031" spans="1:5" x14ac:dyDescent="0.2">
      <c r="A1031" t="s">
        <v>0</v>
      </c>
      <c r="B1031" t="str">
        <f>"15063877172"</f>
        <v>15063877172</v>
      </c>
      <c r="C1031" s="1" t="s">
        <v>1</v>
      </c>
      <c r="D1031" s="1" t="s">
        <v>2</v>
      </c>
      <c r="E1031" s="1" t="str">
        <f>"2018-11-02 20:56:22"</f>
        <v>2018-11-02 20:56:22</v>
      </c>
    </row>
    <row r="1032" spans="1:5" x14ac:dyDescent="0.2">
      <c r="A1032" t="s">
        <v>0</v>
      </c>
      <c r="B1032" t="str">
        <f>"13654390750"</f>
        <v>13654390750</v>
      </c>
      <c r="C1032" s="1" t="s">
        <v>1</v>
      </c>
      <c r="D1032" s="1" t="s">
        <v>2</v>
      </c>
      <c r="E1032" s="1" t="str">
        <f>"2018-11-02 20:56:15"</f>
        <v>2018-11-02 20:56:15</v>
      </c>
    </row>
    <row r="1033" spans="1:5" x14ac:dyDescent="0.2">
      <c r="A1033" t="s">
        <v>0</v>
      </c>
      <c r="B1033" t="str">
        <f>"13642351727"</f>
        <v>13642351727</v>
      </c>
      <c r="C1033" s="1" t="s">
        <v>1</v>
      </c>
      <c r="D1033" s="1" t="s">
        <v>2</v>
      </c>
      <c r="E1033" s="1" t="str">
        <f>"2018-11-02 20:55:55"</f>
        <v>2018-11-02 20:55:55</v>
      </c>
    </row>
    <row r="1034" spans="1:5" x14ac:dyDescent="0.2">
      <c r="A1034" t="s">
        <v>0</v>
      </c>
      <c r="B1034" t="str">
        <f>"18984267493"</f>
        <v>18984267493</v>
      </c>
      <c r="C1034" s="1" t="s">
        <v>1</v>
      </c>
      <c r="D1034" s="1" t="s">
        <v>12</v>
      </c>
      <c r="E1034" s="1" t="str">
        <f>"2018-11-02 20:55:49"</f>
        <v>2018-11-02 20:55:49</v>
      </c>
    </row>
    <row r="1035" spans="1:5" x14ac:dyDescent="0.2">
      <c r="A1035" t="s">
        <v>666</v>
      </c>
      <c r="B1035" t="str">
        <f>"17385733627"</f>
        <v>17385733627</v>
      </c>
      <c r="C1035" s="1" t="s">
        <v>1</v>
      </c>
      <c r="D1035" s="1" t="s">
        <v>2</v>
      </c>
      <c r="E1035" s="1" t="str">
        <f>"2018-11-02 20:55:26"</f>
        <v>2018-11-02 20:55:26</v>
      </c>
    </row>
    <row r="1036" spans="1:5" x14ac:dyDescent="0.2">
      <c r="A1036" t="s">
        <v>667</v>
      </c>
      <c r="B1036" t="str">
        <f>"17704550809"</f>
        <v>17704550809</v>
      </c>
      <c r="C1036" s="1" t="s">
        <v>1</v>
      </c>
      <c r="D1036" s="1" t="s">
        <v>2</v>
      </c>
      <c r="E1036" s="1" t="str">
        <f>"2018-11-02 20:55:02"</f>
        <v>2018-11-02 20:55:02</v>
      </c>
    </row>
    <row r="1037" spans="1:5" x14ac:dyDescent="0.2">
      <c r="A1037" t="s">
        <v>668</v>
      </c>
      <c r="B1037" t="str">
        <f>"15225901658"</f>
        <v>15225901658</v>
      </c>
      <c r="C1037" s="1" t="s">
        <v>1</v>
      </c>
      <c r="D1037" s="1" t="s">
        <v>2</v>
      </c>
      <c r="E1037" s="1" t="str">
        <f>"2018-11-02 20:54:53"</f>
        <v>2018-11-02 20:54:53</v>
      </c>
    </row>
    <row r="1038" spans="1:5" x14ac:dyDescent="0.2">
      <c r="A1038" t="s">
        <v>669</v>
      </c>
      <c r="B1038" t="str">
        <f>"15972997464"</f>
        <v>15972997464</v>
      </c>
      <c r="C1038" s="1" t="s">
        <v>1</v>
      </c>
      <c r="D1038" s="1" t="s">
        <v>2</v>
      </c>
      <c r="E1038" s="1" t="str">
        <f>"2018-11-02 20:52:47"</f>
        <v>2018-11-02 20:52:47</v>
      </c>
    </row>
    <row r="1039" spans="1:5" x14ac:dyDescent="0.2">
      <c r="A1039" t="s">
        <v>0</v>
      </c>
      <c r="B1039" t="str">
        <f>"15099804340"</f>
        <v>15099804340</v>
      </c>
      <c r="C1039" s="1" t="s">
        <v>1</v>
      </c>
      <c r="D1039" s="1" t="s">
        <v>2</v>
      </c>
      <c r="E1039" s="1" t="str">
        <f>"2018-11-02 20:52:04"</f>
        <v>2018-11-02 20:52:04</v>
      </c>
    </row>
    <row r="1040" spans="1:5" x14ac:dyDescent="0.2">
      <c r="A1040" t="s">
        <v>670</v>
      </c>
      <c r="B1040" t="str">
        <f>"17625821840"</f>
        <v>17625821840</v>
      </c>
      <c r="C1040" s="1" t="s">
        <v>1</v>
      </c>
      <c r="D1040" s="1" t="s">
        <v>2</v>
      </c>
      <c r="E1040" s="1" t="str">
        <f>"2018-11-02 20:51:13"</f>
        <v>2018-11-02 20:51:13</v>
      </c>
    </row>
    <row r="1041" spans="1:5" x14ac:dyDescent="0.2">
      <c r="A1041" t="s">
        <v>0</v>
      </c>
      <c r="B1041" t="str">
        <f>"18833237952"</f>
        <v>18833237952</v>
      </c>
      <c r="C1041" s="1" t="s">
        <v>1</v>
      </c>
      <c r="D1041" s="1" t="s">
        <v>2</v>
      </c>
      <c r="E1041" s="1" t="str">
        <f>"2018-11-02 20:49:50"</f>
        <v>2018-11-02 20:49:50</v>
      </c>
    </row>
    <row r="1042" spans="1:5" x14ac:dyDescent="0.2">
      <c r="A1042" t="s">
        <v>671</v>
      </c>
      <c r="B1042" t="str">
        <f>"13331351213"</f>
        <v>13331351213</v>
      </c>
      <c r="C1042" s="1" t="s">
        <v>1</v>
      </c>
      <c r="D1042" s="1" t="s">
        <v>2</v>
      </c>
      <c r="E1042" s="1" t="str">
        <f>"2018-11-02 20:48:34"</f>
        <v>2018-11-02 20:48:34</v>
      </c>
    </row>
    <row r="1043" spans="1:5" x14ac:dyDescent="0.2">
      <c r="A1043" t="s">
        <v>672</v>
      </c>
      <c r="B1043" t="str">
        <f>"18748689055"</f>
        <v>18748689055</v>
      </c>
      <c r="C1043" s="1" t="s">
        <v>1</v>
      </c>
      <c r="D1043" s="1" t="s">
        <v>2</v>
      </c>
      <c r="E1043" s="1" t="str">
        <f>"2018-11-02 20:48:18"</f>
        <v>2018-11-02 20:48:18</v>
      </c>
    </row>
    <row r="1044" spans="1:5" x14ac:dyDescent="0.2">
      <c r="A1044" t="s">
        <v>673</v>
      </c>
      <c r="B1044" t="str">
        <f>"15019510112"</f>
        <v>15019510112</v>
      </c>
      <c r="C1044" s="1" t="s">
        <v>1</v>
      </c>
      <c r="D1044" s="1" t="s">
        <v>2</v>
      </c>
      <c r="E1044" s="1" t="str">
        <f>"2018-11-02 20:48:15"</f>
        <v>2018-11-02 20:48:15</v>
      </c>
    </row>
    <row r="1045" spans="1:5" x14ac:dyDescent="0.2">
      <c r="A1045" t="s">
        <v>674</v>
      </c>
      <c r="B1045" t="str">
        <f>"13647850701"</f>
        <v>13647850701</v>
      </c>
      <c r="C1045" s="1" t="s">
        <v>1</v>
      </c>
      <c r="D1045" s="1" t="s">
        <v>2</v>
      </c>
      <c r="E1045" s="1" t="str">
        <f>"2018-11-02 20:46:33"</f>
        <v>2018-11-02 20:46:33</v>
      </c>
    </row>
    <row r="1046" spans="1:5" x14ac:dyDescent="0.2">
      <c r="A1046" t="s">
        <v>675</v>
      </c>
      <c r="B1046" t="str">
        <f>"15077181218"</f>
        <v>15077181218</v>
      </c>
      <c r="C1046" s="1" t="s">
        <v>1</v>
      </c>
      <c r="D1046" s="1" t="s">
        <v>2</v>
      </c>
      <c r="E1046" s="1" t="str">
        <f>"2018-11-02 20:45:50"</f>
        <v>2018-11-02 20:45:50</v>
      </c>
    </row>
    <row r="1047" spans="1:5" x14ac:dyDescent="0.2">
      <c r="A1047" t="s">
        <v>676</v>
      </c>
      <c r="B1047" t="str">
        <f>"13284916687"</f>
        <v>13284916687</v>
      </c>
      <c r="C1047" s="1" t="s">
        <v>1</v>
      </c>
      <c r="D1047" s="1" t="s">
        <v>2</v>
      </c>
      <c r="E1047" s="1" t="str">
        <f>"2018-11-02 20:44:24"</f>
        <v>2018-11-02 20:44:24</v>
      </c>
    </row>
    <row r="1048" spans="1:5" x14ac:dyDescent="0.2">
      <c r="A1048" t="s">
        <v>0</v>
      </c>
      <c r="B1048" t="str">
        <f>"15817838157"</f>
        <v>15817838157</v>
      </c>
      <c r="C1048" s="1" t="s">
        <v>1</v>
      </c>
      <c r="D1048" s="1" t="s">
        <v>2</v>
      </c>
      <c r="E1048" s="1" t="str">
        <f>"2018-11-02 20:44:22"</f>
        <v>2018-11-02 20:44:22</v>
      </c>
    </row>
    <row r="1049" spans="1:5" x14ac:dyDescent="0.2">
      <c r="A1049" t="s">
        <v>0</v>
      </c>
      <c r="B1049" t="str">
        <f>"14705300315"</f>
        <v>14705300315</v>
      </c>
      <c r="C1049" s="1" t="s">
        <v>1</v>
      </c>
      <c r="D1049" s="1" t="s">
        <v>2</v>
      </c>
      <c r="E1049" s="1" t="str">
        <f>"2018-11-02 20:43:09"</f>
        <v>2018-11-02 20:43:09</v>
      </c>
    </row>
    <row r="1050" spans="1:5" x14ac:dyDescent="0.2">
      <c r="A1050" t="s">
        <v>0</v>
      </c>
      <c r="B1050" t="str">
        <f>"17685279230"</f>
        <v>17685279230</v>
      </c>
      <c r="C1050" s="1" t="s">
        <v>1</v>
      </c>
      <c r="D1050" s="1" t="s">
        <v>2</v>
      </c>
      <c r="E1050" s="1" t="str">
        <f>"2018-11-02 20:42:50"</f>
        <v>2018-11-02 20:42:50</v>
      </c>
    </row>
    <row r="1051" spans="1:5" x14ac:dyDescent="0.2">
      <c r="A1051" t="s">
        <v>0</v>
      </c>
      <c r="B1051" t="str">
        <f>"17634341226"</f>
        <v>17634341226</v>
      </c>
      <c r="C1051" s="1" t="s">
        <v>1</v>
      </c>
      <c r="D1051" s="1" t="s">
        <v>2</v>
      </c>
      <c r="E1051" s="1" t="str">
        <f>"2018-11-02 20:39:18"</f>
        <v>2018-11-02 20:39:18</v>
      </c>
    </row>
    <row r="1052" spans="1:5" x14ac:dyDescent="0.2">
      <c r="A1052" t="s">
        <v>0</v>
      </c>
      <c r="B1052" t="str">
        <f>"15068853931"</f>
        <v>15068853931</v>
      </c>
      <c r="C1052" s="1" t="s">
        <v>1</v>
      </c>
      <c r="D1052" s="1" t="s">
        <v>2</v>
      </c>
      <c r="E1052" s="1" t="str">
        <f>"2018-11-02 20:38:41"</f>
        <v>2018-11-02 20:38:41</v>
      </c>
    </row>
    <row r="1053" spans="1:5" x14ac:dyDescent="0.2">
      <c r="A1053" t="s">
        <v>0</v>
      </c>
      <c r="B1053" t="str">
        <f>"13629900819"</f>
        <v>13629900819</v>
      </c>
      <c r="C1053" s="1" t="s">
        <v>1</v>
      </c>
      <c r="D1053" s="1" t="s">
        <v>2</v>
      </c>
      <c r="E1053" s="1" t="str">
        <f>"2018-11-02 20:38:22"</f>
        <v>2018-11-02 20:38:22</v>
      </c>
    </row>
    <row r="1054" spans="1:5" x14ac:dyDescent="0.2">
      <c r="A1054" t="s">
        <v>677</v>
      </c>
      <c r="B1054" t="str">
        <f>"13160867441"</f>
        <v>13160867441</v>
      </c>
      <c r="C1054" s="1" t="s">
        <v>1</v>
      </c>
      <c r="D1054" s="1" t="s">
        <v>2</v>
      </c>
      <c r="E1054" s="1" t="str">
        <f>"2018-11-02 20:38:03"</f>
        <v>2018-11-02 20:38:03</v>
      </c>
    </row>
    <row r="1055" spans="1:5" x14ac:dyDescent="0.2">
      <c r="A1055" t="s">
        <v>678</v>
      </c>
      <c r="B1055" t="str">
        <f>"13289285000"</f>
        <v>13289285000</v>
      </c>
      <c r="C1055" s="1" t="s">
        <v>1</v>
      </c>
      <c r="D1055" s="1" t="s">
        <v>2</v>
      </c>
      <c r="E1055" s="1" t="str">
        <f>"2018-11-02 20:36:47"</f>
        <v>2018-11-02 20:36:47</v>
      </c>
    </row>
    <row r="1056" spans="1:5" x14ac:dyDescent="0.2">
      <c r="A1056" t="s">
        <v>0</v>
      </c>
      <c r="B1056" t="str">
        <f>"15614726189"</f>
        <v>15614726189</v>
      </c>
      <c r="C1056" s="1" t="s">
        <v>1</v>
      </c>
      <c r="D1056" s="1" t="s">
        <v>2</v>
      </c>
      <c r="E1056" s="1" t="str">
        <f>"2018-11-02 20:36:42"</f>
        <v>2018-11-02 20:36:42</v>
      </c>
    </row>
    <row r="1057" spans="1:5" x14ac:dyDescent="0.2">
      <c r="A1057" t="s">
        <v>679</v>
      </c>
      <c r="B1057" t="str">
        <f>"13458800446"</f>
        <v>13458800446</v>
      </c>
      <c r="C1057" s="1" t="s">
        <v>1</v>
      </c>
      <c r="D1057" s="1" t="s">
        <v>12</v>
      </c>
      <c r="E1057" s="1" t="str">
        <f>"2018-11-02 20:35:28"</f>
        <v>2018-11-02 20:35:28</v>
      </c>
    </row>
    <row r="1058" spans="1:5" x14ac:dyDescent="0.2">
      <c r="A1058" t="s">
        <v>680</v>
      </c>
      <c r="B1058" t="str">
        <f>"15939866131"</f>
        <v>15939866131</v>
      </c>
      <c r="C1058" s="1" t="s">
        <v>1</v>
      </c>
      <c r="D1058" s="1" t="s">
        <v>2</v>
      </c>
      <c r="E1058" s="1" t="str">
        <f>"2018-11-02 20:32:29"</f>
        <v>2018-11-02 20:32:29</v>
      </c>
    </row>
    <row r="1059" spans="1:5" x14ac:dyDescent="0.2">
      <c r="A1059" t="s">
        <v>681</v>
      </c>
      <c r="B1059" t="str">
        <f>"13511925241"</f>
        <v>13511925241</v>
      </c>
      <c r="C1059" s="1" t="s">
        <v>1</v>
      </c>
      <c r="D1059" s="1" t="s">
        <v>2</v>
      </c>
      <c r="E1059" s="1" t="str">
        <f>"2018-11-02 20:31:44"</f>
        <v>2018-11-02 20:31:44</v>
      </c>
    </row>
    <row r="1060" spans="1:5" x14ac:dyDescent="0.2">
      <c r="A1060" t="s">
        <v>682</v>
      </c>
      <c r="B1060" t="str">
        <f>"18616792815"</f>
        <v>18616792815</v>
      </c>
      <c r="C1060" s="1" t="s">
        <v>1</v>
      </c>
      <c r="D1060" s="1" t="s">
        <v>2</v>
      </c>
      <c r="E1060" s="1" t="str">
        <f>"2018-11-02 20:29:55"</f>
        <v>2018-11-02 20:29:55</v>
      </c>
    </row>
    <row r="1061" spans="1:5" x14ac:dyDescent="0.2">
      <c r="A1061" t="s">
        <v>683</v>
      </c>
      <c r="B1061" t="str">
        <f>"15695671866"</f>
        <v>15695671866</v>
      </c>
      <c r="C1061" s="1" t="s">
        <v>1</v>
      </c>
      <c r="D1061" s="1" t="s">
        <v>2</v>
      </c>
      <c r="E1061" s="1" t="str">
        <f>"2018-11-02 20:28:54"</f>
        <v>2018-11-02 20:28:54</v>
      </c>
    </row>
    <row r="1062" spans="1:5" x14ac:dyDescent="0.2">
      <c r="A1062" t="s">
        <v>0</v>
      </c>
      <c r="B1062" t="str">
        <f>"17313794889"</f>
        <v>17313794889</v>
      </c>
      <c r="C1062" s="1" t="s">
        <v>1</v>
      </c>
      <c r="D1062" s="1" t="s">
        <v>2</v>
      </c>
      <c r="E1062" s="1" t="str">
        <f>"2018-11-02 20:27:50"</f>
        <v>2018-11-02 20:27:50</v>
      </c>
    </row>
    <row r="1063" spans="1:5" x14ac:dyDescent="0.2">
      <c r="A1063" t="s">
        <v>684</v>
      </c>
      <c r="B1063" t="str">
        <f>"15078311981"</f>
        <v>15078311981</v>
      </c>
      <c r="C1063" s="1" t="s">
        <v>1</v>
      </c>
      <c r="D1063" s="1" t="s">
        <v>2</v>
      </c>
      <c r="E1063" s="1" t="str">
        <f>"2018-11-02 20:26:23"</f>
        <v>2018-11-02 20:26:23</v>
      </c>
    </row>
    <row r="1064" spans="1:5" x14ac:dyDescent="0.2">
      <c r="A1064" t="s">
        <v>0</v>
      </c>
      <c r="B1064" t="str">
        <f>"18620762210"</f>
        <v>18620762210</v>
      </c>
      <c r="C1064" s="1" t="s">
        <v>1</v>
      </c>
      <c r="D1064" s="1" t="s">
        <v>91</v>
      </c>
      <c r="E1064" s="1" t="str">
        <f>"2018-11-02 20:24:40"</f>
        <v>2018-11-02 20:24:40</v>
      </c>
    </row>
    <row r="1065" spans="1:5" x14ac:dyDescent="0.2">
      <c r="A1065" t="s">
        <v>685</v>
      </c>
      <c r="B1065" t="str">
        <f>"17683027983"</f>
        <v>17683027983</v>
      </c>
      <c r="C1065" s="1" t="s">
        <v>1</v>
      </c>
      <c r="D1065" s="1" t="s">
        <v>2</v>
      </c>
      <c r="E1065" s="1" t="str">
        <f>"2018-11-02 20:24:32"</f>
        <v>2018-11-02 20:24:32</v>
      </c>
    </row>
    <row r="1066" spans="1:5" x14ac:dyDescent="0.2">
      <c r="A1066" t="s">
        <v>686</v>
      </c>
      <c r="B1066" t="str">
        <f>"13591003500"</f>
        <v>13591003500</v>
      </c>
      <c r="C1066" s="1" t="s">
        <v>1</v>
      </c>
      <c r="D1066" s="1" t="s">
        <v>2</v>
      </c>
      <c r="E1066" s="1" t="str">
        <f>"2018-11-02 20:24:01"</f>
        <v>2018-11-02 20:24:01</v>
      </c>
    </row>
    <row r="1067" spans="1:5" x14ac:dyDescent="0.2">
      <c r="A1067" t="s">
        <v>687</v>
      </c>
      <c r="B1067" t="str">
        <f>"13823236937"</f>
        <v>13823236937</v>
      </c>
      <c r="C1067" s="1" t="s">
        <v>1</v>
      </c>
      <c r="D1067" s="1" t="s">
        <v>2</v>
      </c>
      <c r="E1067" s="1" t="str">
        <f>"2018-11-02 20:22:40"</f>
        <v>2018-11-02 20:22:40</v>
      </c>
    </row>
    <row r="1068" spans="1:5" x14ac:dyDescent="0.2">
      <c r="A1068" t="s">
        <v>0</v>
      </c>
      <c r="B1068" t="str">
        <f>"13508867791"</f>
        <v>13508867791</v>
      </c>
      <c r="C1068" s="1" t="s">
        <v>1</v>
      </c>
      <c r="D1068" s="1" t="s">
        <v>2</v>
      </c>
      <c r="E1068" s="1" t="str">
        <f>"2018-11-02 20:21:30"</f>
        <v>2018-11-02 20:21:30</v>
      </c>
    </row>
    <row r="1069" spans="1:5" x14ac:dyDescent="0.2">
      <c r="A1069" t="s">
        <v>688</v>
      </c>
      <c r="B1069" t="str">
        <f>"18645106005"</f>
        <v>18645106005</v>
      </c>
      <c r="C1069" s="1" t="s">
        <v>1</v>
      </c>
      <c r="D1069" s="1" t="s">
        <v>2</v>
      </c>
      <c r="E1069" s="1" t="str">
        <f>"2018-11-02 20:20:30"</f>
        <v>2018-11-02 20:20:30</v>
      </c>
    </row>
    <row r="1070" spans="1:5" x14ac:dyDescent="0.2">
      <c r="A1070" t="s">
        <v>0</v>
      </c>
      <c r="B1070" t="str">
        <f>"18391094604"</f>
        <v>18391094604</v>
      </c>
      <c r="C1070" s="1" t="s">
        <v>1</v>
      </c>
      <c r="D1070" s="1" t="s">
        <v>2</v>
      </c>
      <c r="E1070" s="1" t="str">
        <f>"2018-11-02 20:19:38"</f>
        <v>2018-11-02 20:19:38</v>
      </c>
    </row>
    <row r="1071" spans="1:5" x14ac:dyDescent="0.2">
      <c r="A1071" t="s">
        <v>0</v>
      </c>
      <c r="B1071" t="str">
        <f>"13515602307"</f>
        <v>13515602307</v>
      </c>
      <c r="C1071" s="1" t="s">
        <v>1</v>
      </c>
      <c r="D1071" s="1" t="s">
        <v>2</v>
      </c>
      <c r="E1071" s="1" t="str">
        <f>"2018-11-02 20:18:16"</f>
        <v>2018-11-02 20:18:16</v>
      </c>
    </row>
    <row r="1072" spans="1:5" x14ac:dyDescent="0.2">
      <c r="A1072" t="s">
        <v>689</v>
      </c>
      <c r="B1072" t="str">
        <f>"18920558199"</f>
        <v>18920558199</v>
      </c>
      <c r="C1072" s="1" t="s">
        <v>1</v>
      </c>
      <c r="D1072" s="1" t="s">
        <v>2</v>
      </c>
      <c r="E1072" s="1" t="str">
        <f>"2018-11-02 20:16:57"</f>
        <v>2018-11-02 20:16:57</v>
      </c>
    </row>
    <row r="1073" spans="1:5" x14ac:dyDescent="0.2">
      <c r="A1073" t="s">
        <v>0</v>
      </c>
      <c r="B1073" t="str">
        <f>"13515698690"</f>
        <v>13515698690</v>
      </c>
      <c r="C1073" s="1" t="s">
        <v>1</v>
      </c>
      <c r="D1073" s="1" t="s">
        <v>2</v>
      </c>
      <c r="E1073" s="1" t="str">
        <f>"2018-11-02 20:16:19"</f>
        <v>2018-11-02 20:16:19</v>
      </c>
    </row>
    <row r="1074" spans="1:5" x14ac:dyDescent="0.2">
      <c r="A1074" t="s">
        <v>0</v>
      </c>
      <c r="B1074" t="str">
        <f>"13894138377"</f>
        <v>13894138377</v>
      </c>
      <c r="C1074" s="1" t="s">
        <v>1</v>
      </c>
      <c r="D1074" s="1" t="s">
        <v>2</v>
      </c>
      <c r="E1074" s="1" t="str">
        <f>"2018-11-02 20:15:55"</f>
        <v>2018-11-02 20:15:55</v>
      </c>
    </row>
    <row r="1075" spans="1:5" x14ac:dyDescent="0.2">
      <c r="A1075" t="s">
        <v>690</v>
      </c>
      <c r="B1075" t="str">
        <f>"18549949405"</f>
        <v>18549949405</v>
      </c>
      <c r="C1075" s="1" t="s">
        <v>1</v>
      </c>
      <c r="D1075" s="1" t="s">
        <v>2</v>
      </c>
      <c r="E1075" s="1" t="str">
        <f>"2018-11-02 20:15:07"</f>
        <v>2018-11-02 20:15:07</v>
      </c>
    </row>
    <row r="1076" spans="1:5" x14ac:dyDescent="0.2">
      <c r="A1076" t="s">
        <v>0</v>
      </c>
      <c r="B1076" t="str">
        <f>"13547666408"</f>
        <v>13547666408</v>
      </c>
      <c r="C1076" s="1" t="s">
        <v>1</v>
      </c>
      <c r="D1076" s="1" t="s">
        <v>2</v>
      </c>
      <c r="E1076" s="1" t="str">
        <f>"2018-11-02 20:14:23"</f>
        <v>2018-11-02 20:14:23</v>
      </c>
    </row>
    <row r="1077" spans="1:5" x14ac:dyDescent="0.2">
      <c r="A1077" t="s">
        <v>691</v>
      </c>
      <c r="B1077" t="str">
        <f>"13462312765"</f>
        <v>13462312765</v>
      </c>
      <c r="C1077" s="1" t="s">
        <v>1</v>
      </c>
      <c r="D1077" s="1" t="s">
        <v>2</v>
      </c>
      <c r="E1077" s="1" t="str">
        <f>"2018-11-02 20:13:44"</f>
        <v>2018-11-02 20:13:44</v>
      </c>
    </row>
    <row r="1078" spans="1:5" x14ac:dyDescent="0.2">
      <c r="A1078" t="s">
        <v>0</v>
      </c>
      <c r="B1078" t="str">
        <f>"13572608777"</f>
        <v>13572608777</v>
      </c>
      <c r="C1078" s="1" t="s">
        <v>1</v>
      </c>
      <c r="D1078" s="1" t="s">
        <v>2</v>
      </c>
      <c r="E1078" s="1" t="str">
        <f>"2018-11-02 20:11:28"</f>
        <v>2018-11-02 20:11:28</v>
      </c>
    </row>
    <row r="1079" spans="1:5" x14ac:dyDescent="0.2">
      <c r="A1079" t="s">
        <v>0</v>
      </c>
      <c r="B1079" t="str">
        <f>"13476632030"</f>
        <v>13476632030</v>
      </c>
      <c r="C1079" s="1" t="s">
        <v>1</v>
      </c>
      <c r="D1079" s="1" t="s">
        <v>2</v>
      </c>
      <c r="E1079" s="1" t="str">
        <f>"2018-11-02 20:11:07"</f>
        <v>2018-11-02 20:11:07</v>
      </c>
    </row>
    <row r="1080" spans="1:5" x14ac:dyDescent="0.2">
      <c r="A1080" t="s">
        <v>0</v>
      </c>
      <c r="B1080" t="str">
        <f>"13559985823"</f>
        <v>13559985823</v>
      </c>
      <c r="C1080" s="1" t="s">
        <v>1</v>
      </c>
      <c r="D1080" s="1" t="s">
        <v>12</v>
      </c>
      <c r="E1080" s="1" t="str">
        <f>"2018-11-02 20:10:51"</f>
        <v>2018-11-02 20:10:51</v>
      </c>
    </row>
    <row r="1081" spans="1:5" x14ac:dyDescent="0.2">
      <c r="A1081" t="s">
        <v>0</v>
      </c>
      <c r="B1081" t="str">
        <f>"18232865527"</f>
        <v>18232865527</v>
      </c>
      <c r="C1081" s="1" t="s">
        <v>1</v>
      </c>
      <c r="D1081" s="1" t="s">
        <v>11</v>
      </c>
      <c r="E1081" s="1" t="str">
        <f>"2018-11-02 20:10:50"</f>
        <v>2018-11-02 20:10:50</v>
      </c>
    </row>
    <row r="1082" spans="1:5" x14ac:dyDescent="0.2">
      <c r="A1082" t="s">
        <v>692</v>
      </c>
      <c r="B1082" t="str">
        <f>"13522189670"</f>
        <v>13522189670</v>
      </c>
      <c r="C1082" s="1" t="s">
        <v>1</v>
      </c>
      <c r="D1082" s="1" t="s">
        <v>2</v>
      </c>
      <c r="E1082" s="1" t="str">
        <f>"2018-11-02 20:10:46"</f>
        <v>2018-11-02 20:10:46</v>
      </c>
    </row>
    <row r="1083" spans="1:5" x14ac:dyDescent="0.2">
      <c r="A1083" t="s">
        <v>0</v>
      </c>
      <c r="B1083" t="str">
        <f>"18664335075"</f>
        <v>18664335075</v>
      </c>
      <c r="C1083" s="1" t="s">
        <v>1</v>
      </c>
      <c r="D1083" s="1" t="s">
        <v>2</v>
      </c>
      <c r="E1083" s="1" t="str">
        <f>"2018-11-02 20:09:38"</f>
        <v>2018-11-02 20:09:38</v>
      </c>
    </row>
    <row r="1084" spans="1:5" x14ac:dyDescent="0.2">
      <c r="A1084" t="s">
        <v>693</v>
      </c>
      <c r="B1084" t="str">
        <f>"18216322202"</f>
        <v>18216322202</v>
      </c>
      <c r="C1084" s="1" t="s">
        <v>1</v>
      </c>
      <c r="D1084" s="1" t="s">
        <v>2</v>
      </c>
      <c r="E1084" s="1" t="str">
        <f>"2018-11-02 20:08:13"</f>
        <v>2018-11-02 20:08:13</v>
      </c>
    </row>
    <row r="1085" spans="1:5" x14ac:dyDescent="0.2">
      <c r="A1085" t="s">
        <v>694</v>
      </c>
      <c r="B1085" t="str">
        <f>"13154125444"</f>
        <v>13154125444</v>
      </c>
      <c r="C1085" s="1" t="s">
        <v>1</v>
      </c>
      <c r="D1085" s="1" t="s">
        <v>56</v>
      </c>
      <c r="E1085" s="1" t="str">
        <f>"2018-11-02 20:07:17"</f>
        <v>2018-11-02 20:07:17</v>
      </c>
    </row>
    <row r="1086" spans="1:5" x14ac:dyDescent="0.2">
      <c r="A1086" t="s">
        <v>0</v>
      </c>
      <c r="B1086" t="str">
        <f>"13597851100"</f>
        <v>13597851100</v>
      </c>
      <c r="C1086" s="1" t="s">
        <v>1</v>
      </c>
      <c r="D1086" s="1" t="s">
        <v>2</v>
      </c>
      <c r="E1086" s="1" t="str">
        <f>"2018-11-02 20:07:15"</f>
        <v>2018-11-02 20:07:15</v>
      </c>
    </row>
    <row r="1087" spans="1:5" x14ac:dyDescent="0.2">
      <c r="A1087" t="s">
        <v>695</v>
      </c>
      <c r="B1087" t="str">
        <f>"13436077651"</f>
        <v>13436077651</v>
      </c>
      <c r="C1087" s="1" t="s">
        <v>1</v>
      </c>
      <c r="D1087" s="1" t="s">
        <v>56</v>
      </c>
      <c r="E1087" s="1" t="str">
        <f>"2018-11-02 20:06:46"</f>
        <v>2018-11-02 20:06:46</v>
      </c>
    </row>
    <row r="1088" spans="1:5" x14ac:dyDescent="0.2">
      <c r="A1088" t="s">
        <v>696</v>
      </c>
      <c r="B1088" t="str">
        <f>"18109033691"</f>
        <v>18109033691</v>
      </c>
      <c r="C1088" s="1" t="s">
        <v>1</v>
      </c>
      <c r="D1088" s="1" t="s">
        <v>2</v>
      </c>
      <c r="E1088" s="1" t="str">
        <f>"2018-11-02 20:06:24"</f>
        <v>2018-11-02 20:06:24</v>
      </c>
    </row>
    <row r="1089" spans="1:5" x14ac:dyDescent="0.2">
      <c r="A1089" t="s">
        <v>697</v>
      </c>
      <c r="B1089" t="str">
        <f>"15338137009"</f>
        <v>15338137009</v>
      </c>
      <c r="C1089" s="1" t="s">
        <v>1</v>
      </c>
      <c r="D1089" s="1" t="s">
        <v>2</v>
      </c>
      <c r="E1089" s="1" t="str">
        <f>"2018-11-02 20:06:06"</f>
        <v>2018-11-02 20:06:06</v>
      </c>
    </row>
    <row r="1090" spans="1:5" x14ac:dyDescent="0.2">
      <c r="A1090" t="s">
        <v>698</v>
      </c>
      <c r="B1090" t="str">
        <f>"13233596636"</f>
        <v>13233596636</v>
      </c>
      <c r="C1090" s="1" t="s">
        <v>1</v>
      </c>
      <c r="D1090" s="1" t="s">
        <v>56</v>
      </c>
      <c r="E1090" s="1" t="str">
        <f>"2018-11-02 20:05:40"</f>
        <v>2018-11-02 20:05:40</v>
      </c>
    </row>
    <row r="1091" spans="1:5" x14ac:dyDescent="0.2">
      <c r="A1091" t="s">
        <v>0</v>
      </c>
      <c r="B1091" t="str">
        <f>"13377730016"</f>
        <v>13377730016</v>
      </c>
      <c r="C1091" s="1" t="s">
        <v>1</v>
      </c>
      <c r="D1091" s="1" t="s">
        <v>2</v>
      </c>
      <c r="E1091" s="1" t="str">
        <f>"2018-11-02 20:04:56"</f>
        <v>2018-11-02 20:04:56</v>
      </c>
    </row>
    <row r="1092" spans="1:5" x14ac:dyDescent="0.2">
      <c r="A1092" t="s">
        <v>699</v>
      </c>
      <c r="B1092" t="str">
        <f>"18079722877"</f>
        <v>18079722877</v>
      </c>
      <c r="C1092" s="1" t="s">
        <v>1</v>
      </c>
      <c r="D1092" s="1" t="s">
        <v>2</v>
      </c>
      <c r="E1092" s="1" t="str">
        <f>"2018-11-02 20:04:33"</f>
        <v>2018-11-02 20:04:33</v>
      </c>
    </row>
    <row r="1093" spans="1:5" x14ac:dyDescent="0.2">
      <c r="A1093" t="s">
        <v>700</v>
      </c>
      <c r="B1093" t="str">
        <f>"13730181021"</f>
        <v>13730181021</v>
      </c>
      <c r="C1093" s="1" t="s">
        <v>1</v>
      </c>
      <c r="D1093" s="1" t="s">
        <v>2</v>
      </c>
      <c r="E1093" s="1" t="str">
        <f>"2018-11-02 20:02:05"</f>
        <v>2018-11-02 20:02:05</v>
      </c>
    </row>
    <row r="1094" spans="1:5" x14ac:dyDescent="0.2">
      <c r="A1094" t="s">
        <v>701</v>
      </c>
      <c r="B1094" t="str">
        <f>"15770251321"</f>
        <v>15770251321</v>
      </c>
      <c r="C1094" s="1" t="s">
        <v>1</v>
      </c>
      <c r="D1094" s="1" t="s">
        <v>2</v>
      </c>
      <c r="E1094" s="1" t="str">
        <f>"2018-11-02 20:01:56"</f>
        <v>2018-11-02 20:01:56</v>
      </c>
    </row>
    <row r="1095" spans="1:5" x14ac:dyDescent="0.2">
      <c r="A1095" t="s">
        <v>702</v>
      </c>
      <c r="B1095" t="str">
        <f>"17677055176"</f>
        <v>17677055176</v>
      </c>
      <c r="C1095" s="1" t="s">
        <v>1</v>
      </c>
      <c r="D1095" s="1" t="s">
        <v>2</v>
      </c>
      <c r="E1095" s="1" t="str">
        <f>"2018-11-02 19:59:58"</f>
        <v>2018-11-02 19:59:58</v>
      </c>
    </row>
    <row r="1096" spans="1:5" x14ac:dyDescent="0.2">
      <c r="A1096" t="s">
        <v>0</v>
      </c>
      <c r="B1096" t="str">
        <f>"18325782229"</f>
        <v>18325782229</v>
      </c>
      <c r="C1096" s="1" t="s">
        <v>1</v>
      </c>
      <c r="D1096" s="1" t="s">
        <v>2</v>
      </c>
      <c r="E1096" s="1" t="str">
        <f>"2018-11-02 19:59:19"</f>
        <v>2018-11-02 19:59:19</v>
      </c>
    </row>
    <row r="1097" spans="1:5" x14ac:dyDescent="0.2">
      <c r="A1097" t="s">
        <v>703</v>
      </c>
      <c r="B1097" t="str">
        <f>"13899363675"</f>
        <v>13899363675</v>
      </c>
      <c r="C1097" s="1" t="s">
        <v>1</v>
      </c>
      <c r="D1097" s="1" t="s">
        <v>2</v>
      </c>
      <c r="E1097" s="1" t="str">
        <f>"2018-11-02 19:57:56"</f>
        <v>2018-11-02 19:57:56</v>
      </c>
    </row>
    <row r="1098" spans="1:5" x14ac:dyDescent="0.2">
      <c r="A1098" t="s">
        <v>0</v>
      </c>
      <c r="B1098" t="str">
        <f>"18203063818"</f>
        <v>18203063818</v>
      </c>
      <c r="C1098" s="1" t="s">
        <v>1</v>
      </c>
      <c r="D1098" s="1" t="s">
        <v>56</v>
      </c>
      <c r="E1098" s="1" t="str">
        <f>"2018-11-02 19:57:49"</f>
        <v>2018-11-02 19:57:49</v>
      </c>
    </row>
    <row r="1099" spans="1:5" x14ac:dyDescent="0.2">
      <c r="A1099" t="s">
        <v>704</v>
      </c>
      <c r="B1099" t="str">
        <f>"18370263347"</f>
        <v>18370263347</v>
      </c>
      <c r="C1099" s="1" t="s">
        <v>1</v>
      </c>
      <c r="D1099" s="1" t="s">
        <v>56</v>
      </c>
      <c r="E1099" s="1" t="str">
        <f>"2018-11-02 19:57:42"</f>
        <v>2018-11-02 19:57:42</v>
      </c>
    </row>
    <row r="1100" spans="1:5" x14ac:dyDescent="0.2">
      <c r="A1100" t="s">
        <v>0</v>
      </c>
      <c r="B1100" t="str">
        <f>"15944476668"</f>
        <v>15944476668</v>
      </c>
      <c r="C1100" s="1" t="s">
        <v>1</v>
      </c>
      <c r="D1100" s="1" t="s">
        <v>2</v>
      </c>
      <c r="E1100" s="1" t="str">
        <f>"2018-11-02 19:55:59"</f>
        <v>2018-11-02 19:55:59</v>
      </c>
    </row>
    <row r="1101" spans="1:5" x14ac:dyDescent="0.2">
      <c r="A1101" t="s">
        <v>705</v>
      </c>
      <c r="B1101" t="str">
        <f>"13514453410"</f>
        <v>13514453410</v>
      </c>
      <c r="C1101" s="1" t="s">
        <v>1</v>
      </c>
      <c r="D1101" s="1" t="s">
        <v>2</v>
      </c>
      <c r="E1101" s="1" t="str">
        <f>"2018-11-02 19:55:48"</f>
        <v>2018-11-02 19:55:48</v>
      </c>
    </row>
    <row r="1102" spans="1:5" x14ac:dyDescent="0.2">
      <c r="A1102" t="s">
        <v>0</v>
      </c>
      <c r="B1102" t="str">
        <f>"15282856483"</f>
        <v>15282856483</v>
      </c>
      <c r="C1102" s="1" t="s">
        <v>1</v>
      </c>
      <c r="D1102" s="1" t="s">
        <v>2</v>
      </c>
      <c r="E1102" s="1" t="str">
        <f>"2018-11-02 19:55:39"</f>
        <v>2018-11-02 19:55:39</v>
      </c>
    </row>
    <row r="1103" spans="1:5" x14ac:dyDescent="0.2">
      <c r="A1103" t="s">
        <v>706</v>
      </c>
      <c r="B1103" t="str">
        <f>"13243712792"</f>
        <v>13243712792</v>
      </c>
      <c r="C1103" s="1" t="s">
        <v>1</v>
      </c>
      <c r="D1103" s="1" t="s">
        <v>2</v>
      </c>
      <c r="E1103" s="1" t="str">
        <f>"2018-11-02 19:53:41"</f>
        <v>2018-11-02 19:53:41</v>
      </c>
    </row>
    <row r="1104" spans="1:5" x14ac:dyDescent="0.2">
      <c r="A1104" t="s">
        <v>707</v>
      </c>
      <c r="B1104" t="str">
        <f>"13559310300"</f>
        <v>13559310300</v>
      </c>
      <c r="C1104" s="1" t="s">
        <v>1</v>
      </c>
      <c r="D1104" s="1" t="s">
        <v>2</v>
      </c>
      <c r="E1104" s="1" t="str">
        <f>"2018-11-02 19:53:17"</f>
        <v>2018-11-02 19:53:17</v>
      </c>
    </row>
    <row r="1105" spans="1:5" x14ac:dyDescent="0.2">
      <c r="A1105" t="s">
        <v>708</v>
      </c>
      <c r="B1105" t="str">
        <f>"13520205722"</f>
        <v>13520205722</v>
      </c>
      <c r="C1105" s="1" t="s">
        <v>1</v>
      </c>
      <c r="D1105" s="1" t="s">
        <v>61</v>
      </c>
      <c r="E1105" s="1" t="str">
        <f>"2018-11-02 19:52:38"</f>
        <v>2018-11-02 19:52:38</v>
      </c>
    </row>
    <row r="1106" spans="1:5" x14ac:dyDescent="0.2">
      <c r="A1106" t="s">
        <v>0</v>
      </c>
      <c r="B1106" t="str">
        <f>"13921225222"</f>
        <v>13921225222</v>
      </c>
      <c r="C1106" s="1" t="s">
        <v>1</v>
      </c>
      <c r="D1106" s="1" t="s">
        <v>13</v>
      </c>
      <c r="E1106" s="1" t="str">
        <f>"2018-11-02 19:52:07"</f>
        <v>2018-11-02 19:52:07</v>
      </c>
    </row>
    <row r="1107" spans="1:5" x14ac:dyDescent="0.2">
      <c r="A1107" t="s">
        <v>709</v>
      </c>
      <c r="B1107" t="str">
        <f>"18314099419"</f>
        <v>18314099419</v>
      </c>
      <c r="C1107" s="1" t="s">
        <v>1</v>
      </c>
      <c r="D1107" s="1" t="s">
        <v>2</v>
      </c>
      <c r="E1107" s="1" t="str">
        <f>"2018-11-02 19:49:33"</f>
        <v>2018-11-02 19:49:33</v>
      </c>
    </row>
    <row r="1108" spans="1:5" x14ac:dyDescent="0.2">
      <c r="A1108" t="s">
        <v>710</v>
      </c>
      <c r="B1108" t="str">
        <f>"13512450044"</f>
        <v>13512450044</v>
      </c>
      <c r="C1108" s="1" t="s">
        <v>1</v>
      </c>
      <c r="D1108" s="1" t="s">
        <v>2</v>
      </c>
      <c r="E1108" s="1" t="str">
        <f>"2018-11-02 19:47:50"</f>
        <v>2018-11-02 19:47:50</v>
      </c>
    </row>
    <row r="1109" spans="1:5" x14ac:dyDescent="0.2">
      <c r="A1109" t="s">
        <v>0</v>
      </c>
      <c r="B1109" t="str">
        <f>"13460793844"</f>
        <v>13460793844</v>
      </c>
      <c r="C1109" s="1" t="s">
        <v>1</v>
      </c>
      <c r="D1109" s="1" t="s">
        <v>13</v>
      </c>
      <c r="E1109" s="1" t="str">
        <f>"2018-11-02 19:47:47"</f>
        <v>2018-11-02 19:47:47</v>
      </c>
    </row>
    <row r="1110" spans="1:5" x14ac:dyDescent="0.2">
      <c r="A1110" t="s">
        <v>711</v>
      </c>
      <c r="B1110" t="str">
        <f>"15381212266"</f>
        <v>15381212266</v>
      </c>
      <c r="C1110" s="1" t="s">
        <v>1</v>
      </c>
      <c r="D1110" s="1" t="s">
        <v>2</v>
      </c>
      <c r="E1110" s="1" t="str">
        <f>"2018-11-02 19:47:35"</f>
        <v>2018-11-02 19:47:35</v>
      </c>
    </row>
    <row r="1111" spans="1:5" x14ac:dyDescent="0.2">
      <c r="A1111" t="s">
        <v>0</v>
      </c>
      <c r="B1111" t="str">
        <f>"17564139351"</f>
        <v>17564139351</v>
      </c>
      <c r="C1111" s="1" t="s">
        <v>1</v>
      </c>
      <c r="D1111" s="1" t="s">
        <v>2</v>
      </c>
      <c r="E1111" s="1" t="str">
        <f>"2018-11-02 19:46:14"</f>
        <v>2018-11-02 19:46:14</v>
      </c>
    </row>
    <row r="1112" spans="1:5" x14ac:dyDescent="0.2">
      <c r="A1112" t="s">
        <v>712</v>
      </c>
      <c r="B1112" t="str">
        <f>"15358488013"</f>
        <v>15358488013</v>
      </c>
      <c r="C1112" s="1" t="s">
        <v>1</v>
      </c>
      <c r="D1112" s="1" t="s">
        <v>13</v>
      </c>
      <c r="E1112" s="1" t="str">
        <f>"2018-11-02 19:45:14"</f>
        <v>2018-11-02 19:45:14</v>
      </c>
    </row>
    <row r="1113" spans="1:5" x14ac:dyDescent="0.2">
      <c r="A1113" t="s">
        <v>713</v>
      </c>
      <c r="B1113" t="str">
        <f>"13461048727"</f>
        <v>13461048727</v>
      </c>
      <c r="C1113" s="1" t="s">
        <v>1</v>
      </c>
      <c r="D1113" s="1" t="s">
        <v>56</v>
      </c>
      <c r="E1113" s="1" t="str">
        <f>"2018-11-02 19:45:04"</f>
        <v>2018-11-02 19:45:04</v>
      </c>
    </row>
    <row r="1114" spans="1:5" x14ac:dyDescent="0.2">
      <c r="A1114" t="s">
        <v>714</v>
      </c>
      <c r="B1114" t="str">
        <f>"13451320724"</f>
        <v>13451320724</v>
      </c>
      <c r="C1114" s="1" t="s">
        <v>1</v>
      </c>
      <c r="D1114" s="1" t="s">
        <v>126</v>
      </c>
      <c r="E1114" s="1" t="str">
        <f>"2018-11-02 19:44:08"</f>
        <v>2018-11-02 19:44:08</v>
      </c>
    </row>
    <row r="1115" spans="1:5" x14ac:dyDescent="0.2">
      <c r="A1115" t="s">
        <v>0</v>
      </c>
      <c r="B1115" t="str">
        <f>"13472724523"</f>
        <v>13472724523</v>
      </c>
      <c r="C1115" s="1" t="s">
        <v>1</v>
      </c>
      <c r="D1115" s="1" t="s">
        <v>56</v>
      </c>
      <c r="E1115" s="1" t="str">
        <f>"2018-11-02 19:43:42"</f>
        <v>2018-11-02 19:43:42</v>
      </c>
    </row>
    <row r="1116" spans="1:5" x14ac:dyDescent="0.2">
      <c r="A1116" t="s">
        <v>0</v>
      </c>
      <c r="B1116" t="str">
        <f>"15739022666"</f>
        <v>15739022666</v>
      </c>
      <c r="C1116" s="1" t="s">
        <v>1</v>
      </c>
      <c r="D1116" s="1" t="s">
        <v>2</v>
      </c>
      <c r="E1116" s="1" t="str">
        <f>"2018-11-02 19:43:41"</f>
        <v>2018-11-02 19:43:41</v>
      </c>
    </row>
    <row r="1117" spans="1:5" x14ac:dyDescent="0.2">
      <c r="A1117" t="s">
        <v>715</v>
      </c>
      <c r="B1117" t="str">
        <f>"18685567089"</f>
        <v>18685567089</v>
      </c>
      <c r="C1117" s="1" t="s">
        <v>1</v>
      </c>
      <c r="D1117" s="1" t="s">
        <v>2</v>
      </c>
      <c r="E1117" s="1" t="str">
        <f>"2018-11-02 19:43:27"</f>
        <v>2018-11-02 19:43:27</v>
      </c>
    </row>
    <row r="1118" spans="1:5" x14ac:dyDescent="0.2">
      <c r="A1118" t="s">
        <v>716</v>
      </c>
      <c r="B1118" t="str">
        <f>"18267643030"</f>
        <v>18267643030</v>
      </c>
      <c r="C1118" s="1" t="s">
        <v>1</v>
      </c>
      <c r="D1118" s="1" t="s">
        <v>2</v>
      </c>
      <c r="E1118" s="1" t="str">
        <f>"2018-11-02 19:43:16"</f>
        <v>2018-11-02 19:43:16</v>
      </c>
    </row>
    <row r="1119" spans="1:5" x14ac:dyDescent="0.2">
      <c r="A1119" t="s">
        <v>0</v>
      </c>
      <c r="B1119" t="str">
        <f>"13452733238"</f>
        <v>13452733238</v>
      </c>
      <c r="C1119" s="1" t="s">
        <v>1</v>
      </c>
      <c r="D1119" s="1" t="s">
        <v>2</v>
      </c>
      <c r="E1119" s="1" t="str">
        <f>"2018-11-02 19:41:40"</f>
        <v>2018-11-02 19:41:40</v>
      </c>
    </row>
    <row r="1120" spans="1:5" x14ac:dyDescent="0.2">
      <c r="A1120" t="s">
        <v>717</v>
      </c>
      <c r="B1120" t="str">
        <f>"13584576697"</f>
        <v>13584576697</v>
      </c>
      <c r="C1120" s="1" t="s">
        <v>1</v>
      </c>
      <c r="D1120" s="1" t="s">
        <v>2</v>
      </c>
      <c r="E1120" s="1" t="str">
        <f>"2018-11-02 19:41:18"</f>
        <v>2018-11-02 19:41:18</v>
      </c>
    </row>
    <row r="1121" spans="1:5" x14ac:dyDescent="0.2">
      <c r="A1121" t="s">
        <v>718</v>
      </c>
      <c r="B1121" t="str">
        <f>"17560686527"</f>
        <v>17560686527</v>
      </c>
      <c r="C1121" s="1" t="s">
        <v>1</v>
      </c>
      <c r="D1121" s="1" t="s">
        <v>2</v>
      </c>
      <c r="E1121" s="1" t="str">
        <f>"2018-11-02 19:39:32"</f>
        <v>2018-11-02 19:39:32</v>
      </c>
    </row>
    <row r="1122" spans="1:5" x14ac:dyDescent="0.2">
      <c r="A1122" t="s">
        <v>719</v>
      </c>
      <c r="B1122" t="str">
        <f>"15093556607"</f>
        <v>15093556607</v>
      </c>
      <c r="C1122" s="1" t="s">
        <v>1</v>
      </c>
      <c r="D1122" s="1" t="s">
        <v>12</v>
      </c>
      <c r="E1122" s="1" t="str">
        <f>"2018-11-02 19:38:51"</f>
        <v>2018-11-02 19:38:51</v>
      </c>
    </row>
    <row r="1123" spans="1:5" x14ac:dyDescent="0.2">
      <c r="A1123" t="s">
        <v>720</v>
      </c>
      <c r="B1123" t="str">
        <f>"18306060708"</f>
        <v>18306060708</v>
      </c>
      <c r="C1123" s="1" t="s">
        <v>1</v>
      </c>
      <c r="D1123" s="1" t="s">
        <v>2</v>
      </c>
      <c r="E1123" s="1" t="str">
        <f>"2018-11-02 19:38:18"</f>
        <v>2018-11-02 19:38:18</v>
      </c>
    </row>
    <row r="1124" spans="1:5" x14ac:dyDescent="0.2">
      <c r="A1124" t="s">
        <v>721</v>
      </c>
      <c r="B1124" t="str">
        <f>"15990669590"</f>
        <v>15990669590</v>
      </c>
      <c r="C1124" s="1" t="s">
        <v>1</v>
      </c>
      <c r="D1124" s="1" t="s">
        <v>2</v>
      </c>
      <c r="E1124" s="1" t="str">
        <f>"2018-11-02 19:34:25"</f>
        <v>2018-11-02 19:34:25</v>
      </c>
    </row>
    <row r="1125" spans="1:5" x14ac:dyDescent="0.2">
      <c r="A1125" t="s">
        <v>0</v>
      </c>
      <c r="B1125" t="str">
        <f>"13407760805"</f>
        <v>13407760805</v>
      </c>
      <c r="C1125" s="1" t="s">
        <v>1</v>
      </c>
      <c r="D1125" s="1" t="s">
        <v>2</v>
      </c>
      <c r="E1125" s="1" t="str">
        <f>"2018-11-02 19:34:09"</f>
        <v>2018-11-02 19:34:09</v>
      </c>
    </row>
    <row r="1126" spans="1:5" x14ac:dyDescent="0.2">
      <c r="A1126" t="s">
        <v>0</v>
      </c>
      <c r="B1126" t="str">
        <f>"17765114202"</f>
        <v>17765114202</v>
      </c>
      <c r="C1126" s="1" t="s">
        <v>1</v>
      </c>
      <c r="D1126" s="1" t="s">
        <v>2</v>
      </c>
      <c r="E1126" s="1" t="str">
        <f>"2018-11-02 19:32:43"</f>
        <v>2018-11-02 19:32:43</v>
      </c>
    </row>
    <row r="1127" spans="1:5" x14ac:dyDescent="0.2">
      <c r="A1127" t="s">
        <v>722</v>
      </c>
      <c r="B1127" t="str">
        <f>"13540702446"</f>
        <v>13540702446</v>
      </c>
      <c r="C1127" s="1" t="s">
        <v>1</v>
      </c>
      <c r="D1127" s="1" t="s">
        <v>13</v>
      </c>
      <c r="E1127" s="1" t="str">
        <f>"2018-11-02 19:32:25"</f>
        <v>2018-11-02 19:32:25</v>
      </c>
    </row>
    <row r="1128" spans="1:5" x14ac:dyDescent="0.2">
      <c r="A1128" t="s">
        <v>723</v>
      </c>
      <c r="B1128" t="str">
        <f>"13545444981"</f>
        <v>13545444981</v>
      </c>
      <c r="C1128" s="1" t="s">
        <v>1</v>
      </c>
      <c r="D1128" s="1" t="s">
        <v>2</v>
      </c>
      <c r="E1128" s="1" t="str">
        <f>"2018-11-02 19:31:45"</f>
        <v>2018-11-02 19:31:45</v>
      </c>
    </row>
    <row r="1129" spans="1:5" x14ac:dyDescent="0.2">
      <c r="A1129" t="s">
        <v>0</v>
      </c>
      <c r="B1129" t="str">
        <f>"18605742201"</f>
        <v>18605742201</v>
      </c>
      <c r="C1129" s="1" t="s">
        <v>1</v>
      </c>
      <c r="D1129" s="1" t="s">
        <v>126</v>
      </c>
      <c r="E1129" s="1" t="str">
        <f>"2018-11-02 19:31:30"</f>
        <v>2018-11-02 19:31:30</v>
      </c>
    </row>
    <row r="1130" spans="1:5" x14ac:dyDescent="0.2">
      <c r="A1130" t="s">
        <v>724</v>
      </c>
      <c r="B1130" t="str">
        <f>"13516268249"</f>
        <v>13516268249</v>
      </c>
      <c r="C1130" s="1" t="s">
        <v>1</v>
      </c>
      <c r="D1130" s="1" t="s">
        <v>2</v>
      </c>
      <c r="E1130" s="1" t="str">
        <f>"2018-11-02 19:31:15"</f>
        <v>2018-11-02 19:31:15</v>
      </c>
    </row>
    <row r="1131" spans="1:5" x14ac:dyDescent="0.2">
      <c r="A1131" t="s">
        <v>0</v>
      </c>
      <c r="B1131" t="str">
        <f>"13572913086"</f>
        <v>13572913086</v>
      </c>
      <c r="C1131" s="1" t="s">
        <v>1</v>
      </c>
      <c r="D1131" s="1" t="s">
        <v>2</v>
      </c>
      <c r="E1131" s="1" t="str">
        <f>"2018-11-02 19:31:03"</f>
        <v>2018-11-02 19:31:03</v>
      </c>
    </row>
    <row r="1132" spans="1:5" x14ac:dyDescent="0.2">
      <c r="A1132" t="s">
        <v>725</v>
      </c>
      <c r="B1132" t="str">
        <f>"13488289865"</f>
        <v>13488289865</v>
      </c>
      <c r="C1132" s="1" t="s">
        <v>1</v>
      </c>
      <c r="D1132" s="1" t="s">
        <v>2</v>
      </c>
      <c r="E1132" s="1" t="str">
        <f>"2018-11-02 19:30:23"</f>
        <v>2018-11-02 19:30:23</v>
      </c>
    </row>
    <row r="1133" spans="1:5" x14ac:dyDescent="0.2">
      <c r="A1133" t="s">
        <v>0</v>
      </c>
      <c r="B1133" t="str">
        <f>"13565435315"</f>
        <v>13565435315</v>
      </c>
      <c r="C1133" s="1" t="s">
        <v>1</v>
      </c>
      <c r="D1133" s="1" t="s">
        <v>2</v>
      </c>
      <c r="E1133" s="1" t="str">
        <f>"2018-11-02 19:28:01"</f>
        <v>2018-11-02 19:28:01</v>
      </c>
    </row>
    <row r="1134" spans="1:5" x14ac:dyDescent="0.2">
      <c r="A1134" t="s">
        <v>0</v>
      </c>
      <c r="B1134" t="str">
        <f>"13689655154"</f>
        <v>13689655154</v>
      </c>
      <c r="C1134" s="1" t="s">
        <v>1</v>
      </c>
      <c r="D1134" s="1" t="s">
        <v>56</v>
      </c>
      <c r="E1134" s="1" t="str">
        <f>"2018-11-02 19:26:53"</f>
        <v>2018-11-02 19:26:53</v>
      </c>
    </row>
    <row r="1135" spans="1:5" x14ac:dyDescent="0.2">
      <c r="A1135" t="s">
        <v>0</v>
      </c>
      <c r="B1135" t="str">
        <f>"13488817092"</f>
        <v>13488817092</v>
      </c>
      <c r="C1135" s="1" t="s">
        <v>1</v>
      </c>
      <c r="D1135" s="1" t="s">
        <v>2</v>
      </c>
      <c r="E1135" s="1" t="str">
        <f>"2018-11-02 19:26:44"</f>
        <v>2018-11-02 19:26:44</v>
      </c>
    </row>
    <row r="1136" spans="1:5" x14ac:dyDescent="0.2">
      <c r="A1136" t="s">
        <v>0</v>
      </c>
      <c r="B1136" t="str">
        <f>"13509383251"</f>
        <v>13509383251</v>
      </c>
      <c r="C1136" s="1" t="s">
        <v>1</v>
      </c>
      <c r="D1136" s="1" t="s">
        <v>13</v>
      </c>
      <c r="E1136" s="1" t="str">
        <f>"2018-11-02 19:24:36"</f>
        <v>2018-11-02 19:24:36</v>
      </c>
    </row>
    <row r="1137" spans="1:5" x14ac:dyDescent="0.2">
      <c r="A1137" t="s">
        <v>0</v>
      </c>
      <c r="B1137" t="str">
        <f>"13483748185"</f>
        <v>13483748185</v>
      </c>
      <c r="C1137" s="1" t="s">
        <v>1</v>
      </c>
      <c r="D1137" s="1" t="s">
        <v>2</v>
      </c>
      <c r="E1137" s="1" t="str">
        <f>"2018-11-02 19:24:23"</f>
        <v>2018-11-02 19:24:23</v>
      </c>
    </row>
    <row r="1138" spans="1:5" x14ac:dyDescent="0.2">
      <c r="A1138" t="s">
        <v>726</v>
      </c>
      <c r="B1138" t="str">
        <f>"13559966703"</f>
        <v>13559966703</v>
      </c>
      <c r="C1138" s="1" t="s">
        <v>1</v>
      </c>
      <c r="D1138" s="1" t="s">
        <v>2</v>
      </c>
      <c r="E1138" s="1" t="str">
        <f>"2018-11-02 19:24:11"</f>
        <v>2018-11-02 19:24:11</v>
      </c>
    </row>
    <row r="1139" spans="1:5" x14ac:dyDescent="0.2">
      <c r="A1139" t="s">
        <v>0</v>
      </c>
      <c r="B1139" t="str">
        <f>"13541538731"</f>
        <v>13541538731</v>
      </c>
      <c r="C1139" s="1" t="s">
        <v>1</v>
      </c>
      <c r="D1139" s="1" t="s">
        <v>2</v>
      </c>
      <c r="E1139" s="1" t="str">
        <f>"2018-11-02 19:22:31"</f>
        <v>2018-11-02 19:22:31</v>
      </c>
    </row>
    <row r="1140" spans="1:5" x14ac:dyDescent="0.2">
      <c r="A1140" t="s">
        <v>0</v>
      </c>
      <c r="B1140" t="str">
        <f>"13512800043"</f>
        <v>13512800043</v>
      </c>
      <c r="C1140" s="1" t="s">
        <v>1</v>
      </c>
      <c r="D1140" s="1" t="s">
        <v>2</v>
      </c>
      <c r="E1140" s="1" t="str">
        <f>"2018-11-02 19:21:59"</f>
        <v>2018-11-02 19:21:59</v>
      </c>
    </row>
    <row r="1141" spans="1:5" x14ac:dyDescent="0.2">
      <c r="A1141" t="s">
        <v>0</v>
      </c>
      <c r="B1141" t="str">
        <f>"18858301441"</f>
        <v>18858301441</v>
      </c>
      <c r="C1141" s="1" t="s">
        <v>1</v>
      </c>
      <c r="D1141" s="1" t="s">
        <v>2</v>
      </c>
      <c r="E1141" s="1" t="str">
        <f>"2018-11-02 19:21:52"</f>
        <v>2018-11-02 19:21:52</v>
      </c>
    </row>
    <row r="1142" spans="1:5" x14ac:dyDescent="0.2">
      <c r="A1142" t="s">
        <v>727</v>
      </c>
      <c r="B1142" t="str">
        <f>"15850370781"</f>
        <v>15850370781</v>
      </c>
      <c r="C1142" s="1" t="s">
        <v>1</v>
      </c>
      <c r="D1142" s="1" t="s">
        <v>2</v>
      </c>
      <c r="E1142" s="1" t="str">
        <f>"2018-11-02 19:20:19"</f>
        <v>2018-11-02 19:20:19</v>
      </c>
    </row>
    <row r="1143" spans="1:5" x14ac:dyDescent="0.2">
      <c r="A1143" t="s">
        <v>728</v>
      </c>
      <c r="B1143" t="str">
        <f>"18683517589"</f>
        <v>18683517589</v>
      </c>
      <c r="C1143" s="1" t="s">
        <v>1</v>
      </c>
      <c r="D1143" s="1" t="s">
        <v>2</v>
      </c>
      <c r="E1143" s="1" t="str">
        <f>"2018-11-02 19:19:48"</f>
        <v>2018-11-02 19:19:48</v>
      </c>
    </row>
    <row r="1144" spans="1:5" x14ac:dyDescent="0.2">
      <c r="A1144" t="s">
        <v>729</v>
      </c>
      <c r="B1144" t="str">
        <f>"15978005040"</f>
        <v>15978005040</v>
      </c>
      <c r="C1144" s="1" t="s">
        <v>1</v>
      </c>
      <c r="D1144" s="1" t="s">
        <v>2</v>
      </c>
      <c r="E1144" s="1" t="str">
        <f>"2018-11-02 19:19:42"</f>
        <v>2018-11-02 19:19:42</v>
      </c>
    </row>
    <row r="1145" spans="1:5" x14ac:dyDescent="0.2">
      <c r="A1145" t="s">
        <v>730</v>
      </c>
      <c r="B1145" t="str">
        <f>"15818089019"</f>
        <v>15818089019</v>
      </c>
      <c r="C1145" s="1" t="s">
        <v>1</v>
      </c>
      <c r="D1145" s="1" t="s">
        <v>2</v>
      </c>
      <c r="E1145" s="1" t="str">
        <f>"2018-11-02 19:18:44"</f>
        <v>2018-11-02 19:18:44</v>
      </c>
    </row>
    <row r="1146" spans="1:5" x14ac:dyDescent="0.2">
      <c r="A1146" t="s">
        <v>731</v>
      </c>
      <c r="B1146" t="str">
        <f>"15623069753"</f>
        <v>15623069753</v>
      </c>
      <c r="C1146" s="1" t="s">
        <v>1</v>
      </c>
      <c r="D1146" s="1" t="s">
        <v>2</v>
      </c>
      <c r="E1146" s="1" t="str">
        <f>"2018-11-02 19:18:44"</f>
        <v>2018-11-02 19:18:44</v>
      </c>
    </row>
    <row r="1147" spans="1:5" x14ac:dyDescent="0.2">
      <c r="A1147" t="s">
        <v>0</v>
      </c>
      <c r="B1147" t="str">
        <f>"15998948553"</f>
        <v>15998948553</v>
      </c>
      <c r="C1147" s="1" t="s">
        <v>1</v>
      </c>
      <c r="D1147" s="1" t="s">
        <v>61</v>
      </c>
      <c r="E1147" s="1" t="str">
        <f>"2018-11-02 19:18:40"</f>
        <v>2018-11-02 19:18:40</v>
      </c>
    </row>
    <row r="1148" spans="1:5" x14ac:dyDescent="0.2">
      <c r="A1148" t="s">
        <v>732</v>
      </c>
      <c r="B1148" t="str">
        <f>"13996383105"</f>
        <v>13996383105</v>
      </c>
      <c r="C1148" s="1" t="s">
        <v>1</v>
      </c>
      <c r="D1148" s="1" t="s">
        <v>2</v>
      </c>
      <c r="E1148" s="1" t="str">
        <f>"2018-11-02 19:17:59"</f>
        <v>2018-11-02 19:17:59</v>
      </c>
    </row>
    <row r="1149" spans="1:5" x14ac:dyDescent="0.2">
      <c r="A1149" t="s">
        <v>0</v>
      </c>
      <c r="B1149" t="str">
        <f>"13713208833"</f>
        <v>13713208833</v>
      </c>
      <c r="C1149" s="1" t="s">
        <v>1</v>
      </c>
      <c r="D1149" s="1" t="s">
        <v>13</v>
      </c>
      <c r="E1149" s="1" t="str">
        <f>"2018-11-02 19:16:34"</f>
        <v>2018-11-02 19:16:34</v>
      </c>
    </row>
    <row r="1150" spans="1:5" x14ac:dyDescent="0.2">
      <c r="A1150" t="s">
        <v>733</v>
      </c>
      <c r="B1150" t="str">
        <f>"15130678811"</f>
        <v>15130678811</v>
      </c>
      <c r="C1150" s="1" t="s">
        <v>1</v>
      </c>
      <c r="D1150" s="1" t="s">
        <v>2</v>
      </c>
      <c r="E1150" s="1" t="str">
        <f>"2018-11-02 19:16:08"</f>
        <v>2018-11-02 19:16:08</v>
      </c>
    </row>
    <row r="1151" spans="1:5" x14ac:dyDescent="0.2">
      <c r="A1151" t="s">
        <v>734</v>
      </c>
      <c r="B1151" t="str">
        <f>"13539024662"</f>
        <v>13539024662</v>
      </c>
      <c r="C1151" s="1" t="s">
        <v>1</v>
      </c>
      <c r="D1151" s="1" t="s">
        <v>13</v>
      </c>
      <c r="E1151" s="1" t="str">
        <f>"2018-11-02 19:14:17"</f>
        <v>2018-11-02 19:14:17</v>
      </c>
    </row>
    <row r="1152" spans="1:5" x14ac:dyDescent="0.2">
      <c r="A1152" t="s">
        <v>735</v>
      </c>
      <c r="B1152" t="str">
        <f>"15730633356"</f>
        <v>15730633356</v>
      </c>
      <c r="C1152" s="1" t="s">
        <v>1</v>
      </c>
      <c r="D1152" s="1" t="s">
        <v>2</v>
      </c>
      <c r="E1152" s="1" t="str">
        <f>"2018-11-02 19:13:53"</f>
        <v>2018-11-02 19:13:53</v>
      </c>
    </row>
    <row r="1153" spans="1:5" x14ac:dyDescent="0.2">
      <c r="A1153" t="s">
        <v>0</v>
      </c>
      <c r="B1153" t="str">
        <f>"17041560396"</f>
        <v>17041560396</v>
      </c>
      <c r="C1153" s="1" t="s">
        <v>1</v>
      </c>
      <c r="D1153" s="1" t="s">
        <v>2</v>
      </c>
      <c r="E1153" s="1" t="str">
        <f>"2018-11-02 19:13:06"</f>
        <v>2018-11-02 19:13:06</v>
      </c>
    </row>
    <row r="1154" spans="1:5" x14ac:dyDescent="0.2">
      <c r="A1154" t="s">
        <v>0</v>
      </c>
      <c r="B1154" t="str">
        <f>"18505797071"</f>
        <v>18505797071</v>
      </c>
      <c r="C1154" s="1" t="s">
        <v>1</v>
      </c>
      <c r="D1154" s="1" t="s">
        <v>2</v>
      </c>
      <c r="E1154" s="1" t="str">
        <f>"2018-11-02 19:12:03"</f>
        <v>2018-11-02 19:12:03</v>
      </c>
    </row>
    <row r="1155" spans="1:5" x14ac:dyDescent="0.2">
      <c r="A1155" t="s">
        <v>736</v>
      </c>
      <c r="B1155" t="str">
        <f>"18711632307"</f>
        <v>18711632307</v>
      </c>
      <c r="C1155" s="1" t="s">
        <v>1</v>
      </c>
      <c r="D1155" s="1" t="s">
        <v>2</v>
      </c>
      <c r="E1155" s="1" t="str">
        <f>"2018-11-02 19:11:58"</f>
        <v>2018-11-02 19:11:58</v>
      </c>
    </row>
    <row r="1156" spans="1:5" x14ac:dyDescent="0.2">
      <c r="A1156" t="s">
        <v>737</v>
      </c>
      <c r="B1156" t="str">
        <f>"18671466833"</f>
        <v>18671466833</v>
      </c>
      <c r="C1156" s="1" t="s">
        <v>1</v>
      </c>
      <c r="D1156" s="1" t="s">
        <v>2</v>
      </c>
      <c r="E1156" s="1" t="str">
        <f>"2018-11-02 19:11:13"</f>
        <v>2018-11-02 19:11:13</v>
      </c>
    </row>
    <row r="1157" spans="1:5" x14ac:dyDescent="0.2">
      <c r="A1157" t="s">
        <v>0</v>
      </c>
      <c r="B1157" t="str">
        <f>"15096683039"</f>
        <v>15096683039</v>
      </c>
      <c r="C1157" s="1" t="s">
        <v>1</v>
      </c>
      <c r="D1157" s="1" t="s">
        <v>56</v>
      </c>
      <c r="E1157" s="1" t="str">
        <f>"2018-11-02 19:10:54"</f>
        <v>2018-11-02 19:10:54</v>
      </c>
    </row>
    <row r="1158" spans="1:5" x14ac:dyDescent="0.2">
      <c r="A1158" t="s">
        <v>0</v>
      </c>
      <c r="B1158" t="str">
        <f>"18082051725"</f>
        <v>18082051725</v>
      </c>
      <c r="C1158" s="1" t="s">
        <v>1</v>
      </c>
      <c r="D1158" s="1" t="s">
        <v>2</v>
      </c>
      <c r="E1158" s="1" t="str">
        <f>"2018-11-02 19:10:53"</f>
        <v>2018-11-02 19:10:53</v>
      </c>
    </row>
    <row r="1159" spans="1:5" x14ac:dyDescent="0.2">
      <c r="A1159" t="s">
        <v>0</v>
      </c>
      <c r="B1159" t="str">
        <f>"15202992793"</f>
        <v>15202992793</v>
      </c>
      <c r="C1159" s="1" t="s">
        <v>1</v>
      </c>
      <c r="D1159" s="1" t="s">
        <v>2</v>
      </c>
      <c r="E1159" s="1" t="str">
        <f>"2018-11-02 19:08:24"</f>
        <v>2018-11-02 19:08:24</v>
      </c>
    </row>
    <row r="1160" spans="1:5" x14ac:dyDescent="0.2">
      <c r="A1160" t="s">
        <v>0</v>
      </c>
      <c r="B1160" t="str">
        <f>"14737636853"</f>
        <v>14737636853</v>
      </c>
      <c r="C1160" s="1" t="s">
        <v>1</v>
      </c>
      <c r="D1160" s="1" t="s">
        <v>56</v>
      </c>
      <c r="E1160" s="1" t="str">
        <f>"2018-11-02 19:08:21"</f>
        <v>2018-11-02 19:08:21</v>
      </c>
    </row>
    <row r="1161" spans="1:5" x14ac:dyDescent="0.2">
      <c r="A1161" t="s">
        <v>738</v>
      </c>
      <c r="B1161" t="str">
        <f>"18713377864"</f>
        <v>18713377864</v>
      </c>
      <c r="C1161" s="1" t="s">
        <v>1</v>
      </c>
      <c r="D1161" s="1" t="s">
        <v>2</v>
      </c>
      <c r="E1161" s="1" t="str">
        <f>"2018-11-02 19:07:27"</f>
        <v>2018-11-02 19:07:27</v>
      </c>
    </row>
    <row r="1162" spans="1:5" x14ac:dyDescent="0.2">
      <c r="A1162" t="s">
        <v>0</v>
      </c>
      <c r="B1162" t="str">
        <f>"15808118935"</f>
        <v>15808118935</v>
      </c>
      <c r="C1162" s="1" t="s">
        <v>1</v>
      </c>
      <c r="D1162" s="1" t="s">
        <v>2</v>
      </c>
      <c r="E1162" s="1" t="str">
        <f>"2018-11-02 19:03:57"</f>
        <v>2018-11-02 19:03:57</v>
      </c>
    </row>
    <row r="1163" spans="1:5" x14ac:dyDescent="0.2">
      <c r="A1163" t="s">
        <v>739</v>
      </c>
      <c r="B1163" t="str">
        <f>"15244544546"</f>
        <v>15244544546</v>
      </c>
      <c r="C1163" s="1" t="s">
        <v>1</v>
      </c>
      <c r="D1163" s="1" t="s">
        <v>2</v>
      </c>
      <c r="E1163" s="1" t="str">
        <f>"2018-11-02 19:03:49"</f>
        <v>2018-11-02 19:03:49</v>
      </c>
    </row>
    <row r="1164" spans="1:5" x14ac:dyDescent="0.2">
      <c r="A1164" t="s">
        <v>0</v>
      </c>
      <c r="B1164" t="str">
        <f>"13148720616"</f>
        <v>13148720616</v>
      </c>
      <c r="C1164" s="1" t="s">
        <v>1</v>
      </c>
      <c r="D1164" s="1" t="s">
        <v>61</v>
      </c>
      <c r="E1164" s="1" t="str">
        <f>"2018-11-02 19:03:45"</f>
        <v>2018-11-02 19:03:45</v>
      </c>
    </row>
    <row r="1165" spans="1:5" x14ac:dyDescent="0.2">
      <c r="A1165" t="s">
        <v>740</v>
      </c>
      <c r="B1165" t="str">
        <f>"18871084299"</f>
        <v>18871084299</v>
      </c>
      <c r="C1165" s="1" t="s">
        <v>1</v>
      </c>
      <c r="D1165" s="1" t="s">
        <v>2</v>
      </c>
      <c r="E1165" s="1" t="str">
        <f>"2018-11-02 19:03:33"</f>
        <v>2018-11-02 19:03:33</v>
      </c>
    </row>
    <row r="1166" spans="1:5" x14ac:dyDescent="0.2">
      <c r="A1166" t="s">
        <v>0</v>
      </c>
      <c r="B1166" t="str">
        <f>"18653564009"</f>
        <v>18653564009</v>
      </c>
      <c r="C1166" s="1" t="s">
        <v>1</v>
      </c>
      <c r="D1166" s="1" t="s">
        <v>91</v>
      </c>
      <c r="E1166" s="1" t="str">
        <f>"2018-11-02 19:03:27"</f>
        <v>2018-11-02 19:03:27</v>
      </c>
    </row>
    <row r="1167" spans="1:5" x14ac:dyDescent="0.2">
      <c r="A1167" t="s">
        <v>0</v>
      </c>
      <c r="B1167" t="str">
        <f>"15912038515"</f>
        <v>15912038515</v>
      </c>
      <c r="C1167" s="1" t="s">
        <v>1</v>
      </c>
      <c r="D1167" s="1" t="s">
        <v>2</v>
      </c>
      <c r="E1167" s="1" t="str">
        <f>"2018-11-02 19:01:36"</f>
        <v>2018-11-02 19:01:36</v>
      </c>
    </row>
    <row r="1168" spans="1:5" x14ac:dyDescent="0.2">
      <c r="A1168" t="s">
        <v>741</v>
      </c>
      <c r="B1168" t="str">
        <f>"15892626506"</f>
        <v>15892626506</v>
      </c>
      <c r="C1168" s="1" t="s">
        <v>1</v>
      </c>
      <c r="D1168" s="1" t="s">
        <v>2</v>
      </c>
      <c r="E1168" s="1" t="str">
        <f>"2018-11-02 19:01:18"</f>
        <v>2018-11-02 19:01:18</v>
      </c>
    </row>
    <row r="1169" spans="1:5" x14ac:dyDescent="0.2">
      <c r="A1169" t="s">
        <v>0</v>
      </c>
      <c r="B1169" t="str">
        <f>"18845486682"</f>
        <v>18845486682</v>
      </c>
      <c r="C1169" s="1" t="s">
        <v>1</v>
      </c>
      <c r="D1169" s="1" t="s">
        <v>2</v>
      </c>
      <c r="E1169" s="1" t="str">
        <f>"2018-11-02 18:59:15"</f>
        <v>2018-11-02 18:59:15</v>
      </c>
    </row>
    <row r="1170" spans="1:5" x14ac:dyDescent="0.2">
      <c r="A1170" t="s">
        <v>742</v>
      </c>
      <c r="B1170" t="str">
        <f>"18150318605"</f>
        <v>18150318605</v>
      </c>
      <c r="C1170" s="1" t="s">
        <v>1</v>
      </c>
      <c r="D1170" s="1" t="s">
        <v>2</v>
      </c>
      <c r="E1170" s="1" t="str">
        <f>"2018-11-02 18:58:44"</f>
        <v>2018-11-02 18:58:44</v>
      </c>
    </row>
    <row r="1171" spans="1:5" x14ac:dyDescent="0.2">
      <c r="A1171" t="s">
        <v>743</v>
      </c>
      <c r="B1171" t="str">
        <f>"13858898487"</f>
        <v>13858898487</v>
      </c>
      <c r="C1171" s="1" t="s">
        <v>1</v>
      </c>
      <c r="D1171" s="1" t="s">
        <v>2</v>
      </c>
      <c r="E1171" s="1" t="str">
        <f>"2018-11-02 18:58:09"</f>
        <v>2018-11-02 18:58:09</v>
      </c>
    </row>
    <row r="1172" spans="1:5" x14ac:dyDescent="0.2">
      <c r="A1172" t="s">
        <v>744</v>
      </c>
      <c r="B1172" t="str">
        <f>"13229592323"</f>
        <v>13229592323</v>
      </c>
      <c r="C1172" s="1" t="s">
        <v>1</v>
      </c>
      <c r="D1172" s="1" t="s">
        <v>2</v>
      </c>
      <c r="E1172" s="1" t="str">
        <f>"2018-11-02 18:57:52"</f>
        <v>2018-11-02 18:57:52</v>
      </c>
    </row>
    <row r="1173" spans="1:5" x14ac:dyDescent="0.2">
      <c r="A1173" t="s">
        <v>745</v>
      </c>
      <c r="B1173" t="str">
        <f>"18237127695"</f>
        <v>18237127695</v>
      </c>
      <c r="C1173" s="1" t="s">
        <v>1</v>
      </c>
      <c r="D1173" s="1" t="s">
        <v>2</v>
      </c>
      <c r="E1173" s="1" t="str">
        <f>"2018-11-02 18:57:02"</f>
        <v>2018-11-02 18:57:02</v>
      </c>
    </row>
    <row r="1174" spans="1:5" x14ac:dyDescent="0.2">
      <c r="A1174" t="s">
        <v>0</v>
      </c>
      <c r="B1174" t="str">
        <f>"18830345121"</f>
        <v>18830345121</v>
      </c>
      <c r="C1174" s="1" t="s">
        <v>1</v>
      </c>
      <c r="D1174" s="1" t="s">
        <v>13</v>
      </c>
      <c r="E1174" s="1" t="str">
        <f>"2018-11-02 18:56:48"</f>
        <v>2018-11-02 18:56:48</v>
      </c>
    </row>
    <row r="1175" spans="1:5" x14ac:dyDescent="0.2">
      <c r="A1175" t="s">
        <v>0</v>
      </c>
      <c r="B1175" t="str">
        <f>"13951368356"</f>
        <v>13951368356</v>
      </c>
      <c r="C1175" s="1" t="s">
        <v>1</v>
      </c>
      <c r="D1175" s="1" t="s">
        <v>2</v>
      </c>
      <c r="E1175" s="1" t="str">
        <f>"2018-11-02 18:56:12"</f>
        <v>2018-11-02 18:56:12</v>
      </c>
    </row>
    <row r="1176" spans="1:5" x14ac:dyDescent="0.2">
      <c r="A1176" t="s">
        <v>0</v>
      </c>
      <c r="B1176" t="str">
        <f>"15906659699"</f>
        <v>15906659699</v>
      </c>
      <c r="C1176" s="1" t="s">
        <v>1</v>
      </c>
      <c r="D1176" s="1" t="s">
        <v>2</v>
      </c>
      <c r="E1176" s="1" t="str">
        <f>"2018-11-02 18:56:11"</f>
        <v>2018-11-02 18:56:11</v>
      </c>
    </row>
    <row r="1177" spans="1:5" x14ac:dyDescent="0.2">
      <c r="A1177" t="s">
        <v>0</v>
      </c>
      <c r="B1177" t="str">
        <f>"13986338655"</f>
        <v>13986338655</v>
      </c>
      <c r="C1177" s="1" t="s">
        <v>1</v>
      </c>
      <c r="D1177" s="1" t="s">
        <v>2</v>
      </c>
      <c r="E1177" s="1" t="str">
        <f>"2018-11-02 18:53:43"</f>
        <v>2018-11-02 18:53:43</v>
      </c>
    </row>
    <row r="1178" spans="1:5" x14ac:dyDescent="0.2">
      <c r="A1178" t="s">
        <v>746</v>
      </c>
      <c r="B1178" t="str">
        <f>"15858935111"</f>
        <v>15858935111</v>
      </c>
      <c r="C1178" s="1" t="s">
        <v>1</v>
      </c>
      <c r="D1178" s="1" t="s">
        <v>25</v>
      </c>
      <c r="E1178" s="1" t="str">
        <f>"2018-11-02 18:52:11"</f>
        <v>2018-11-02 18:52:11</v>
      </c>
    </row>
    <row r="1179" spans="1:5" x14ac:dyDescent="0.2">
      <c r="A1179" t="s">
        <v>0</v>
      </c>
      <c r="B1179" t="str">
        <f>"13145543732"</f>
        <v>13145543732</v>
      </c>
      <c r="C1179" s="1" t="s">
        <v>1</v>
      </c>
      <c r="D1179" s="1" t="s">
        <v>2</v>
      </c>
      <c r="E1179" s="1" t="str">
        <f>"2018-11-02 18:52:11"</f>
        <v>2018-11-02 18:52:11</v>
      </c>
    </row>
    <row r="1180" spans="1:5" x14ac:dyDescent="0.2">
      <c r="A1180" t="s">
        <v>747</v>
      </c>
      <c r="B1180" t="str">
        <f>"13963807894"</f>
        <v>13963807894</v>
      </c>
      <c r="C1180" s="1" t="s">
        <v>1</v>
      </c>
      <c r="D1180" s="1" t="s">
        <v>2</v>
      </c>
      <c r="E1180" s="1" t="str">
        <f>"2018-11-02 18:51:38"</f>
        <v>2018-11-02 18:51:38</v>
      </c>
    </row>
    <row r="1181" spans="1:5" x14ac:dyDescent="0.2">
      <c r="A1181" t="s">
        <v>0</v>
      </c>
      <c r="B1181" t="str">
        <f>"17557290597"</f>
        <v>17557290597</v>
      </c>
      <c r="C1181" s="1" t="s">
        <v>1</v>
      </c>
      <c r="D1181" s="1" t="s">
        <v>2</v>
      </c>
      <c r="E1181" s="1" t="str">
        <f>"2018-11-02 18:51:36"</f>
        <v>2018-11-02 18:51:36</v>
      </c>
    </row>
    <row r="1182" spans="1:5" x14ac:dyDescent="0.2">
      <c r="A1182" t="s">
        <v>0</v>
      </c>
      <c r="B1182" t="str">
        <f>"18566966075"</f>
        <v>18566966075</v>
      </c>
      <c r="C1182" s="1" t="s">
        <v>1</v>
      </c>
      <c r="D1182" s="1" t="s">
        <v>2</v>
      </c>
      <c r="E1182" s="1" t="str">
        <f>"2018-11-02 18:51:14"</f>
        <v>2018-11-02 18:51:14</v>
      </c>
    </row>
    <row r="1183" spans="1:5" x14ac:dyDescent="0.2">
      <c r="A1183" t="s">
        <v>0</v>
      </c>
      <c r="B1183" t="str">
        <f>"13592859632"</f>
        <v>13592859632</v>
      </c>
      <c r="C1183" s="1" t="s">
        <v>1</v>
      </c>
      <c r="D1183" s="1" t="s">
        <v>2</v>
      </c>
      <c r="E1183" s="1" t="str">
        <f>"2018-11-02 18:51:08"</f>
        <v>2018-11-02 18:51:08</v>
      </c>
    </row>
    <row r="1184" spans="1:5" x14ac:dyDescent="0.2">
      <c r="A1184" t="s">
        <v>748</v>
      </c>
      <c r="B1184" t="str">
        <f>"13975800671"</f>
        <v>13975800671</v>
      </c>
      <c r="C1184" s="1" t="s">
        <v>1</v>
      </c>
      <c r="D1184" s="1" t="s">
        <v>2</v>
      </c>
      <c r="E1184" s="1" t="str">
        <f>"2018-11-02 18:50:12"</f>
        <v>2018-11-02 18:50:12</v>
      </c>
    </row>
    <row r="1185" spans="1:5" x14ac:dyDescent="0.2">
      <c r="A1185" t="s">
        <v>749</v>
      </c>
      <c r="B1185" t="str">
        <f>"15924259709"</f>
        <v>15924259709</v>
      </c>
      <c r="C1185" s="1" t="s">
        <v>1</v>
      </c>
      <c r="D1185" s="1" t="s">
        <v>2</v>
      </c>
      <c r="E1185" s="1" t="str">
        <f>"2018-11-02 18:47:32"</f>
        <v>2018-11-02 18:47:32</v>
      </c>
    </row>
    <row r="1186" spans="1:5" x14ac:dyDescent="0.2">
      <c r="A1186" t="s">
        <v>0</v>
      </c>
      <c r="B1186" t="str">
        <f>"13785754160"</f>
        <v>13785754160</v>
      </c>
      <c r="C1186" s="1" t="s">
        <v>1</v>
      </c>
      <c r="D1186" s="1" t="s">
        <v>2</v>
      </c>
      <c r="E1186" s="1" t="str">
        <f>"2018-11-02 18:47:09"</f>
        <v>2018-11-02 18:47:09</v>
      </c>
    </row>
    <row r="1187" spans="1:5" x14ac:dyDescent="0.2">
      <c r="A1187" t="s">
        <v>0</v>
      </c>
      <c r="B1187" t="str">
        <f>"13989684010"</f>
        <v>13989684010</v>
      </c>
      <c r="C1187" s="1" t="s">
        <v>1</v>
      </c>
      <c r="D1187" s="1" t="s">
        <v>2</v>
      </c>
      <c r="E1187" s="1" t="str">
        <f>"2018-11-02 18:46:44"</f>
        <v>2018-11-02 18:46:44</v>
      </c>
    </row>
    <row r="1188" spans="1:5" x14ac:dyDescent="0.2">
      <c r="A1188" t="s">
        <v>0</v>
      </c>
      <c r="B1188" t="str">
        <f>"17614737814"</f>
        <v>17614737814</v>
      </c>
      <c r="C1188" s="1" t="s">
        <v>1</v>
      </c>
      <c r="D1188" s="1" t="s">
        <v>56</v>
      </c>
      <c r="E1188" s="1" t="str">
        <f>"2018-11-02 18:46:16"</f>
        <v>2018-11-02 18:46:16</v>
      </c>
    </row>
    <row r="1189" spans="1:5" x14ac:dyDescent="0.2">
      <c r="A1189" t="s">
        <v>0</v>
      </c>
      <c r="B1189" t="str">
        <f>"15999352530"</f>
        <v>15999352530</v>
      </c>
      <c r="C1189" s="1" t="s">
        <v>1</v>
      </c>
      <c r="D1189" s="1" t="s">
        <v>2</v>
      </c>
      <c r="E1189" s="1" t="str">
        <f>"2018-11-02 18:45:53"</f>
        <v>2018-11-02 18:45:53</v>
      </c>
    </row>
    <row r="1190" spans="1:5" x14ac:dyDescent="0.2">
      <c r="A1190" t="s">
        <v>750</v>
      </c>
      <c r="B1190" t="str">
        <f>"15581117177"</f>
        <v>15581117177</v>
      </c>
      <c r="C1190" s="1" t="s">
        <v>1</v>
      </c>
      <c r="D1190" s="1" t="s">
        <v>56</v>
      </c>
      <c r="E1190" s="1" t="str">
        <f>"2018-11-02 18:45:49"</f>
        <v>2018-11-02 18:45:49</v>
      </c>
    </row>
    <row r="1191" spans="1:5" x14ac:dyDescent="0.2">
      <c r="A1191" t="s">
        <v>0</v>
      </c>
      <c r="B1191" t="str">
        <f>"18870012957"</f>
        <v>18870012957</v>
      </c>
      <c r="C1191" s="1" t="s">
        <v>1</v>
      </c>
      <c r="D1191" s="1" t="s">
        <v>2</v>
      </c>
      <c r="E1191" s="1" t="str">
        <f>"2018-11-02 18:45:27"</f>
        <v>2018-11-02 18:45:27</v>
      </c>
    </row>
    <row r="1192" spans="1:5" x14ac:dyDescent="0.2">
      <c r="A1192" t="s">
        <v>0</v>
      </c>
      <c r="B1192" t="str">
        <f>"17630882277"</f>
        <v>17630882277</v>
      </c>
      <c r="C1192" s="1" t="s">
        <v>1</v>
      </c>
      <c r="D1192" s="1" t="s">
        <v>2</v>
      </c>
      <c r="E1192" s="1" t="str">
        <f>"2018-11-02 18:44:51"</f>
        <v>2018-11-02 18:44:51</v>
      </c>
    </row>
    <row r="1193" spans="1:5" x14ac:dyDescent="0.2">
      <c r="A1193" t="s">
        <v>0</v>
      </c>
      <c r="B1193" t="str">
        <f>"13768461081"</f>
        <v>13768461081</v>
      </c>
      <c r="C1193" s="1" t="s">
        <v>1</v>
      </c>
      <c r="D1193" s="1" t="s">
        <v>2</v>
      </c>
      <c r="E1193" s="1" t="str">
        <f>"2018-11-02 18:44:16"</f>
        <v>2018-11-02 18:44:16</v>
      </c>
    </row>
    <row r="1194" spans="1:5" x14ac:dyDescent="0.2">
      <c r="A1194" t="s">
        <v>751</v>
      </c>
      <c r="B1194" t="str">
        <f>"13502363298"</f>
        <v>13502363298</v>
      </c>
      <c r="C1194" s="1" t="s">
        <v>1</v>
      </c>
      <c r="D1194" s="1" t="s">
        <v>2</v>
      </c>
      <c r="E1194" s="1" t="str">
        <f>"2018-11-02 18:43:57"</f>
        <v>2018-11-02 18:43:57</v>
      </c>
    </row>
    <row r="1195" spans="1:5" x14ac:dyDescent="0.2">
      <c r="A1195" t="s">
        <v>752</v>
      </c>
      <c r="B1195" t="str">
        <f>"15518632595"</f>
        <v>15518632595</v>
      </c>
      <c r="C1195" s="1" t="s">
        <v>1</v>
      </c>
      <c r="D1195" s="1" t="s">
        <v>13</v>
      </c>
      <c r="E1195" s="1" t="str">
        <f>"2018-11-02 18:43:18"</f>
        <v>2018-11-02 18:43:18</v>
      </c>
    </row>
    <row r="1196" spans="1:5" x14ac:dyDescent="0.2">
      <c r="A1196" t="s">
        <v>0</v>
      </c>
      <c r="B1196" t="str">
        <f>"14749813987"</f>
        <v>14749813987</v>
      </c>
      <c r="C1196" s="1" t="s">
        <v>1</v>
      </c>
      <c r="D1196" s="1" t="s">
        <v>2</v>
      </c>
      <c r="E1196" s="1" t="str">
        <f>"2018-11-02 18:43:14"</f>
        <v>2018-11-02 18:43:14</v>
      </c>
    </row>
    <row r="1197" spans="1:5" x14ac:dyDescent="0.2">
      <c r="A1197" t="s">
        <v>0</v>
      </c>
      <c r="B1197" t="str">
        <f>"15281452412"</f>
        <v>15281452412</v>
      </c>
      <c r="C1197" s="1" t="s">
        <v>1</v>
      </c>
      <c r="D1197" s="1" t="s">
        <v>2</v>
      </c>
      <c r="E1197" s="1" t="str">
        <f>"2018-11-02 18:42:30"</f>
        <v>2018-11-02 18:42:30</v>
      </c>
    </row>
    <row r="1198" spans="1:5" x14ac:dyDescent="0.2">
      <c r="A1198" t="s">
        <v>0</v>
      </c>
      <c r="B1198" t="str">
        <f>"17531883167"</f>
        <v>17531883167</v>
      </c>
      <c r="C1198" s="1" t="s">
        <v>1</v>
      </c>
      <c r="D1198" s="1" t="s">
        <v>2</v>
      </c>
      <c r="E1198" s="1" t="str">
        <f>"2018-11-02 18:41:12"</f>
        <v>2018-11-02 18:41:12</v>
      </c>
    </row>
    <row r="1199" spans="1:5" x14ac:dyDescent="0.2">
      <c r="A1199" t="s">
        <v>753</v>
      </c>
      <c r="B1199" t="str">
        <f>"15859224009"</f>
        <v>15859224009</v>
      </c>
      <c r="C1199" s="1" t="s">
        <v>1</v>
      </c>
      <c r="D1199" s="1" t="s">
        <v>2</v>
      </c>
      <c r="E1199" s="1" t="str">
        <f>"2018-11-02 18:41:02"</f>
        <v>2018-11-02 18:41:02</v>
      </c>
    </row>
    <row r="1200" spans="1:5" x14ac:dyDescent="0.2">
      <c r="A1200" t="s">
        <v>208</v>
      </c>
      <c r="B1200" t="str">
        <f>"15811692060"</f>
        <v>15811692060</v>
      </c>
      <c r="C1200" s="1" t="s">
        <v>1</v>
      </c>
      <c r="D1200" s="1" t="s">
        <v>2</v>
      </c>
      <c r="E1200" s="1" t="str">
        <f>"2018-11-02 18:40:51"</f>
        <v>2018-11-02 18:40:51</v>
      </c>
    </row>
    <row r="1201" spans="1:5" x14ac:dyDescent="0.2">
      <c r="A1201" t="s">
        <v>0</v>
      </c>
      <c r="B1201" t="str">
        <f>"13513214156"</f>
        <v>13513214156</v>
      </c>
      <c r="C1201" s="1" t="s">
        <v>1</v>
      </c>
      <c r="D1201" s="1" t="s">
        <v>2</v>
      </c>
      <c r="E1201" s="1" t="str">
        <f>"2018-11-02 18:40:27"</f>
        <v>2018-11-02 18:40:27</v>
      </c>
    </row>
    <row r="1202" spans="1:5" x14ac:dyDescent="0.2">
      <c r="A1202" t="s">
        <v>754</v>
      </c>
      <c r="B1202" t="str">
        <f>"13240419001"</f>
        <v>13240419001</v>
      </c>
      <c r="C1202" s="1" t="s">
        <v>1</v>
      </c>
      <c r="D1202" s="1" t="s">
        <v>11</v>
      </c>
      <c r="E1202" s="1" t="str">
        <f>"2018-11-02 18:40:16"</f>
        <v>2018-11-02 18:40:16</v>
      </c>
    </row>
    <row r="1203" spans="1:5" x14ac:dyDescent="0.2">
      <c r="A1203" t="s">
        <v>0</v>
      </c>
      <c r="B1203" t="str">
        <f>"18861672868"</f>
        <v>18861672868</v>
      </c>
      <c r="C1203" s="1" t="s">
        <v>1</v>
      </c>
      <c r="D1203" s="1" t="s">
        <v>2</v>
      </c>
      <c r="E1203" s="1" t="str">
        <f>"2018-11-02 18:40:12"</f>
        <v>2018-11-02 18:40:12</v>
      </c>
    </row>
    <row r="1204" spans="1:5" x14ac:dyDescent="0.2">
      <c r="A1204" t="s">
        <v>755</v>
      </c>
      <c r="B1204" t="str">
        <f>"13930029595"</f>
        <v>13930029595</v>
      </c>
      <c r="C1204" s="1" t="s">
        <v>1</v>
      </c>
      <c r="D1204" s="1" t="s">
        <v>2</v>
      </c>
      <c r="E1204" s="1" t="str">
        <f>"2018-11-02 18:39:27"</f>
        <v>2018-11-02 18:39:27</v>
      </c>
    </row>
    <row r="1205" spans="1:5" x14ac:dyDescent="0.2">
      <c r="A1205" t="s">
        <v>0</v>
      </c>
      <c r="B1205" t="str">
        <f>"13112919745"</f>
        <v>13112919745</v>
      </c>
      <c r="C1205" s="1" t="s">
        <v>1</v>
      </c>
      <c r="D1205" s="1" t="s">
        <v>2</v>
      </c>
      <c r="E1205" s="1" t="str">
        <f>"2018-11-02 18:38:14"</f>
        <v>2018-11-02 18:38:14</v>
      </c>
    </row>
    <row r="1206" spans="1:5" x14ac:dyDescent="0.2">
      <c r="A1206" t="s">
        <v>756</v>
      </c>
      <c r="B1206" t="str">
        <f>"13016986001"</f>
        <v>13016986001</v>
      </c>
      <c r="C1206" s="1" t="s">
        <v>1</v>
      </c>
      <c r="D1206" s="1" t="s">
        <v>2</v>
      </c>
      <c r="E1206" s="1" t="str">
        <f>"2018-11-02 18:38:10"</f>
        <v>2018-11-02 18:38:10</v>
      </c>
    </row>
    <row r="1207" spans="1:5" x14ac:dyDescent="0.2">
      <c r="A1207" t="s">
        <v>757</v>
      </c>
      <c r="B1207" t="str">
        <f>"17852877550"</f>
        <v>17852877550</v>
      </c>
      <c r="C1207" s="1" t="s">
        <v>1</v>
      </c>
      <c r="D1207" s="1" t="s">
        <v>2</v>
      </c>
      <c r="E1207" s="1" t="str">
        <f>"2018-11-02 18:37:41"</f>
        <v>2018-11-02 18:37:41</v>
      </c>
    </row>
    <row r="1208" spans="1:5" x14ac:dyDescent="0.2">
      <c r="A1208" t="s">
        <v>758</v>
      </c>
      <c r="B1208" t="str">
        <f>"18660385608"</f>
        <v>18660385608</v>
      </c>
      <c r="C1208" s="1" t="s">
        <v>1</v>
      </c>
      <c r="D1208" s="1" t="s">
        <v>13</v>
      </c>
      <c r="E1208" s="1" t="str">
        <f>"2018-11-02 18:36:13"</f>
        <v>2018-11-02 18:36:13</v>
      </c>
    </row>
    <row r="1209" spans="1:5" x14ac:dyDescent="0.2">
      <c r="A1209" t="s">
        <v>759</v>
      </c>
      <c r="B1209" t="str">
        <f>"18250011224"</f>
        <v>18250011224</v>
      </c>
      <c r="C1209" s="1" t="s">
        <v>1</v>
      </c>
      <c r="D1209" s="1" t="s">
        <v>2</v>
      </c>
      <c r="E1209" s="1" t="str">
        <f>"2018-11-02 18:35:34"</f>
        <v>2018-11-02 18:35:34</v>
      </c>
    </row>
    <row r="1210" spans="1:5" x14ac:dyDescent="0.2">
      <c r="A1210" t="s">
        <v>760</v>
      </c>
      <c r="B1210" t="str">
        <f>"17681556442"</f>
        <v>17681556442</v>
      </c>
      <c r="C1210" s="1" t="s">
        <v>1</v>
      </c>
      <c r="D1210" s="1" t="s">
        <v>12</v>
      </c>
      <c r="E1210" s="1" t="str">
        <f>"2018-11-02 18:34:06"</f>
        <v>2018-11-02 18:34:06</v>
      </c>
    </row>
    <row r="1211" spans="1:5" x14ac:dyDescent="0.2">
      <c r="A1211" t="s">
        <v>761</v>
      </c>
      <c r="B1211" t="str">
        <f>"18206853639"</f>
        <v>18206853639</v>
      </c>
      <c r="C1211" s="1" t="s">
        <v>1</v>
      </c>
      <c r="D1211" s="1" t="s">
        <v>2</v>
      </c>
      <c r="E1211" s="1" t="str">
        <f>"2018-11-02 18:33:56"</f>
        <v>2018-11-02 18:33:56</v>
      </c>
    </row>
    <row r="1212" spans="1:5" x14ac:dyDescent="0.2">
      <c r="A1212" t="s">
        <v>762</v>
      </c>
      <c r="B1212" t="str">
        <f>"13655894505"</f>
        <v>13655894505</v>
      </c>
      <c r="C1212" s="1" t="s">
        <v>1</v>
      </c>
      <c r="D1212" s="1" t="s">
        <v>2</v>
      </c>
      <c r="E1212" s="1" t="str">
        <f>"2018-11-02 18:33:48"</f>
        <v>2018-11-02 18:33:48</v>
      </c>
    </row>
    <row r="1213" spans="1:5" x14ac:dyDescent="0.2">
      <c r="A1213" t="s">
        <v>763</v>
      </c>
      <c r="B1213" t="str">
        <f>"17751103504"</f>
        <v>17751103504</v>
      </c>
      <c r="C1213" s="1" t="s">
        <v>1</v>
      </c>
      <c r="D1213" s="1" t="s">
        <v>2</v>
      </c>
      <c r="E1213" s="1" t="str">
        <f>"2018-11-02 18:33:16"</f>
        <v>2018-11-02 18:33:16</v>
      </c>
    </row>
    <row r="1214" spans="1:5" x14ac:dyDescent="0.2">
      <c r="A1214" t="s">
        <v>0</v>
      </c>
      <c r="B1214" t="str">
        <f>"14775812167"</f>
        <v>14775812167</v>
      </c>
      <c r="C1214" s="1" t="s">
        <v>1</v>
      </c>
      <c r="D1214" s="1" t="s">
        <v>56</v>
      </c>
      <c r="E1214" s="1" t="str">
        <f>"2018-11-02 18:33:05"</f>
        <v>2018-11-02 18:33:05</v>
      </c>
    </row>
    <row r="1215" spans="1:5" x14ac:dyDescent="0.2">
      <c r="A1215" t="s">
        <v>0</v>
      </c>
      <c r="B1215" t="str">
        <f>"13763055378"</f>
        <v>13763055378</v>
      </c>
      <c r="C1215" s="1" t="s">
        <v>1</v>
      </c>
      <c r="D1215" s="1" t="s">
        <v>2</v>
      </c>
      <c r="E1215" s="1" t="str">
        <f>"2018-11-02 18:32:37"</f>
        <v>2018-11-02 18:32:37</v>
      </c>
    </row>
    <row r="1216" spans="1:5" x14ac:dyDescent="0.2">
      <c r="A1216" t="s">
        <v>764</v>
      </c>
      <c r="B1216" t="str">
        <f>"13819583480"</f>
        <v>13819583480</v>
      </c>
      <c r="C1216" s="1" t="s">
        <v>1</v>
      </c>
      <c r="D1216" s="1" t="s">
        <v>2</v>
      </c>
      <c r="E1216" s="1" t="str">
        <f>"2018-11-02 18:31:39"</f>
        <v>2018-11-02 18:31:39</v>
      </c>
    </row>
    <row r="1217" spans="1:5" x14ac:dyDescent="0.2">
      <c r="A1217" t="s">
        <v>765</v>
      </c>
      <c r="B1217" t="str">
        <f>"18936898991"</f>
        <v>18936898991</v>
      </c>
      <c r="C1217" s="1" t="s">
        <v>1</v>
      </c>
      <c r="D1217" s="1" t="s">
        <v>2</v>
      </c>
      <c r="E1217" s="1" t="str">
        <f>"2018-11-02 18:31:39"</f>
        <v>2018-11-02 18:31:39</v>
      </c>
    </row>
    <row r="1218" spans="1:5" x14ac:dyDescent="0.2">
      <c r="A1218" t="s">
        <v>766</v>
      </c>
      <c r="B1218" t="str">
        <f>"18366606513"</f>
        <v>18366606513</v>
      </c>
      <c r="C1218" s="1" t="s">
        <v>1</v>
      </c>
      <c r="D1218" s="1" t="s">
        <v>56</v>
      </c>
      <c r="E1218" s="1" t="str">
        <f>"2018-11-02 18:31:15"</f>
        <v>2018-11-02 18:31:15</v>
      </c>
    </row>
    <row r="1219" spans="1:5" x14ac:dyDescent="0.2">
      <c r="A1219" t="s">
        <v>767</v>
      </c>
      <c r="B1219" t="str">
        <f>"13408822252"</f>
        <v>13408822252</v>
      </c>
      <c r="C1219" s="1" t="s">
        <v>1</v>
      </c>
      <c r="D1219" s="1" t="s">
        <v>2</v>
      </c>
      <c r="E1219" s="1" t="str">
        <f>"2018-11-02 18:31:11"</f>
        <v>2018-11-02 18:31:11</v>
      </c>
    </row>
    <row r="1220" spans="1:5" x14ac:dyDescent="0.2">
      <c r="A1220" t="s">
        <v>0</v>
      </c>
      <c r="B1220" t="str">
        <f>"15924767763"</f>
        <v>15924767763</v>
      </c>
      <c r="C1220" s="1" t="s">
        <v>1</v>
      </c>
      <c r="D1220" s="1" t="s">
        <v>2</v>
      </c>
      <c r="E1220" s="1" t="str">
        <f>"2018-11-02 18:30:17"</f>
        <v>2018-11-02 18:30:17</v>
      </c>
    </row>
    <row r="1221" spans="1:5" x14ac:dyDescent="0.2">
      <c r="A1221" t="s">
        <v>697</v>
      </c>
      <c r="B1221" t="str">
        <f>"18378564570"</f>
        <v>18378564570</v>
      </c>
      <c r="C1221" s="1" t="s">
        <v>1</v>
      </c>
      <c r="D1221" s="1" t="s">
        <v>11</v>
      </c>
      <c r="E1221" s="1" t="str">
        <f>"2018-11-02 18:29:44"</f>
        <v>2018-11-02 18:29:44</v>
      </c>
    </row>
    <row r="1222" spans="1:5" x14ac:dyDescent="0.2">
      <c r="A1222" t="s">
        <v>768</v>
      </c>
      <c r="B1222" t="str">
        <f>"18707833743"</f>
        <v>18707833743</v>
      </c>
      <c r="C1222" s="1" t="s">
        <v>1</v>
      </c>
      <c r="D1222" s="1" t="s">
        <v>2</v>
      </c>
      <c r="E1222" s="1" t="str">
        <f>"2018-11-02 18:29:28"</f>
        <v>2018-11-02 18:29:28</v>
      </c>
    </row>
    <row r="1223" spans="1:5" x14ac:dyDescent="0.2">
      <c r="A1223" t="s">
        <v>0</v>
      </c>
      <c r="B1223" t="str">
        <f>"15003697829"</f>
        <v>15003697829</v>
      </c>
      <c r="C1223" s="1" t="s">
        <v>1</v>
      </c>
      <c r="D1223" s="1" t="s">
        <v>2</v>
      </c>
      <c r="E1223" s="1" t="str">
        <f>"2018-11-02 18:25:45"</f>
        <v>2018-11-02 18:25:45</v>
      </c>
    </row>
    <row r="1224" spans="1:5" x14ac:dyDescent="0.2">
      <c r="A1224" t="s">
        <v>769</v>
      </c>
      <c r="B1224" t="str">
        <f>"13546994650"</f>
        <v>13546994650</v>
      </c>
      <c r="C1224" s="1" t="s">
        <v>1</v>
      </c>
      <c r="D1224" s="1" t="s">
        <v>2</v>
      </c>
      <c r="E1224" s="1" t="str">
        <f>"2018-11-02 18:25:35"</f>
        <v>2018-11-02 18:25:35</v>
      </c>
    </row>
    <row r="1225" spans="1:5" x14ac:dyDescent="0.2">
      <c r="A1225" t="s">
        <v>0</v>
      </c>
      <c r="B1225" t="str">
        <f>"18830990577"</f>
        <v>18830990577</v>
      </c>
      <c r="C1225" s="1" t="s">
        <v>1</v>
      </c>
      <c r="D1225" s="1" t="s">
        <v>2</v>
      </c>
      <c r="E1225" s="1" t="str">
        <f>"2018-11-02 18:25:18"</f>
        <v>2018-11-02 18:25:18</v>
      </c>
    </row>
    <row r="1226" spans="1:5" x14ac:dyDescent="0.2">
      <c r="A1226" t="s">
        <v>770</v>
      </c>
      <c r="B1226" t="str">
        <f>"17696710112"</f>
        <v>17696710112</v>
      </c>
      <c r="C1226" s="1" t="s">
        <v>1</v>
      </c>
      <c r="D1226" s="1" t="s">
        <v>2</v>
      </c>
      <c r="E1226" s="1" t="str">
        <f>"2018-11-02 18:24:13"</f>
        <v>2018-11-02 18:24:13</v>
      </c>
    </row>
    <row r="1227" spans="1:5" x14ac:dyDescent="0.2">
      <c r="A1227" t="s">
        <v>771</v>
      </c>
      <c r="B1227" t="str">
        <f>"15319958042"</f>
        <v>15319958042</v>
      </c>
      <c r="C1227" s="1" t="s">
        <v>1</v>
      </c>
      <c r="D1227" s="1" t="s">
        <v>2</v>
      </c>
      <c r="E1227" s="1" t="str">
        <f>"2018-11-02 18:23:40"</f>
        <v>2018-11-02 18:23:40</v>
      </c>
    </row>
    <row r="1228" spans="1:5" x14ac:dyDescent="0.2">
      <c r="A1228" t="s">
        <v>772</v>
      </c>
      <c r="B1228" t="str">
        <f>"13271107104"</f>
        <v>13271107104</v>
      </c>
      <c r="C1228" s="1" t="s">
        <v>1</v>
      </c>
      <c r="D1228" s="1" t="s">
        <v>2</v>
      </c>
      <c r="E1228" s="1" t="str">
        <f>"2018-11-02 18:23:01"</f>
        <v>2018-11-02 18:23:01</v>
      </c>
    </row>
    <row r="1229" spans="1:5" x14ac:dyDescent="0.2">
      <c r="A1229" t="s">
        <v>773</v>
      </c>
      <c r="B1229" t="str">
        <f>"13524654713"</f>
        <v>13524654713</v>
      </c>
      <c r="C1229" s="1" t="s">
        <v>1</v>
      </c>
      <c r="D1229" s="1" t="s">
        <v>2</v>
      </c>
      <c r="E1229" s="1" t="str">
        <f>"2018-11-02 18:22:21"</f>
        <v>2018-11-02 18:22:21</v>
      </c>
    </row>
    <row r="1230" spans="1:5" x14ac:dyDescent="0.2">
      <c r="A1230" t="s">
        <v>0</v>
      </c>
      <c r="B1230" t="str">
        <f>"13410477017"</f>
        <v>13410477017</v>
      </c>
      <c r="C1230" s="1" t="s">
        <v>1</v>
      </c>
      <c r="D1230" s="1" t="s">
        <v>56</v>
      </c>
      <c r="E1230" s="1" t="str">
        <f>"2018-11-02 18:22:02"</f>
        <v>2018-11-02 18:22:02</v>
      </c>
    </row>
    <row r="1231" spans="1:5" x14ac:dyDescent="0.2">
      <c r="A1231" t="s">
        <v>774</v>
      </c>
      <c r="B1231" t="str">
        <f>"18196212694"</f>
        <v>18196212694</v>
      </c>
      <c r="C1231" s="1" t="s">
        <v>1</v>
      </c>
      <c r="D1231" s="1" t="s">
        <v>2</v>
      </c>
      <c r="E1231" s="1" t="str">
        <f>"2018-11-02 18:19:50"</f>
        <v>2018-11-02 18:19:50</v>
      </c>
    </row>
    <row r="1232" spans="1:5" x14ac:dyDescent="0.2">
      <c r="A1232" t="s">
        <v>775</v>
      </c>
      <c r="B1232" t="str">
        <f>"17753207998"</f>
        <v>17753207998</v>
      </c>
      <c r="C1232" s="1" t="s">
        <v>1</v>
      </c>
      <c r="D1232" s="1" t="s">
        <v>2</v>
      </c>
      <c r="E1232" s="1" t="str">
        <f>"2018-11-02 18:19:20"</f>
        <v>2018-11-02 18:19:20</v>
      </c>
    </row>
    <row r="1233" spans="1:5" x14ac:dyDescent="0.2">
      <c r="A1233" t="s">
        <v>776</v>
      </c>
      <c r="B1233" t="str">
        <f>"13428229917"</f>
        <v>13428229917</v>
      </c>
      <c r="C1233" s="1" t="s">
        <v>1</v>
      </c>
      <c r="D1233" s="1" t="s">
        <v>2</v>
      </c>
      <c r="E1233" s="1" t="str">
        <f>"2018-11-02 18:19:19"</f>
        <v>2018-11-02 18:19:19</v>
      </c>
    </row>
    <row r="1234" spans="1:5" x14ac:dyDescent="0.2">
      <c r="A1234" t="s">
        <v>0</v>
      </c>
      <c r="B1234" t="str">
        <f>"15812572357"</f>
        <v>15812572357</v>
      </c>
      <c r="C1234" s="1" t="s">
        <v>1</v>
      </c>
      <c r="D1234" s="1" t="s">
        <v>2</v>
      </c>
      <c r="E1234" s="1" t="str">
        <f>"2018-11-02 18:18:21"</f>
        <v>2018-11-02 18:18:21</v>
      </c>
    </row>
    <row r="1235" spans="1:5" x14ac:dyDescent="0.2">
      <c r="A1235" t="s">
        <v>0</v>
      </c>
      <c r="B1235" t="str">
        <f>"13726462775"</f>
        <v>13726462775</v>
      </c>
      <c r="C1235" s="1" t="s">
        <v>1</v>
      </c>
      <c r="D1235" s="1" t="s">
        <v>56</v>
      </c>
      <c r="E1235" s="1" t="str">
        <f>"2018-11-02 18:18:18"</f>
        <v>2018-11-02 18:18:18</v>
      </c>
    </row>
    <row r="1236" spans="1:5" x14ac:dyDescent="0.2">
      <c r="A1236" t="s">
        <v>777</v>
      </c>
      <c r="B1236" t="str">
        <f>"18275200344"</f>
        <v>18275200344</v>
      </c>
      <c r="C1236" s="1" t="s">
        <v>1</v>
      </c>
      <c r="D1236" s="1" t="s">
        <v>2</v>
      </c>
      <c r="E1236" s="1" t="str">
        <f>"2018-11-02 18:17:18"</f>
        <v>2018-11-02 18:17:18</v>
      </c>
    </row>
    <row r="1237" spans="1:5" x14ac:dyDescent="0.2">
      <c r="A1237" t="s">
        <v>778</v>
      </c>
      <c r="B1237" t="str">
        <f>"15865747008"</f>
        <v>15865747008</v>
      </c>
      <c r="C1237" s="1" t="s">
        <v>1</v>
      </c>
      <c r="D1237" s="1" t="s">
        <v>2</v>
      </c>
      <c r="E1237" s="1" t="str">
        <f>"2018-11-02 18:16:43"</f>
        <v>2018-11-02 18:16:43</v>
      </c>
    </row>
    <row r="1238" spans="1:5" x14ac:dyDescent="0.2">
      <c r="A1238" t="s">
        <v>779</v>
      </c>
      <c r="B1238" t="str">
        <f>"18254256163"</f>
        <v>18254256163</v>
      </c>
      <c r="C1238" s="1" t="s">
        <v>1</v>
      </c>
      <c r="D1238" s="1" t="s">
        <v>2</v>
      </c>
      <c r="E1238" s="1" t="str">
        <f>"2018-11-02 18:14:07"</f>
        <v>2018-11-02 18:14:07</v>
      </c>
    </row>
    <row r="1239" spans="1:5" x14ac:dyDescent="0.2">
      <c r="A1239" t="s">
        <v>780</v>
      </c>
      <c r="B1239" t="str">
        <f>"18700478782"</f>
        <v>18700478782</v>
      </c>
      <c r="C1239" s="1" t="s">
        <v>1</v>
      </c>
      <c r="D1239" s="1" t="s">
        <v>2</v>
      </c>
      <c r="E1239" s="1" t="str">
        <f>"2018-11-02 18:13:37"</f>
        <v>2018-11-02 18:13:37</v>
      </c>
    </row>
    <row r="1240" spans="1:5" x14ac:dyDescent="0.2">
      <c r="A1240" t="s">
        <v>0</v>
      </c>
      <c r="B1240" t="str">
        <f>"13529239545"</f>
        <v>13529239545</v>
      </c>
      <c r="C1240" s="1" t="s">
        <v>1</v>
      </c>
      <c r="D1240" s="1" t="s">
        <v>2</v>
      </c>
      <c r="E1240" s="1" t="str">
        <f>"2018-11-02 18:13:19"</f>
        <v>2018-11-02 18:13:19</v>
      </c>
    </row>
    <row r="1241" spans="1:5" x14ac:dyDescent="0.2">
      <c r="A1241" t="s">
        <v>0</v>
      </c>
      <c r="B1241" t="str">
        <f>"13935811181"</f>
        <v>13935811181</v>
      </c>
      <c r="C1241" s="1" t="s">
        <v>1</v>
      </c>
      <c r="D1241" s="1" t="s">
        <v>13</v>
      </c>
      <c r="E1241" s="1" t="str">
        <f>"2018-11-02 18:13:13"</f>
        <v>2018-11-02 18:13:13</v>
      </c>
    </row>
    <row r="1242" spans="1:5" x14ac:dyDescent="0.2">
      <c r="A1242" t="s">
        <v>781</v>
      </c>
      <c r="B1242" t="str">
        <f>"15730834421"</f>
        <v>15730834421</v>
      </c>
      <c r="C1242" s="1" t="s">
        <v>1</v>
      </c>
      <c r="D1242" s="1" t="s">
        <v>2</v>
      </c>
      <c r="E1242" s="1" t="str">
        <f>"2018-11-02 18:12:03"</f>
        <v>2018-11-02 18:12:03</v>
      </c>
    </row>
    <row r="1243" spans="1:5" x14ac:dyDescent="0.2">
      <c r="A1243" t="s">
        <v>782</v>
      </c>
      <c r="B1243" t="str">
        <f>"18559356960"</f>
        <v>18559356960</v>
      </c>
      <c r="C1243" s="1" t="s">
        <v>1</v>
      </c>
      <c r="D1243" s="1" t="s">
        <v>2</v>
      </c>
      <c r="E1243" s="1" t="str">
        <f>"2018-11-02 18:10:46"</f>
        <v>2018-11-02 18:10:46</v>
      </c>
    </row>
    <row r="1244" spans="1:5" x14ac:dyDescent="0.2">
      <c r="A1244" t="s">
        <v>0</v>
      </c>
      <c r="B1244" t="str">
        <f>"15867705624"</f>
        <v>15867705624</v>
      </c>
      <c r="C1244" s="1" t="s">
        <v>1</v>
      </c>
      <c r="D1244" s="1" t="s">
        <v>2</v>
      </c>
      <c r="E1244" s="1" t="str">
        <f>"2018-11-02 18:10:39"</f>
        <v>2018-11-02 18:10:39</v>
      </c>
    </row>
    <row r="1245" spans="1:5" x14ac:dyDescent="0.2">
      <c r="A1245" t="s">
        <v>783</v>
      </c>
      <c r="B1245" t="str">
        <f>"18683632868"</f>
        <v>18683632868</v>
      </c>
      <c r="C1245" s="1" t="s">
        <v>1</v>
      </c>
      <c r="D1245" s="1" t="s">
        <v>2</v>
      </c>
      <c r="E1245" s="1" t="str">
        <f>"2018-11-02 18:10:29"</f>
        <v>2018-11-02 18:10:29</v>
      </c>
    </row>
    <row r="1246" spans="1:5" x14ac:dyDescent="0.2">
      <c r="A1246" t="s">
        <v>784</v>
      </c>
      <c r="B1246" t="str">
        <f>"15710466376"</f>
        <v>15710466376</v>
      </c>
      <c r="C1246" s="1" t="s">
        <v>1</v>
      </c>
      <c r="D1246" s="1" t="s">
        <v>2</v>
      </c>
      <c r="E1246" s="1" t="str">
        <f>"2018-11-02 18:10:11"</f>
        <v>2018-11-02 18:10:11</v>
      </c>
    </row>
    <row r="1247" spans="1:5" x14ac:dyDescent="0.2">
      <c r="A1247" t="s">
        <v>0</v>
      </c>
      <c r="B1247" t="str">
        <f>"18782198391"</f>
        <v>18782198391</v>
      </c>
      <c r="C1247" s="1" t="s">
        <v>1</v>
      </c>
      <c r="D1247" s="1" t="s">
        <v>61</v>
      </c>
      <c r="E1247" s="1" t="str">
        <f>"2018-11-02 18:09:46"</f>
        <v>2018-11-02 18:09:46</v>
      </c>
    </row>
    <row r="1248" spans="1:5" x14ac:dyDescent="0.2">
      <c r="A1248" t="s">
        <v>0</v>
      </c>
      <c r="B1248" t="str">
        <f>"18100398764"</f>
        <v>18100398764</v>
      </c>
      <c r="C1248" s="1" t="s">
        <v>1</v>
      </c>
      <c r="D1248" s="1" t="s">
        <v>2</v>
      </c>
      <c r="E1248" s="1" t="str">
        <f>"2018-11-02 18:09:26"</f>
        <v>2018-11-02 18:09:26</v>
      </c>
    </row>
    <row r="1249" spans="1:5" x14ac:dyDescent="0.2">
      <c r="A1249" t="s">
        <v>785</v>
      </c>
      <c r="B1249" t="str">
        <f>"13769321276"</f>
        <v>13769321276</v>
      </c>
      <c r="C1249" s="1" t="s">
        <v>1</v>
      </c>
      <c r="D1249" s="1" t="s">
        <v>2</v>
      </c>
      <c r="E1249" s="1" t="str">
        <f>"2018-11-02 18:09:17"</f>
        <v>2018-11-02 18:09:17</v>
      </c>
    </row>
    <row r="1250" spans="1:5" x14ac:dyDescent="0.2">
      <c r="A1250" t="s">
        <v>0</v>
      </c>
      <c r="B1250" t="str">
        <f>"13518707126"</f>
        <v>13518707126</v>
      </c>
      <c r="C1250" s="1" t="s">
        <v>1</v>
      </c>
      <c r="D1250" s="1" t="s">
        <v>2</v>
      </c>
      <c r="E1250" s="1" t="str">
        <f>"2018-11-02 18:08:56"</f>
        <v>2018-11-02 18:08:56</v>
      </c>
    </row>
    <row r="1251" spans="1:5" x14ac:dyDescent="0.2">
      <c r="A1251" t="s">
        <v>0</v>
      </c>
      <c r="B1251" t="str">
        <f>"13303454442"</f>
        <v>13303454442</v>
      </c>
      <c r="C1251" s="1" t="s">
        <v>1</v>
      </c>
      <c r="D1251" s="1" t="s">
        <v>13</v>
      </c>
      <c r="E1251" s="1" t="str">
        <f>"2018-11-02 18:08:08"</f>
        <v>2018-11-02 18:08:08</v>
      </c>
    </row>
    <row r="1252" spans="1:5" x14ac:dyDescent="0.2">
      <c r="A1252" t="s">
        <v>786</v>
      </c>
      <c r="B1252" t="str">
        <f>"13942737817"</f>
        <v>13942737817</v>
      </c>
      <c r="C1252" s="1" t="s">
        <v>1</v>
      </c>
      <c r="D1252" s="1" t="s">
        <v>2</v>
      </c>
      <c r="E1252" s="1" t="str">
        <f>"2018-11-02 18:07:38"</f>
        <v>2018-11-02 18:07:38</v>
      </c>
    </row>
    <row r="1253" spans="1:5" x14ac:dyDescent="0.2">
      <c r="A1253" t="s">
        <v>787</v>
      </c>
      <c r="B1253" t="str">
        <f>"18651639832"</f>
        <v>18651639832</v>
      </c>
      <c r="C1253" s="1" t="s">
        <v>1</v>
      </c>
      <c r="D1253" s="1" t="s">
        <v>2</v>
      </c>
      <c r="E1253" s="1" t="str">
        <f>"2018-11-02 18:07:22"</f>
        <v>2018-11-02 18:07:22</v>
      </c>
    </row>
    <row r="1254" spans="1:5" x14ac:dyDescent="0.2">
      <c r="A1254" t="s">
        <v>0</v>
      </c>
      <c r="B1254" t="str">
        <f>"18845802274"</f>
        <v>18845802274</v>
      </c>
      <c r="C1254" s="1" t="s">
        <v>1</v>
      </c>
      <c r="D1254" s="1" t="s">
        <v>2</v>
      </c>
      <c r="E1254" s="1" t="str">
        <f>"2018-11-02 18:07:18"</f>
        <v>2018-11-02 18:07:18</v>
      </c>
    </row>
    <row r="1255" spans="1:5" x14ac:dyDescent="0.2">
      <c r="A1255" t="s">
        <v>0</v>
      </c>
      <c r="B1255" t="str">
        <f>"18214647944"</f>
        <v>18214647944</v>
      </c>
      <c r="C1255" s="1" t="s">
        <v>1</v>
      </c>
      <c r="D1255" s="1" t="s">
        <v>61</v>
      </c>
      <c r="E1255" s="1" t="str">
        <f>"2018-11-02 18:06:44"</f>
        <v>2018-11-02 18:06:44</v>
      </c>
    </row>
    <row r="1256" spans="1:5" x14ac:dyDescent="0.2">
      <c r="A1256" t="s">
        <v>788</v>
      </c>
      <c r="B1256" t="str">
        <f>"15938327598"</f>
        <v>15938327598</v>
      </c>
      <c r="C1256" s="1" t="s">
        <v>1</v>
      </c>
      <c r="D1256" s="1" t="s">
        <v>13</v>
      </c>
      <c r="E1256" s="1" t="str">
        <f>"2018-11-02 18:06:35"</f>
        <v>2018-11-02 18:06:35</v>
      </c>
    </row>
    <row r="1257" spans="1:5" x14ac:dyDescent="0.2">
      <c r="A1257" t="s">
        <v>789</v>
      </c>
      <c r="B1257" t="str">
        <f>"13663523141"</f>
        <v>13663523141</v>
      </c>
      <c r="C1257" s="1" t="s">
        <v>1</v>
      </c>
      <c r="D1257" s="1" t="s">
        <v>2</v>
      </c>
      <c r="E1257" s="1" t="str">
        <f>"2018-11-02 18:05:50"</f>
        <v>2018-11-02 18:05:50</v>
      </c>
    </row>
    <row r="1258" spans="1:5" x14ac:dyDescent="0.2">
      <c r="A1258" t="s">
        <v>790</v>
      </c>
      <c r="B1258" t="str">
        <f>"15316877905"</f>
        <v>15316877905</v>
      </c>
      <c r="C1258" s="1" t="s">
        <v>1</v>
      </c>
      <c r="D1258" s="1" t="s">
        <v>2</v>
      </c>
      <c r="E1258" s="1" t="str">
        <f>"2018-11-02 18:04:46"</f>
        <v>2018-11-02 18:04:46</v>
      </c>
    </row>
    <row r="1259" spans="1:5" x14ac:dyDescent="0.2">
      <c r="A1259" t="s">
        <v>791</v>
      </c>
      <c r="B1259" t="str">
        <f>"15951501248"</f>
        <v>15951501248</v>
      </c>
      <c r="C1259" s="1" t="s">
        <v>1</v>
      </c>
      <c r="D1259" s="1" t="s">
        <v>2</v>
      </c>
      <c r="E1259" s="1" t="str">
        <f>"2018-11-02 18:04:32"</f>
        <v>2018-11-02 18:04:32</v>
      </c>
    </row>
    <row r="1260" spans="1:5" x14ac:dyDescent="0.2">
      <c r="A1260" t="s">
        <v>792</v>
      </c>
      <c r="B1260" t="str">
        <f>"15011992209"</f>
        <v>15011992209</v>
      </c>
      <c r="C1260" s="1" t="s">
        <v>1</v>
      </c>
      <c r="D1260" s="1" t="s">
        <v>2</v>
      </c>
      <c r="E1260" s="1" t="str">
        <f>"2018-11-02 18:04:10"</f>
        <v>2018-11-02 18:04:10</v>
      </c>
    </row>
    <row r="1261" spans="1:5" x14ac:dyDescent="0.2">
      <c r="A1261" t="s">
        <v>0</v>
      </c>
      <c r="B1261" t="str">
        <f>"18586918927"</f>
        <v>18586918927</v>
      </c>
      <c r="C1261" s="1" t="s">
        <v>1</v>
      </c>
      <c r="D1261" s="1" t="s">
        <v>2</v>
      </c>
      <c r="E1261" s="1" t="str">
        <f>"2018-11-02 18:03:44"</f>
        <v>2018-11-02 18:03:44</v>
      </c>
    </row>
    <row r="1262" spans="1:5" x14ac:dyDescent="0.2">
      <c r="A1262" t="s">
        <v>793</v>
      </c>
      <c r="B1262" t="str">
        <f>"18031333230"</f>
        <v>18031333230</v>
      </c>
      <c r="C1262" s="1" t="s">
        <v>1</v>
      </c>
      <c r="D1262" s="1" t="s">
        <v>2</v>
      </c>
      <c r="E1262" s="1" t="str">
        <f>"2018-11-02 18:03:32"</f>
        <v>2018-11-02 18:03:32</v>
      </c>
    </row>
    <row r="1263" spans="1:5" x14ac:dyDescent="0.2">
      <c r="A1263" t="s">
        <v>0</v>
      </c>
      <c r="B1263" t="str">
        <f>"13237525176"</f>
        <v>13237525176</v>
      </c>
      <c r="C1263" s="1" t="s">
        <v>1</v>
      </c>
      <c r="D1263" s="1" t="s">
        <v>2</v>
      </c>
      <c r="E1263" s="1" t="str">
        <f>"2018-11-02 18:03:10"</f>
        <v>2018-11-02 18:03:10</v>
      </c>
    </row>
    <row r="1264" spans="1:5" x14ac:dyDescent="0.2">
      <c r="A1264" t="s">
        <v>0</v>
      </c>
      <c r="B1264" t="str">
        <f>"13438324387"</f>
        <v>13438324387</v>
      </c>
      <c r="C1264" s="1" t="s">
        <v>1</v>
      </c>
      <c r="D1264" s="1" t="s">
        <v>2</v>
      </c>
      <c r="E1264" s="1" t="str">
        <f>"2018-11-02 18:02:47"</f>
        <v>2018-11-02 18:02:47</v>
      </c>
    </row>
    <row r="1265" spans="1:5" x14ac:dyDescent="0.2">
      <c r="A1265" t="s">
        <v>0</v>
      </c>
      <c r="B1265" t="str">
        <f>"15260187579"</f>
        <v>15260187579</v>
      </c>
      <c r="C1265" s="1" t="s">
        <v>1</v>
      </c>
      <c r="D1265" s="1" t="s">
        <v>56</v>
      </c>
      <c r="E1265" s="1" t="str">
        <f>"2018-11-02 18:00:09"</f>
        <v>2018-11-02 18:00:09</v>
      </c>
    </row>
    <row r="1266" spans="1:5" x14ac:dyDescent="0.2">
      <c r="A1266" t="s">
        <v>531</v>
      </c>
      <c r="B1266" t="str">
        <f>"15191603023"</f>
        <v>15191603023</v>
      </c>
      <c r="C1266" s="1" t="s">
        <v>1</v>
      </c>
      <c r="D1266" s="1" t="s">
        <v>2</v>
      </c>
      <c r="E1266" s="1" t="str">
        <f>"2018-11-02 17:59:58"</f>
        <v>2018-11-02 17:59:58</v>
      </c>
    </row>
    <row r="1267" spans="1:5" x14ac:dyDescent="0.2">
      <c r="A1267" t="s">
        <v>0</v>
      </c>
      <c r="B1267" t="str">
        <f>"18289939135"</f>
        <v>18289939135</v>
      </c>
      <c r="C1267" s="1" t="s">
        <v>1</v>
      </c>
      <c r="D1267" s="1" t="s">
        <v>2</v>
      </c>
      <c r="E1267" s="1" t="str">
        <f>"2018-11-02 17:59:45"</f>
        <v>2018-11-02 17:59:45</v>
      </c>
    </row>
    <row r="1268" spans="1:5" x14ac:dyDescent="0.2">
      <c r="A1268" t="s">
        <v>0</v>
      </c>
      <c r="B1268" t="str">
        <f>"18646092712"</f>
        <v>18646092712</v>
      </c>
      <c r="C1268" s="1" t="s">
        <v>1</v>
      </c>
      <c r="D1268" s="1" t="s">
        <v>2</v>
      </c>
      <c r="E1268" s="1" t="str">
        <f>"2018-11-02 17:59:42"</f>
        <v>2018-11-02 17:59:42</v>
      </c>
    </row>
    <row r="1269" spans="1:5" x14ac:dyDescent="0.2">
      <c r="A1269" t="s">
        <v>794</v>
      </c>
      <c r="B1269" t="str">
        <f>"13563439637"</f>
        <v>13563439637</v>
      </c>
      <c r="C1269" s="1" t="s">
        <v>1</v>
      </c>
      <c r="D1269" s="1" t="s">
        <v>13</v>
      </c>
      <c r="E1269" s="1" t="str">
        <f>"2018-11-02 17:57:56"</f>
        <v>2018-11-02 17:57:56</v>
      </c>
    </row>
    <row r="1270" spans="1:5" x14ac:dyDescent="0.2">
      <c r="A1270" t="s">
        <v>0</v>
      </c>
      <c r="B1270" t="str">
        <f>"13297572996"</f>
        <v>13297572996</v>
      </c>
      <c r="C1270" s="1" t="s">
        <v>1</v>
      </c>
      <c r="D1270" s="1" t="s">
        <v>2</v>
      </c>
      <c r="E1270" s="1" t="str">
        <f>"2018-11-02 17:56:53"</f>
        <v>2018-11-02 17:56:53</v>
      </c>
    </row>
    <row r="1271" spans="1:5" x14ac:dyDescent="0.2">
      <c r="A1271" t="s">
        <v>0</v>
      </c>
      <c r="B1271" t="str">
        <f>"15077474706"</f>
        <v>15077474706</v>
      </c>
      <c r="C1271" s="1" t="s">
        <v>1</v>
      </c>
      <c r="D1271" s="1" t="s">
        <v>2</v>
      </c>
      <c r="E1271" s="1" t="str">
        <f>"2018-11-02 17:56:52"</f>
        <v>2018-11-02 17:56:52</v>
      </c>
    </row>
    <row r="1272" spans="1:5" x14ac:dyDescent="0.2">
      <c r="A1272" t="s">
        <v>0</v>
      </c>
      <c r="B1272" t="str">
        <f>"18923924433"</f>
        <v>18923924433</v>
      </c>
      <c r="C1272" s="1" t="s">
        <v>1</v>
      </c>
      <c r="D1272" s="1" t="s">
        <v>2</v>
      </c>
      <c r="E1272" s="1" t="str">
        <f>"2018-11-02 17:56:38"</f>
        <v>2018-11-02 17:56:38</v>
      </c>
    </row>
    <row r="1273" spans="1:5" x14ac:dyDescent="0.2">
      <c r="A1273" t="s">
        <v>795</v>
      </c>
      <c r="B1273" t="str">
        <f>"13106109553"</f>
        <v>13106109553</v>
      </c>
      <c r="C1273" s="1" t="s">
        <v>1</v>
      </c>
      <c r="D1273" s="1" t="s">
        <v>2</v>
      </c>
      <c r="E1273" s="1" t="str">
        <f>"2018-11-02 17:56:35"</f>
        <v>2018-11-02 17:56:35</v>
      </c>
    </row>
    <row r="1274" spans="1:5" x14ac:dyDescent="0.2">
      <c r="A1274" t="s">
        <v>796</v>
      </c>
      <c r="B1274" t="str">
        <f>"13381332441"</f>
        <v>13381332441</v>
      </c>
      <c r="C1274" s="1" t="s">
        <v>1</v>
      </c>
      <c r="D1274" s="1" t="s">
        <v>2</v>
      </c>
      <c r="E1274" s="1" t="str">
        <f>"2018-11-02 17:56:35"</f>
        <v>2018-11-02 17:56:35</v>
      </c>
    </row>
    <row r="1275" spans="1:5" x14ac:dyDescent="0.2">
      <c r="A1275" t="s">
        <v>797</v>
      </c>
      <c r="B1275" t="str">
        <f>"15806223227"</f>
        <v>15806223227</v>
      </c>
      <c r="C1275" s="1" t="s">
        <v>1</v>
      </c>
      <c r="D1275" s="1" t="s">
        <v>2</v>
      </c>
      <c r="E1275" s="1" t="str">
        <f>"2018-11-02 17:54:51"</f>
        <v>2018-11-02 17:54:51</v>
      </c>
    </row>
    <row r="1276" spans="1:5" x14ac:dyDescent="0.2">
      <c r="A1276" t="s">
        <v>798</v>
      </c>
      <c r="B1276" t="str">
        <f>"15014266873"</f>
        <v>15014266873</v>
      </c>
      <c r="C1276" s="1" t="s">
        <v>1</v>
      </c>
      <c r="D1276" s="1" t="s">
        <v>2</v>
      </c>
      <c r="E1276" s="1" t="str">
        <f>"2018-11-02 17:54:28"</f>
        <v>2018-11-02 17:54:28</v>
      </c>
    </row>
    <row r="1277" spans="1:5" x14ac:dyDescent="0.2">
      <c r="A1277" t="s">
        <v>0</v>
      </c>
      <c r="B1277" t="str">
        <f>"15132390543"</f>
        <v>15132390543</v>
      </c>
      <c r="C1277" s="1" t="s">
        <v>1</v>
      </c>
      <c r="D1277" s="1" t="s">
        <v>61</v>
      </c>
      <c r="E1277" s="1" t="str">
        <f>"2018-11-02 17:53:21"</f>
        <v>2018-11-02 17:53:21</v>
      </c>
    </row>
    <row r="1278" spans="1:5" x14ac:dyDescent="0.2">
      <c r="A1278" t="s">
        <v>0</v>
      </c>
      <c r="B1278" t="str">
        <f>"13844596984"</f>
        <v>13844596984</v>
      </c>
      <c r="C1278" s="1" t="s">
        <v>1</v>
      </c>
      <c r="D1278" s="1" t="s">
        <v>11</v>
      </c>
      <c r="E1278" s="1" t="str">
        <f>"2018-11-02 17:52:26"</f>
        <v>2018-11-02 17:52:26</v>
      </c>
    </row>
    <row r="1279" spans="1:5" x14ac:dyDescent="0.2">
      <c r="A1279" t="s">
        <v>799</v>
      </c>
      <c r="B1279" t="str">
        <f>"18325226895"</f>
        <v>18325226895</v>
      </c>
      <c r="C1279" s="1" t="s">
        <v>1</v>
      </c>
      <c r="D1279" s="1" t="s">
        <v>2</v>
      </c>
      <c r="E1279" s="1" t="str">
        <f>"2018-11-02 17:51:00"</f>
        <v>2018-11-02 17:51:00</v>
      </c>
    </row>
    <row r="1280" spans="1:5" x14ac:dyDescent="0.2">
      <c r="A1280" t="s">
        <v>800</v>
      </c>
      <c r="B1280" t="str">
        <f>"15961635884"</f>
        <v>15961635884</v>
      </c>
      <c r="C1280" s="1" t="s">
        <v>1</v>
      </c>
      <c r="D1280" s="1" t="s">
        <v>2</v>
      </c>
      <c r="E1280" s="1" t="str">
        <f>"2018-11-02 17:50:16"</f>
        <v>2018-11-02 17:50:16</v>
      </c>
    </row>
    <row r="1281" spans="1:5" x14ac:dyDescent="0.2">
      <c r="A1281" t="s">
        <v>801</v>
      </c>
      <c r="B1281" t="str">
        <f>"18977668180"</f>
        <v>18977668180</v>
      </c>
      <c r="C1281" s="1" t="s">
        <v>1</v>
      </c>
      <c r="D1281" s="1" t="s">
        <v>12</v>
      </c>
      <c r="E1281" s="1" t="str">
        <f>"2018-11-02 17:49:58"</f>
        <v>2018-11-02 17:49:58</v>
      </c>
    </row>
    <row r="1282" spans="1:5" x14ac:dyDescent="0.2">
      <c r="A1282" t="s">
        <v>0</v>
      </c>
      <c r="B1282" t="str">
        <f>"13636103801"</f>
        <v>13636103801</v>
      </c>
      <c r="C1282" s="1" t="s">
        <v>1</v>
      </c>
      <c r="D1282" s="1" t="s">
        <v>2</v>
      </c>
      <c r="E1282" s="1" t="str">
        <f>"2018-11-02 17:49:53"</f>
        <v>2018-11-02 17:49:53</v>
      </c>
    </row>
    <row r="1283" spans="1:5" x14ac:dyDescent="0.2">
      <c r="A1283" t="s">
        <v>802</v>
      </c>
      <c r="B1283" t="str">
        <f>"15822666369"</f>
        <v>15822666369</v>
      </c>
      <c r="C1283" s="1" t="s">
        <v>1</v>
      </c>
      <c r="D1283" s="1" t="s">
        <v>2</v>
      </c>
      <c r="E1283" s="1" t="str">
        <f>"2018-11-02 17:49:50"</f>
        <v>2018-11-02 17:49:50</v>
      </c>
    </row>
    <row r="1284" spans="1:5" x14ac:dyDescent="0.2">
      <c r="A1284" t="s">
        <v>803</v>
      </c>
      <c r="B1284" t="str">
        <f>"13850019112"</f>
        <v>13850019112</v>
      </c>
      <c r="C1284" s="1" t="s">
        <v>1</v>
      </c>
      <c r="D1284" s="1" t="s">
        <v>2</v>
      </c>
      <c r="E1284" s="1" t="str">
        <f>"2018-11-02 17:49:32"</f>
        <v>2018-11-02 17:49:32</v>
      </c>
    </row>
    <row r="1285" spans="1:5" x14ac:dyDescent="0.2">
      <c r="A1285" t="s">
        <v>804</v>
      </c>
      <c r="B1285" t="str">
        <f>"15919112858"</f>
        <v>15919112858</v>
      </c>
      <c r="C1285" s="1" t="s">
        <v>1</v>
      </c>
      <c r="D1285" s="1" t="s">
        <v>2</v>
      </c>
      <c r="E1285" s="1" t="str">
        <f>"2018-11-02 17:49:32"</f>
        <v>2018-11-02 17:49:32</v>
      </c>
    </row>
    <row r="1286" spans="1:5" x14ac:dyDescent="0.2">
      <c r="A1286" t="s">
        <v>0</v>
      </c>
      <c r="B1286" t="str">
        <f>"13818445375"</f>
        <v>13818445375</v>
      </c>
      <c r="C1286" s="1" t="s">
        <v>1</v>
      </c>
      <c r="D1286" s="1" t="s">
        <v>2</v>
      </c>
      <c r="E1286" s="1" t="str">
        <f>"2018-11-02 17:49:23"</f>
        <v>2018-11-02 17:49:23</v>
      </c>
    </row>
    <row r="1287" spans="1:5" x14ac:dyDescent="0.2">
      <c r="A1287" t="s">
        <v>805</v>
      </c>
      <c r="B1287" t="str">
        <f>"18620592719"</f>
        <v>18620592719</v>
      </c>
      <c r="C1287" s="1" t="s">
        <v>1</v>
      </c>
      <c r="D1287" s="1" t="s">
        <v>61</v>
      </c>
      <c r="E1287" s="1" t="str">
        <f>"2018-11-02 17:45:25"</f>
        <v>2018-11-02 17:45:25</v>
      </c>
    </row>
    <row r="1288" spans="1:5" x14ac:dyDescent="0.2">
      <c r="A1288" t="s">
        <v>806</v>
      </c>
      <c r="B1288" t="str">
        <f>"15286700523"</f>
        <v>15286700523</v>
      </c>
      <c r="C1288" s="1" t="s">
        <v>1</v>
      </c>
      <c r="D1288" s="1" t="s">
        <v>61</v>
      </c>
      <c r="E1288" s="1" t="str">
        <f>"2018-11-02 17:44:53"</f>
        <v>2018-11-02 17:44:53</v>
      </c>
    </row>
    <row r="1289" spans="1:5" x14ac:dyDescent="0.2">
      <c r="A1289" t="s">
        <v>807</v>
      </c>
      <c r="B1289" t="str">
        <f>"13239881666"</f>
        <v>13239881666</v>
      </c>
      <c r="C1289" s="1" t="s">
        <v>1</v>
      </c>
      <c r="D1289" s="1" t="s">
        <v>2</v>
      </c>
      <c r="E1289" s="1" t="str">
        <f>"2018-11-02 17:44:37"</f>
        <v>2018-11-02 17:44:37</v>
      </c>
    </row>
    <row r="1290" spans="1:5" x14ac:dyDescent="0.2">
      <c r="A1290" t="s">
        <v>0</v>
      </c>
      <c r="B1290" t="str">
        <f>"13680742400"</f>
        <v>13680742400</v>
      </c>
      <c r="C1290" s="1" t="s">
        <v>1</v>
      </c>
      <c r="D1290" s="1" t="s">
        <v>2</v>
      </c>
      <c r="E1290" s="1" t="str">
        <f>"2018-11-02 17:44:35"</f>
        <v>2018-11-02 17:44:35</v>
      </c>
    </row>
    <row r="1291" spans="1:5" x14ac:dyDescent="0.2">
      <c r="A1291" t="s">
        <v>808</v>
      </c>
      <c r="B1291" t="str">
        <f>"17691115935"</f>
        <v>17691115935</v>
      </c>
      <c r="C1291" s="1" t="s">
        <v>1</v>
      </c>
      <c r="D1291" s="1" t="s">
        <v>13</v>
      </c>
      <c r="E1291" s="1" t="str">
        <f>"2018-11-02 17:44:19"</f>
        <v>2018-11-02 17:44:19</v>
      </c>
    </row>
    <row r="1292" spans="1:5" x14ac:dyDescent="0.2">
      <c r="A1292" t="s">
        <v>809</v>
      </c>
      <c r="B1292" t="str">
        <f>"13367188928"</f>
        <v>13367188928</v>
      </c>
      <c r="C1292" s="1" t="s">
        <v>1</v>
      </c>
      <c r="D1292" s="1" t="s">
        <v>2</v>
      </c>
      <c r="E1292" s="1" t="str">
        <f>"2018-11-02 17:44:10"</f>
        <v>2018-11-02 17:44:10</v>
      </c>
    </row>
    <row r="1293" spans="1:5" x14ac:dyDescent="0.2">
      <c r="A1293" t="s">
        <v>810</v>
      </c>
      <c r="B1293" t="str">
        <f>"13697355092"</f>
        <v>13697355092</v>
      </c>
      <c r="C1293" s="1" t="s">
        <v>1</v>
      </c>
      <c r="D1293" s="1" t="s">
        <v>2</v>
      </c>
      <c r="E1293" s="1" t="str">
        <f>"2018-11-02 17:44:05"</f>
        <v>2018-11-02 17:44:05</v>
      </c>
    </row>
    <row r="1294" spans="1:5" x14ac:dyDescent="0.2">
      <c r="A1294" t="s">
        <v>0</v>
      </c>
      <c r="B1294" t="str">
        <f>"15087075160"</f>
        <v>15087075160</v>
      </c>
      <c r="C1294" s="1" t="s">
        <v>1</v>
      </c>
      <c r="D1294" s="1" t="s">
        <v>2</v>
      </c>
      <c r="E1294" s="1" t="str">
        <f>"2018-11-02 17:43:45"</f>
        <v>2018-11-02 17:43:45</v>
      </c>
    </row>
    <row r="1295" spans="1:5" x14ac:dyDescent="0.2">
      <c r="A1295" t="s">
        <v>811</v>
      </c>
      <c r="B1295" t="str">
        <f>"17865723553"</f>
        <v>17865723553</v>
      </c>
      <c r="C1295" s="1" t="s">
        <v>1</v>
      </c>
      <c r="D1295" s="1" t="s">
        <v>2</v>
      </c>
      <c r="E1295" s="1" t="str">
        <f>"2018-11-02 17:43:21"</f>
        <v>2018-11-02 17:43:21</v>
      </c>
    </row>
    <row r="1296" spans="1:5" x14ac:dyDescent="0.2">
      <c r="A1296" t="s">
        <v>812</v>
      </c>
      <c r="B1296" t="str">
        <f>"18911415359"</f>
        <v>18911415359</v>
      </c>
      <c r="C1296" s="1" t="s">
        <v>1</v>
      </c>
      <c r="D1296" s="1" t="s">
        <v>2</v>
      </c>
      <c r="E1296" s="1" t="str">
        <f>"2018-11-02 17:42:54"</f>
        <v>2018-11-02 17:42:54</v>
      </c>
    </row>
    <row r="1297" spans="1:5" x14ac:dyDescent="0.2">
      <c r="A1297" t="s">
        <v>813</v>
      </c>
      <c r="B1297" t="str">
        <f>"15870606113"</f>
        <v>15870606113</v>
      </c>
      <c r="C1297" s="1" t="s">
        <v>1</v>
      </c>
      <c r="D1297" s="1" t="s">
        <v>2</v>
      </c>
      <c r="E1297" s="1" t="str">
        <f>"2018-11-02 17:42:40"</f>
        <v>2018-11-02 17:42:40</v>
      </c>
    </row>
    <row r="1298" spans="1:5" x14ac:dyDescent="0.2">
      <c r="A1298" t="s">
        <v>814</v>
      </c>
      <c r="B1298" t="str">
        <f>"13195820530"</f>
        <v>13195820530</v>
      </c>
      <c r="C1298" s="1" t="s">
        <v>1</v>
      </c>
      <c r="D1298" s="1" t="s">
        <v>13</v>
      </c>
      <c r="E1298" s="1" t="str">
        <f>"2018-11-02 17:42:37"</f>
        <v>2018-11-02 17:42:37</v>
      </c>
    </row>
    <row r="1299" spans="1:5" x14ac:dyDescent="0.2">
      <c r="A1299" t="s">
        <v>815</v>
      </c>
      <c r="B1299" t="str">
        <f>"18561369250"</f>
        <v>18561369250</v>
      </c>
      <c r="C1299" s="1" t="s">
        <v>1</v>
      </c>
      <c r="D1299" s="1" t="s">
        <v>2</v>
      </c>
      <c r="E1299" s="1" t="str">
        <f>"2018-11-02 17:42:22"</f>
        <v>2018-11-02 17:42:22</v>
      </c>
    </row>
    <row r="1300" spans="1:5" x14ac:dyDescent="0.2">
      <c r="A1300" t="s">
        <v>816</v>
      </c>
      <c r="B1300" t="str">
        <f>"15567088817"</f>
        <v>15567088817</v>
      </c>
      <c r="C1300" s="1" t="s">
        <v>1</v>
      </c>
      <c r="D1300" s="1" t="s">
        <v>2</v>
      </c>
      <c r="E1300" s="1" t="str">
        <f>"2018-11-02 17:41:52"</f>
        <v>2018-11-02 17:41:52</v>
      </c>
    </row>
    <row r="1301" spans="1:5" x14ac:dyDescent="0.2">
      <c r="A1301" t="s">
        <v>817</v>
      </c>
      <c r="B1301" t="str">
        <f>"13266461058"</f>
        <v>13266461058</v>
      </c>
      <c r="C1301" s="1" t="s">
        <v>1</v>
      </c>
      <c r="D1301" s="1" t="s">
        <v>13</v>
      </c>
      <c r="E1301" s="1" t="str">
        <f>"2018-11-02 17:40:11"</f>
        <v>2018-11-02 17:40:11</v>
      </c>
    </row>
    <row r="1302" spans="1:5" x14ac:dyDescent="0.2">
      <c r="A1302" t="s">
        <v>818</v>
      </c>
      <c r="B1302" t="str">
        <f>"15051328550"</f>
        <v>15051328550</v>
      </c>
      <c r="C1302" s="1" t="s">
        <v>1</v>
      </c>
      <c r="D1302" s="1" t="s">
        <v>2</v>
      </c>
      <c r="E1302" s="1" t="str">
        <f>"2018-11-02 17:39:56"</f>
        <v>2018-11-02 17:39:56</v>
      </c>
    </row>
    <row r="1303" spans="1:5" x14ac:dyDescent="0.2">
      <c r="A1303" t="s">
        <v>0</v>
      </c>
      <c r="B1303" t="str">
        <f>"18819887448"</f>
        <v>18819887448</v>
      </c>
      <c r="C1303" s="1" t="s">
        <v>1</v>
      </c>
      <c r="D1303" s="1" t="s">
        <v>2</v>
      </c>
      <c r="E1303" s="1" t="str">
        <f>"2018-11-02 17:39:29"</f>
        <v>2018-11-02 17:39:29</v>
      </c>
    </row>
    <row r="1304" spans="1:5" x14ac:dyDescent="0.2">
      <c r="A1304" t="s">
        <v>819</v>
      </c>
      <c r="B1304" t="str">
        <f>"15523065635"</f>
        <v>15523065635</v>
      </c>
      <c r="C1304" s="1" t="s">
        <v>1</v>
      </c>
      <c r="D1304" s="1" t="s">
        <v>2</v>
      </c>
      <c r="E1304" s="1" t="str">
        <f>"2018-11-02 17:38:15"</f>
        <v>2018-11-02 17:38:15</v>
      </c>
    </row>
    <row r="1305" spans="1:5" x14ac:dyDescent="0.2">
      <c r="A1305" t="s">
        <v>0</v>
      </c>
      <c r="B1305" t="str">
        <f>"13689662458"</f>
        <v>13689662458</v>
      </c>
      <c r="C1305" s="1" t="s">
        <v>1</v>
      </c>
      <c r="D1305" s="1" t="s">
        <v>2</v>
      </c>
      <c r="E1305" s="1" t="str">
        <f>"2018-11-02 17:37:49"</f>
        <v>2018-11-02 17:37:49</v>
      </c>
    </row>
    <row r="1306" spans="1:5" x14ac:dyDescent="0.2">
      <c r="A1306" t="s">
        <v>820</v>
      </c>
      <c r="B1306" t="str">
        <f>"13676865457"</f>
        <v>13676865457</v>
      </c>
      <c r="C1306" s="1" t="s">
        <v>1</v>
      </c>
      <c r="D1306" s="1" t="s">
        <v>2</v>
      </c>
      <c r="E1306" s="1" t="str">
        <f>"2018-11-02 17:37:03"</f>
        <v>2018-11-02 17:37:03</v>
      </c>
    </row>
    <row r="1307" spans="1:5" x14ac:dyDescent="0.2">
      <c r="A1307" t="s">
        <v>0</v>
      </c>
      <c r="B1307" t="str">
        <f>"15855172107"</f>
        <v>15855172107</v>
      </c>
      <c r="C1307" s="1" t="s">
        <v>1</v>
      </c>
      <c r="D1307" s="1" t="s">
        <v>2</v>
      </c>
      <c r="E1307" s="1" t="str">
        <f>"2018-11-02 17:36:34"</f>
        <v>2018-11-02 17:36:34</v>
      </c>
    </row>
    <row r="1308" spans="1:5" x14ac:dyDescent="0.2">
      <c r="A1308" t="s">
        <v>821</v>
      </c>
      <c r="B1308" t="str">
        <f>"15605905600"</f>
        <v>15605905600</v>
      </c>
      <c r="C1308" s="1" t="s">
        <v>1</v>
      </c>
      <c r="D1308" s="1" t="s">
        <v>2</v>
      </c>
      <c r="E1308" s="1" t="str">
        <f>"2018-11-02 17:35:59"</f>
        <v>2018-11-02 17:35:59</v>
      </c>
    </row>
    <row r="1309" spans="1:5" x14ac:dyDescent="0.2">
      <c r="A1309" t="s">
        <v>572</v>
      </c>
      <c r="B1309" t="str">
        <f>"15941368674"</f>
        <v>15941368674</v>
      </c>
      <c r="C1309" s="1" t="s">
        <v>1</v>
      </c>
      <c r="D1309" s="1" t="s">
        <v>2</v>
      </c>
      <c r="E1309" s="1" t="str">
        <f>"2018-11-02 17:35:41"</f>
        <v>2018-11-02 17:35:41</v>
      </c>
    </row>
    <row r="1310" spans="1:5" x14ac:dyDescent="0.2">
      <c r="A1310" t="s">
        <v>0</v>
      </c>
      <c r="B1310" t="str">
        <f>"17725714080"</f>
        <v>17725714080</v>
      </c>
      <c r="C1310" s="1" t="s">
        <v>1</v>
      </c>
      <c r="D1310" s="1" t="s">
        <v>2</v>
      </c>
      <c r="E1310" s="1" t="str">
        <f>"2018-11-02 17:35:17"</f>
        <v>2018-11-02 17:35:17</v>
      </c>
    </row>
    <row r="1311" spans="1:5" x14ac:dyDescent="0.2">
      <c r="A1311" t="s">
        <v>822</v>
      </c>
      <c r="B1311" t="str">
        <f>"13640100230"</f>
        <v>13640100230</v>
      </c>
      <c r="C1311" s="1" t="s">
        <v>1</v>
      </c>
      <c r="D1311" s="1" t="s">
        <v>2</v>
      </c>
      <c r="E1311" s="1" t="str">
        <f>"2018-11-02 17:35:13"</f>
        <v>2018-11-02 17:35:13</v>
      </c>
    </row>
    <row r="1312" spans="1:5" x14ac:dyDescent="0.2">
      <c r="A1312" t="s">
        <v>0</v>
      </c>
      <c r="B1312" t="str">
        <f>"18772478525"</f>
        <v>18772478525</v>
      </c>
      <c r="C1312" s="1" t="s">
        <v>1</v>
      </c>
      <c r="D1312" s="1" t="s">
        <v>2</v>
      </c>
      <c r="E1312" s="1" t="str">
        <f>"2018-11-02 17:35:00"</f>
        <v>2018-11-02 17:35:00</v>
      </c>
    </row>
    <row r="1313" spans="1:5" x14ac:dyDescent="0.2">
      <c r="A1313" t="s">
        <v>823</v>
      </c>
      <c r="B1313" t="str">
        <f>"15527376000"</f>
        <v>15527376000</v>
      </c>
      <c r="C1313" s="1" t="s">
        <v>1</v>
      </c>
      <c r="D1313" s="1" t="s">
        <v>2</v>
      </c>
      <c r="E1313" s="1" t="str">
        <f>"2018-11-02 17:34:41"</f>
        <v>2018-11-02 17:34:41</v>
      </c>
    </row>
    <row r="1314" spans="1:5" x14ac:dyDescent="0.2">
      <c r="A1314" t="s">
        <v>0</v>
      </c>
      <c r="B1314" t="str">
        <f>"13157304492"</f>
        <v>13157304492</v>
      </c>
      <c r="C1314" s="1" t="s">
        <v>1</v>
      </c>
      <c r="D1314" s="1" t="s">
        <v>2</v>
      </c>
      <c r="E1314" s="1" t="str">
        <f>"2018-11-02 17:34:21"</f>
        <v>2018-11-02 17:34:21</v>
      </c>
    </row>
    <row r="1315" spans="1:5" x14ac:dyDescent="0.2">
      <c r="A1315" t="s">
        <v>824</v>
      </c>
      <c r="B1315" t="str">
        <f>"15985696566"</f>
        <v>15985696566</v>
      </c>
      <c r="C1315" s="1" t="s">
        <v>1</v>
      </c>
      <c r="D1315" s="1" t="s">
        <v>2</v>
      </c>
      <c r="E1315" s="1" t="str">
        <f>"2018-11-02 17:34:06"</f>
        <v>2018-11-02 17:34:06</v>
      </c>
    </row>
    <row r="1316" spans="1:5" x14ac:dyDescent="0.2">
      <c r="A1316" t="s">
        <v>825</v>
      </c>
      <c r="B1316" t="str">
        <f>"15103264056"</f>
        <v>15103264056</v>
      </c>
      <c r="C1316" s="1" t="s">
        <v>1</v>
      </c>
      <c r="D1316" s="1" t="s">
        <v>2</v>
      </c>
      <c r="E1316" s="1" t="str">
        <f>"2018-11-02 17:33:15"</f>
        <v>2018-11-02 17:33:15</v>
      </c>
    </row>
    <row r="1317" spans="1:5" x14ac:dyDescent="0.2">
      <c r="A1317" t="s">
        <v>826</v>
      </c>
      <c r="B1317" t="str">
        <f>"15218167246"</f>
        <v>15218167246</v>
      </c>
      <c r="C1317" s="1" t="s">
        <v>1</v>
      </c>
      <c r="D1317" s="1" t="s">
        <v>2</v>
      </c>
      <c r="E1317" s="1" t="str">
        <f>"2018-11-02 17:33:06"</f>
        <v>2018-11-02 17:33:06</v>
      </c>
    </row>
    <row r="1318" spans="1:5" x14ac:dyDescent="0.2">
      <c r="A1318" t="s">
        <v>0</v>
      </c>
      <c r="B1318" t="str">
        <f>"15879123151"</f>
        <v>15879123151</v>
      </c>
      <c r="C1318" s="1" t="s">
        <v>1</v>
      </c>
      <c r="D1318" s="1" t="s">
        <v>2</v>
      </c>
      <c r="E1318" s="1" t="str">
        <f>"2018-11-02 17:32:45"</f>
        <v>2018-11-02 17:32:45</v>
      </c>
    </row>
    <row r="1319" spans="1:5" x14ac:dyDescent="0.2">
      <c r="A1319" t="s">
        <v>0</v>
      </c>
      <c r="B1319" t="str">
        <f>"13251250130"</f>
        <v>13251250130</v>
      </c>
      <c r="C1319" s="1" t="s">
        <v>1</v>
      </c>
      <c r="D1319" s="1" t="s">
        <v>2</v>
      </c>
      <c r="E1319" s="1" t="str">
        <f>"2018-11-02 17:32:33"</f>
        <v>2018-11-02 17:32:33</v>
      </c>
    </row>
    <row r="1320" spans="1:5" x14ac:dyDescent="0.2">
      <c r="A1320" t="s">
        <v>827</v>
      </c>
      <c r="B1320" t="str">
        <f>"13538754848"</f>
        <v>13538754848</v>
      </c>
      <c r="C1320" s="1" t="s">
        <v>1</v>
      </c>
      <c r="D1320" s="1" t="s">
        <v>2</v>
      </c>
      <c r="E1320" s="1" t="str">
        <f>"2018-11-02 17:32:29"</f>
        <v>2018-11-02 17:32:29</v>
      </c>
    </row>
    <row r="1321" spans="1:5" x14ac:dyDescent="0.2">
      <c r="A1321" t="s">
        <v>828</v>
      </c>
      <c r="B1321" t="str">
        <f>"18587571227"</f>
        <v>18587571227</v>
      </c>
      <c r="C1321" s="1" t="s">
        <v>1</v>
      </c>
      <c r="D1321" s="1" t="s">
        <v>2</v>
      </c>
      <c r="E1321" s="1" t="str">
        <f>"2018-11-02 17:32:27"</f>
        <v>2018-11-02 17:32:27</v>
      </c>
    </row>
    <row r="1322" spans="1:5" x14ac:dyDescent="0.2">
      <c r="A1322" t="s">
        <v>829</v>
      </c>
      <c r="B1322" t="str">
        <f>"15948950871"</f>
        <v>15948950871</v>
      </c>
      <c r="C1322" s="1" t="s">
        <v>1</v>
      </c>
      <c r="D1322" s="1" t="s">
        <v>2</v>
      </c>
      <c r="E1322" s="1" t="str">
        <f>"2018-11-02 17:32:27"</f>
        <v>2018-11-02 17:32:27</v>
      </c>
    </row>
    <row r="1323" spans="1:5" x14ac:dyDescent="0.2">
      <c r="A1323" t="s">
        <v>830</v>
      </c>
      <c r="B1323" t="str">
        <f>"13764591748"</f>
        <v>13764591748</v>
      </c>
      <c r="C1323" s="1" t="s">
        <v>1</v>
      </c>
      <c r="D1323" s="1" t="s">
        <v>2</v>
      </c>
      <c r="E1323" s="1" t="str">
        <f>"2018-11-02 17:32:17"</f>
        <v>2018-11-02 17:32:17</v>
      </c>
    </row>
    <row r="1324" spans="1:5" x14ac:dyDescent="0.2">
      <c r="A1324" t="s">
        <v>831</v>
      </c>
      <c r="B1324" t="str">
        <f>"15840334333"</f>
        <v>15840334333</v>
      </c>
      <c r="C1324" s="1" t="s">
        <v>1</v>
      </c>
      <c r="D1324" s="1" t="s">
        <v>2</v>
      </c>
      <c r="E1324" s="1" t="str">
        <f>"2018-11-02 17:32:11"</f>
        <v>2018-11-02 17:32:11</v>
      </c>
    </row>
    <row r="1325" spans="1:5" x14ac:dyDescent="0.2">
      <c r="A1325" t="s">
        <v>0</v>
      </c>
      <c r="B1325" t="str">
        <f>"18600701020"</f>
        <v>18600701020</v>
      </c>
      <c r="C1325" s="1" t="s">
        <v>1</v>
      </c>
      <c r="D1325" s="1" t="s">
        <v>2</v>
      </c>
      <c r="E1325" s="1" t="str">
        <f>"2018-11-02 17:32:05"</f>
        <v>2018-11-02 17:32:05</v>
      </c>
    </row>
    <row r="1326" spans="1:5" x14ac:dyDescent="0.2">
      <c r="A1326" t="s">
        <v>0</v>
      </c>
      <c r="B1326" t="str">
        <f>"15779853531"</f>
        <v>15779853531</v>
      </c>
      <c r="C1326" s="1" t="s">
        <v>1</v>
      </c>
      <c r="D1326" s="1" t="s">
        <v>2</v>
      </c>
      <c r="E1326" s="1" t="str">
        <f>"2018-11-02 17:31:58"</f>
        <v>2018-11-02 17:31:58</v>
      </c>
    </row>
    <row r="1327" spans="1:5" x14ac:dyDescent="0.2">
      <c r="A1327" t="s">
        <v>0</v>
      </c>
      <c r="B1327" t="str">
        <f>"13655397032"</f>
        <v>13655397032</v>
      </c>
      <c r="C1327" s="1" t="s">
        <v>1</v>
      </c>
      <c r="D1327" s="1" t="s">
        <v>12</v>
      </c>
      <c r="E1327" s="1" t="str">
        <f>"2018-11-02 17:31:58"</f>
        <v>2018-11-02 17:31:58</v>
      </c>
    </row>
    <row r="1328" spans="1:5" x14ac:dyDescent="0.2">
      <c r="A1328" t="s">
        <v>0</v>
      </c>
      <c r="B1328" t="str">
        <f>"18383850584"</f>
        <v>18383850584</v>
      </c>
      <c r="C1328" s="1" t="s">
        <v>1</v>
      </c>
      <c r="D1328" s="1" t="s">
        <v>2</v>
      </c>
      <c r="E1328" s="1" t="str">
        <f>"2018-11-02 17:30:59"</f>
        <v>2018-11-02 17:30:59</v>
      </c>
    </row>
    <row r="1329" spans="1:5" x14ac:dyDescent="0.2">
      <c r="A1329" t="s">
        <v>0</v>
      </c>
      <c r="B1329" t="str">
        <f>"15185445641"</f>
        <v>15185445641</v>
      </c>
      <c r="C1329" s="1" t="s">
        <v>1</v>
      </c>
      <c r="D1329" s="1" t="s">
        <v>2</v>
      </c>
      <c r="E1329" s="1" t="str">
        <f>"2018-11-02 17:30:17"</f>
        <v>2018-11-02 17:30:17</v>
      </c>
    </row>
    <row r="1330" spans="1:5" x14ac:dyDescent="0.2">
      <c r="A1330" t="s">
        <v>0</v>
      </c>
      <c r="B1330" t="str">
        <f>"13845228144"</f>
        <v>13845228144</v>
      </c>
      <c r="C1330" s="1" t="s">
        <v>1</v>
      </c>
      <c r="D1330" s="1" t="s">
        <v>2</v>
      </c>
      <c r="E1330" s="1" t="str">
        <f>"2018-11-02 17:30:04"</f>
        <v>2018-11-02 17:30:04</v>
      </c>
    </row>
    <row r="1331" spans="1:5" x14ac:dyDescent="0.2">
      <c r="A1331" t="s">
        <v>832</v>
      </c>
      <c r="B1331" t="str">
        <f>"15272923839"</f>
        <v>15272923839</v>
      </c>
      <c r="C1331" s="1" t="s">
        <v>1</v>
      </c>
      <c r="D1331" s="1" t="s">
        <v>2</v>
      </c>
      <c r="E1331" s="1" t="str">
        <f>"2018-11-02 17:30:00"</f>
        <v>2018-11-02 17:30:00</v>
      </c>
    </row>
    <row r="1332" spans="1:5" x14ac:dyDescent="0.2">
      <c r="A1332" t="s">
        <v>833</v>
      </c>
      <c r="B1332" t="str">
        <f>"15969050739"</f>
        <v>15969050739</v>
      </c>
      <c r="C1332" s="1" t="s">
        <v>1</v>
      </c>
      <c r="D1332" s="1" t="s">
        <v>12</v>
      </c>
      <c r="E1332" s="1" t="str">
        <f>"2018-11-02 17:29:45"</f>
        <v>2018-11-02 17:29:45</v>
      </c>
    </row>
    <row r="1333" spans="1:5" x14ac:dyDescent="0.2">
      <c r="A1333" t="s">
        <v>834</v>
      </c>
      <c r="B1333" t="str">
        <f>"13018762849"</f>
        <v>13018762849</v>
      </c>
      <c r="C1333" s="1" t="s">
        <v>1</v>
      </c>
      <c r="D1333" s="1" t="s">
        <v>2</v>
      </c>
      <c r="E1333" s="1" t="str">
        <f>"2018-11-02 17:29:12"</f>
        <v>2018-11-02 17:29:12</v>
      </c>
    </row>
    <row r="1334" spans="1:5" x14ac:dyDescent="0.2">
      <c r="A1334" t="s">
        <v>835</v>
      </c>
      <c r="B1334" t="str">
        <f>"18330179620"</f>
        <v>18330179620</v>
      </c>
      <c r="C1334" s="1" t="s">
        <v>1</v>
      </c>
      <c r="D1334" s="1" t="s">
        <v>2</v>
      </c>
      <c r="E1334" s="1" t="str">
        <f>"2018-11-02 17:28:58"</f>
        <v>2018-11-02 17:28:58</v>
      </c>
    </row>
    <row r="1335" spans="1:5" x14ac:dyDescent="0.2">
      <c r="A1335" t="s">
        <v>0</v>
      </c>
      <c r="B1335" t="str">
        <f>"13269070499"</f>
        <v>13269070499</v>
      </c>
      <c r="C1335" s="1" t="s">
        <v>1</v>
      </c>
      <c r="D1335" s="1" t="s">
        <v>2</v>
      </c>
      <c r="E1335" s="1" t="str">
        <f>"2018-11-02 17:28:47"</f>
        <v>2018-11-02 17:28:47</v>
      </c>
    </row>
    <row r="1336" spans="1:5" x14ac:dyDescent="0.2">
      <c r="A1336" t="s">
        <v>0</v>
      </c>
      <c r="B1336" t="str">
        <f>"15956813980"</f>
        <v>15956813980</v>
      </c>
      <c r="C1336" s="1" t="s">
        <v>1</v>
      </c>
      <c r="D1336" s="1" t="s">
        <v>12</v>
      </c>
      <c r="E1336" s="1" t="str">
        <f>"2018-11-02 17:27:54"</f>
        <v>2018-11-02 17:27:54</v>
      </c>
    </row>
    <row r="1337" spans="1:5" x14ac:dyDescent="0.2">
      <c r="A1337" t="s">
        <v>0</v>
      </c>
      <c r="B1337" t="str">
        <f>"13372058508"</f>
        <v>13372058508</v>
      </c>
      <c r="C1337" s="1" t="s">
        <v>1</v>
      </c>
      <c r="D1337" s="1" t="s">
        <v>2</v>
      </c>
      <c r="E1337" s="1" t="str">
        <f>"2018-11-02 17:27:48"</f>
        <v>2018-11-02 17:27:48</v>
      </c>
    </row>
    <row r="1338" spans="1:5" x14ac:dyDescent="0.2">
      <c r="A1338" t="s">
        <v>836</v>
      </c>
      <c r="B1338" t="str">
        <f>"15033175257"</f>
        <v>15033175257</v>
      </c>
      <c r="C1338" s="1" t="s">
        <v>1</v>
      </c>
      <c r="D1338" s="1" t="s">
        <v>19</v>
      </c>
      <c r="E1338" s="1" t="str">
        <f>"2018-11-02 17:27:36"</f>
        <v>2018-11-02 17:27:36</v>
      </c>
    </row>
    <row r="1339" spans="1:5" x14ac:dyDescent="0.2">
      <c r="A1339" t="s">
        <v>0</v>
      </c>
      <c r="B1339" t="str">
        <f>"13997673697"</f>
        <v>13997673697</v>
      </c>
      <c r="C1339" s="1" t="s">
        <v>1</v>
      </c>
      <c r="D1339" s="1" t="s">
        <v>2</v>
      </c>
      <c r="E1339" s="1" t="str">
        <f>"2018-11-02 17:27:10"</f>
        <v>2018-11-02 17:27:10</v>
      </c>
    </row>
    <row r="1340" spans="1:5" x14ac:dyDescent="0.2">
      <c r="A1340" t="s">
        <v>0</v>
      </c>
      <c r="B1340" t="str">
        <f>"17315810573"</f>
        <v>17315810573</v>
      </c>
      <c r="C1340" s="1" t="s">
        <v>1</v>
      </c>
      <c r="D1340" s="1" t="s">
        <v>2</v>
      </c>
      <c r="E1340" s="1" t="str">
        <f>"2018-11-02 17:26:59"</f>
        <v>2018-11-02 17:26:59</v>
      </c>
    </row>
    <row r="1341" spans="1:5" x14ac:dyDescent="0.2">
      <c r="A1341" t="s">
        <v>0</v>
      </c>
      <c r="B1341" t="str">
        <f>"18437359992"</f>
        <v>18437359992</v>
      </c>
      <c r="C1341" s="1" t="s">
        <v>1</v>
      </c>
      <c r="D1341" s="1" t="s">
        <v>2</v>
      </c>
      <c r="E1341" s="1" t="str">
        <f>"2018-11-02 17:26:48"</f>
        <v>2018-11-02 17:26:48</v>
      </c>
    </row>
    <row r="1342" spans="1:5" x14ac:dyDescent="0.2">
      <c r="A1342" t="s">
        <v>0</v>
      </c>
      <c r="B1342" t="str">
        <f>"17704793589"</f>
        <v>17704793589</v>
      </c>
      <c r="C1342" s="1" t="s">
        <v>1</v>
      </c>
      <c r="D1342" s="1" t="s">
        <v>2</v>
      </c>
      <c r="E1342" s="1" t="str">
        <f>"2018-11-02 17:26:19"</f>
        <v>2018-11-02 17:26:19</v>
      </c>
    </row>
    <row r="1343" spans="1:5" x14ac:dyDescent="0.2">
      <c r="A1343" t="s">
        <v>0</v>
      </c>
      <c r="B1343" t="str">
        <f>"13131001777"</f>
        <v>13131001777</v>
      </c>
      <c r="C1343" s="1" t="s">
        <v>1</v>
      </c>
      <c r="D1343" s="1" t="s">
        <v>2</v>
      </c>
      <c r="E1343" s="1" t="str">
        <f>"2018-11-02 17:25:27"</f>
        <v>2018-11-02 17:25:27</v>
      </c>
    </row>
    <row r="1344" spans="1:5" x14ac:dyDescent="0.2">
      <c r="A1344" t="s">
        <v>837</v>
      </c>
      <c r="B1344" t="str">
        <f>"15819281032"</f>
        <v>15819281032</v>
      </c>
      <c r="C1344" s="1" t="s">
        <v>1</v>
      </c>
      <c r="D1344" s="1" t="s">
        <v>2</v>
      </c>
      <c r="E1344" s="1" t="str">
        <f>"2018-11-02 17:25:13"</f>
        <v>2018-11-02 17:25:13</v>
      </c>
    </row>
    <row r="1345" spans="1:5" x14ac:dyDescent="0.2">
      <c r="A1345" t="s">
        <v>0</v>
      </c>
      <c r="B1345" t="str">
        <f>"18830701741"</f>
        <v>18830701741</v>
      </c>
      <c r="C1345" s="1" t="s">
        <v>1</v>
      </c>
      <c r="D1345" s="1" t="s">
        <v>2</v>
      </c>
      <c r="E1345" s="1" t="str">
        <f>"2018-11-02 17:23:52"</f>
        <v>2018-11-02 17:23:52</v>
      </c>
    </row>
    <row r="1346" spans="1:5" x14ac:dyDescent="0.2">
      <c r="A1346" t="s">
        <v>0</v>
      </c>
      <c r="B1346" t="str">
        <f>"15729069518"</f>
        <v>15729069518</v>
      </c>
      <c r="C1346" s="1" t="s">
        <v>1</v>
      </c>
      <c r="D1346" s="1" t="s">
        <v>2</v>
      </c>
      <c r="E1346" s="1" t="str">
        <f>"2018-11-02 17:23:34"</f>
        <v>2018-11-02 17:23:34</v>
      </c>
    </row>
    <row r="1347" spans="1:5" x14ac:dyDescent="0.2">
      <c r="A1347" t="s">
        <v>0</v>
      </c>
      <c r="B1347" t="str">
        <f>"18286042143"</f>
        <v>18286042143</v>
      </c>
      <c r="C1347" s="1" t="s">
        <v>1</v>
      </c>
      <c r="D1347" s="1" t="s">
        <v>2</v>
      </c>
      <c r="E1347" s="1" t="str">
        <f>"2018-11-02 17:23:13"</f>
        <v>2018-11-02 17:23:13</v>
      </c>
    </row>
    <row r="1348" spans="1:5" x14ac:dyDescent="0.2">
      <c r="A1348" t="s">
        <v>0</v>
      </c>
      <c r="B1348" t="str">
        <f>"13417146118"</f>
        <v>13417146118</v>
      </c>
      <c r="C1348" s="1" t="s">
        <v>1</v>
      </c>
      <c r="D1348" s="1" t="s">
        <v>2</v>
      </c>
      <c r="E1348" s="1" t="str">
        <f>"2018-11-02 17:23:04"</f>
        <v>2018-11-02 17:23:04</v>
      </c>
    </row>
    <row r="1349" spans="1:5" x14ac:dyDescent="0.2">
      <c r="A1349" t="s">
        <v>0</v>
      </c>
      <c r="B1349" t="str">
        <f>"13759126113"</f>
        <v>13759126113</v>
      </c>
      <c r="C1349" s="1" t="s">
        <v>1</v>
      </c>
      <c r="D1349" s="1" t="s">
        <v>2</v>
      </c>
      <c r="E1349" s="1" t="str">
        <f>"2018-11-02 17:21:55"</f>
        <v>2018-11-02 17:21:55</v>
      </c>
    </row>
    <row r="1350" spans="1:5" x14ac:dyDescent="0.2">
      <c r="A1350" t="s">
        <v>0</v>
      </c>
      <c r="B1350" t="str">
        <f>"13500046210"</f>
        <v>13500046210</v>
      </c>
      <c r="C1350" s="1" t="s">
        <v>1</v>
      </c>
      <c r="D1350" s="1" t="s">
        <v>2</v>
      </c>
      <c r="E1350" s="1" t="str">
        <f>"2018-11-02 17:21:48"</f>
        <v>2018-11-02 17:21:48</v>
      </c>
    </row>
    <row r="1351" spans="1:5" x14ac:dyDescent="0.2">
      <c r="A1351" t="s">
        <v>0</v>
      </c>
      <c r="B1351" t="str">
        <f>"13419090366"</f>
        <v>13419090366</v>
      </c>
      <c r="C1351" s="1" t="s">
        <v>1</v>
      </c>
      <c r="D1351" s="1" t="s">
        <v>11</v>
      </c>
      <c r="E1351" s="1" t="str">
        <f>"2018-11-02 17:21:30"</f>
        <v>2018-11-02 17:21:30</v>
      </c>
    </row>
    <row r="1352" spans="1:5" x14ac:dyDescent="0.2">
      <c r="A1352" t="s">
        <v>0</v>
      </c>
      <c r="B1352" t="str">
        <f>"13168801203"</f>
        <v>13168801203</v>
      </c>
      <c r="C1352" s="1" t="s">
        <v>1</v>
      </c>
      <c r="D1352" s="1" t="s">
        <v>2</v>
      </c>
      <c r="E1352" s="1" t="str">
        <f>"2018-11-02 17:21:06"</f>
        <v>2018-11-02 17:21:06</v>
      </c>
    </row>
    <row r="1353" spans="1:5" x14ac:dyDescent="0.2">
      <c r="A1353" t="s">
        <v>0</v>
      </c>
      <c r="B1353" t="str">
        <f>"15078944932"</f>
        <v>15078944932</v>
      </c>
      <c r="C1353" s="1" t="s">
        <v>1</v>
      </c>
      <c r="D1353" s="1" t="s">
        <v>11</v>
      </c>
      <c r="E1353" s="1" t="str">
        <f>"2018-11-02 17:21:05"</f>
        <v>2018-11-02 17:21:05</v>
      </c>
    </row>
    <row r="1354" spans="1:5" x14ac:dyDescent="0.2">
      <c r="A1354" t="s">
        <v>838</v>
      </c>
      <c r="B1354" t="str">
        <f>"15971448358"</f>
        <v>15971448358</v>
      </c>
      <c r="C1354" s="1" t="s">
        <v>1</v>
      </c>
      <c r="D1354" s="1" t="s">
        <v>13</v>
      </c>
      <c r="E1354" s="1" t="str">
        <f>"2018-11-02 17:21:03"</f>
        <v>2018-11-02 17:21:03</v>
      </c>
    </row>
    <row r="1355" spans="1:5" x14ac:dyDescent="0.2">
      <c r="A1355" t="s">
        <v>0</v>
      </c>
      <c r="B1355" t="str">
        <f>"17310541179"</f>
        <v>17310541179</v>
      </c>
      <c r="C1355" s="1" t="s">
        <v>1</v>
      </c>
      <c r="D1355" s="1" t="s">
        <v>2</v>
      </c>
      <c r="E1355" s="1" t="str">
        <f>"2018-11-02 17:20:38"</f>
        <v>2018-11-02 17:20:38</v>
      </c>
    </row>
    <row r="1356" spans="1:5" x14ac:dyDescent="0.2">
      <c r="A1356" t="s">
        <v>0</v>
      </c>
      <c r="B1356" t="str">
        <f>"15078821882"</f>
        <v>15078821882</v>
      </c>
      <c r="C1356" s="1" t="s">
        <v>1</v>
      </c>
      <c r="D1356" s="1" t="s">
        <v>91</v>
      </c>
      <c r="E1356" s="1" t="str">
        <f>"2018-11-02 17:20:27"</f>
        <v>2018-11-02 17:20:27</v>
      </c>
    </row>
    <row r="1357" spans="1:5" x14ac:dyDescent="0.2">
      <c r="A1357" t="s">
        <v>839</v>
      </c>
      <c r="B1357" t="str">
        <f>"13834049138"</f>
        <v>13834049138</v>
      </c>
      <c r="C1357" s="1" t="s">
        <v>1</v>
      </c>
      <c r="D1357" s="1" t="s">
        <v>2</v>
      </c>
      <c r="E1357" s="1" t="str">
        <f>"2018-11-02 17:20:22"</f>
        <v>2018-11-02 17:20:22</v>
      </c>
    </row>
    <row r="1358" spans="1:5" x14ac:dyDescent="0.2">
      <c r="A1358" t="s">
        <v>0</v>
      </c>
      <c r="B1358" t="str">
        <f>"15606765851"</f>
        <v>15606765851</v>
      </c>
      <c r="C1358" s="1" t="s">
        <v>1</v>
      </c>
      <c r="D1358" s="1" t="s">
        <v>2</v>
      </c>
      <c r="E1358" s="1" t="str">
        <f>"2018-11-02 17:20:14"</f>
        <v>2018-11-02 17:20:14</v>
      </c>
    </row>
    <row r="1359" spans="1:5" x14ac:dyDescent="0.2">
      <c r="A1359" t="s">
        <v>0</v>
      </c>
      <c r="B1359" t="str">
        <f>"13678516033"</f>
        <v>13678516033</v>
      </c>
      <c r="C1359" s="1" t="s">
        <v>1</v>
      </c>
      <c r="D1359" s="1" t="s">
        <v>2</v>
      </c>
      <c r="E1359" s="1" t="str">
        <f>"2018-11-02 17:20:09"</f>
        <v>2018-11-02 17:20:09</v>
      </c>
    </row>
    <row r="1360" spans="1:5" x14ac:dyDescent="0.2">
      <c r="A1360" t="s">
        <v>0</v>
      </c>
      <c r="B1360" t="str">
        <f>"18606662913"</f>
        <v>18606662913</v>
      </c>
      <c r="C1360" s="1" t="s">
        <v>1</v>
      </c>
      <c r="D1360" s="1" t="s">
        <v>2</v>
      </c>
      <c r="E1360" s="1" t="str">
        <f>"2018-11-02 17:19:13"</f>
        <v>2018-11-02 17:19:13</v>
      </c>
    </row>
    <row r="1361" spans="1:5" x14ac:dyDescent="0.2">
      <c r="A1361" t="s">
        <v>0</v>
      </c>
      <c r="B1361" t="str">
        <f>"18628133303"</f>
        <v>18628133303</v>
      </c>
      <c r="C1361" s="1" t="s">
        <v>1</v>
      </c>
      <c r="D1361" s="1" t="s">
        <v>2</v>
      </c>
      <c r="E1361" s="1" t="str">
        <f>"2018-11-02 17:19:12"</f>
        <v>2018-11-02 17:19:12</v>
      </c>
    </row>
    <row r="1362" spans="1:5" x14ac:dyDescent="0.2">
      <c r="A1362" t="s">
        <v>0</v>
      </c>
      <c r="B1362" t="str">
        <f>"15233612374"</f>
        <v>15233612374</v>
      </c>
      <c r="C1362" s="1" t="s">
        <v>1</v>
      </c>
      <c r="D1362" s="1" t="s">
        <v>2</v>
      </c>
      <c r="E1362" s="1" t="str">
        <f>"2018-11-02 17:18:58"</f>
        <v>2018-11-02 17:18:58</v>
      </c>
    </row>
    <row r="1363" spans="1:5" x14ac:dyDescent="0.2">
      <c r="A1363" t="s">
        <v>840</v>
      </c>
      <c r="B1363" t="str">
        <f>"17608224844"</f>
        <v>17608224844</v>
      </c>
      <c r="C1363" s="1" t="s">
        <v>1</v>
      </c>
      <c r="D1363" s="1" t="s">
        <v>2</v>
      </c>
      <c r="E1363" s="1" t="str">
        <f>"2018-11-02 17:16:48"</f>
        <v>2018-11-02 17:16:48</v>
      </c>
    </row>
    <row r="1364" spans="1:5" x14ac:dyDescent="0.2">
      <c r="A1364" t="s">
        <v>0</v>
      </c>
      <c r="B1364" t="str">
        <f>"18866685664"</f>
        <v>18866685664</v>
      </c>
      <c r="C1364" s="1" t="s">
        <v>1</v>
      </c>
      <c r="D1364" s="1" t="s">
        <v>2</v>
      </c>
      <c r="E1364" s="1" t="str">
        <f>"2018-11-02 17:16:37"</f>
        <v>2018-11-02 17:16:37</v>
      </c>
    </row>
    <row r="1365" spans="1:5" x14ac:dyDescent="0.2">
      <c r="A1365" t="s">
        <v>0</v>
      </c>
      <c r="B1365" t="str">
        <f>"13801523804"</f>
        <v>13801523804</v>
      </c>
      <c r="C1365" s="1" t="s">
        <v>1</v>
      </c>
      <c r="D1365" s="1" t="s">
        <v>2</v>
      </c>
      <c r="E1365" s="1" t="str">
        <f>"2018-11-02 17:16:30"</f>
        <v>2018-11-02 17:16:30</v>
      </c>
    </row>
    <row r="1366" spans="1:5" x14ac:dyDescent="0.2">
      <c r="A1366" t="s">
        <v>0</v>
      </c>
      <c r="B1366" t="str">
        <f>"15253790852"</f>
        <v>15253790852</v>
      </c>
      <c r="C1366" s="1" t="s">
        <v>1</v>
      </c>
      <c r="D1366" s="1" t="s">
        <v>2</v>
      </c>
      <c r="E1366" s="1" t="str">
        <f>"2018-11-02 17:16:22"</f>
        <v>2018-11-02 17:16:22</v>
      </c>
    </row>
    <row r="1367" spans="1:5" x14ac:dyDescent="0.2">
      <c r="A1367" t="s">
        <v>0</v>
      </c>
      <c r="B1367" t="str">
        <f>"15230200773"</f>
        <v>15230200773</v>
      </c>
      <c r="C1367" s="1" t="s">
        <v>1</v>
      </c>
      <c r="D1367" s="1" t="s">
        <v>11</v>
      </c>
      <c r="E1367" s="1" t="str">
        <f>"2018-11-02 17:16:22"</f>
        <v>2018-11-02 17:16:22</v>
      </c>
    </row>
    <row r="1368" spans="1:5" x14ac:dyDescent="0.2">
      <c r="A1368" t="s">
        <v>0</v>
      </c>
      <c r="B1368" t="str">
        <f>"18202899279"</f>
        <v>18202899279</v>
      </c>
      <c r="C1368" s="1" t="s">
        <v>1</v>
      </c>
      <c r="D1368" s="1" t="s">
        <v>2</v>
      </c>
      <c r="E1368" s="1" t="str">
        <f>"2018-11-02 17:16:03"</f>
        <v>2018-11-02 17:16:03</v>
      </c>
    </row>
    <row r="1369" spans="1:5" x14ac:dyDescent="0.2">
      <c r="A1369" t="s">
        <v>0</v>
      </c>
      <c r="B1369" t="str">
        <f>"18554505788"</f>
        <v>18554505788</v>
      </c>
      <c r="C1369" s="1" t="s">
        <v>1</v>
      </c>
      <c r="D1369" s="1" t="s">
        <v>13</v>
      </c>
      <c r="E1369" s="1" t="str">
        <f>"2018-11-02 17:15:05"</f>
        <v>2018-11-02 17:15:05</v>
      </c>
    </row>
    <row r="1370" spans="1:5" x14ac:dyDescent="0.2">
      <c r="A1370" t="s">
        <v>0</v>
      </c>
      <c r="B1370" t="str">
        <f>"13823346876"</f>
        <v>13823346876</v>
      </c>
      <c r="C1370" s="1" t="s">
        <v>1</v>
      </c>
      <c r="D1370" s="1" t="s">
        <v>2</v>
      </c>
      <c r="E1370" s="1" t="str">
        <f>"2018-11-02 17:14:54"</f>
        <v>2018-11-02 17:14:54</v>
      </c>
    </row>
    <row r="1371" spans="1:5" x14ac:dyDescent="0.2">
      <c r="A1371" t="s">
        <v>0</v>
      </c>
      <c r="B1371" t="str">
        <f>"13722066565"</f>
        <v>13722066565</v>
      </c>
      <c r="C1371" s="1" t="s">
        <v>1</v>
      </c>
      <c r="D1371" s="1" t="s">
        <v>2</v>
      </c>
      <c r="E1371" s="1" t="str">
        <f>"2018-11-02 17:14:46"</f>
        <v>2018-11-02 17:14:46</v>
      </c>
    </row>
    <row r="1372" spans="1:5" x14ac:dyDescent="0.2">
      <c r="A1372" t="s">
        <v>0</v>
      </c>
      <c r="B1372" t="str">
        <f>"13530960722"</f>
        <v>13530960722</v>
      </c>
      <c r="C1372" s="1" t="s">
        <v>1</v>
      </c>
      <c r="D1372" s="1" t="s">
        <v>2</v>
      </c>
      <c r="E1372" s="1" t="str">
        <f>"2018-11-02 17:14:38"</f>
        <v>2018-11-02 17:14:38</v>
      </c>
    </row>
    <row r="1373" spans="1:5" x14ac:dyDescent="0.2">
      <c r="A1373" t="s">
        <v>0</v>
      </c>
      <c r="B1373" t="str">
        <f>"18919701096"</f>
        <v>18919701096</v>
      </c>
      <c r="C1373" s="1" t="s">
        <v>1</v>
      </c>
      <c r="D1373" s="1" t="s">
        <v>11</v>
      </c>
      <c r="E1373" s="1" t="str">
        <f>"2018-11-02 17:14:25"</f>
        <v>2018-11-02 17:14:25</v>
      </c>
    </row>
    <row r="1374" spans="1:5" x14ac:dyDescent="0.2">
      <c r="A1374" t="s">
        <v>0</v>
      </c>
      <c r="B1374" t="str">
        <f>"13260056280"</f>
        <v>13260056280</v>
      </c>
      <c r="C1374" s="1" t="s">
        <v>1</v>
      </c>
      <c r="D1374" s="1" t="s">
        <v>2</v>
      </c>
      <c r="E1374" s="1" t="str">
        <f>"2018-11-02 17:13:23"</f>
        <v>2018-11-02 17:13:23</v>
      </c>
    </row>
    <row r="1375" spans="1:5" x14ac:dyDescent="0.2">
      <c r="A1375" t="s">
        <v>0</v>
      </c>
      <c r="B1375" t="str">
        <f>"13813916448"</f>
        <v>13813916448</v>
      </c>
      <c r="C1375" s="1" t="s">
        <v>1</v>
      </c>
      <c r="D1375" s="1" t="s">
        <v>2</v>
      </c>
      <c r="E1375" s="1" t="str">
        <f>"2018-11-02 17:13:16"</f>
        <v>2018-11-02 17:13:16</v>
      </c>
    </row>
    <row r="1376" spans="1:5" x14ac:dyDescent="0.2">
      <c r="A1376" t="s">
        <v>841</v>
      </c>
      <c r="B1376" t="str">
        <f>"13675333797"</f>
        <v>13675333797</v>
      </c>
      <c r="C1376" s="1" t="s">
        <v>1</v>
      </c>
      <c r="D1376" s="1" t="s">
        <v>2</v>
      </c>
      <c r="E1376" s="1" t="str">
        <f>"2018-11-02 17:13:05"</f>
        <v>2018-11-02 17:13:05</v>
      </c>
    </row>
    <row r="1377" spans="1:5" x14ac:dyDescent="0.2">
      <c r="A1377" t="s">
        <v>842</v>
      </c>
      <c r="B1377" t="str">
        <f>"15136214352"</f>
        <v>15136214352</v>
      </c>
      <c r="C1377" s="1" t="s">
        <v>1</v>
      </c>
      <c r="D1377" s="1" t="s">
        <v>2</v>
      </c>
      <c r="E1377" s="1" t="str">
        <f>"2018-11-02 17:12:44"</f>
        <v>2018-11-02 17:12:44</v>
      </c>
    </row>
    <row r="1378" spans="1:5" x14ac:dyDescent="0.2">
      <c r="A1378" t="s">
        <v>0</v>
      </c>
      <c r="B1378" t="str">
        <f>"18850219353"</f>
        <v>18850219353</v>
      </c>
      <c r="C1378" s="1" t="s">
        <v>1</v>
      </c>
      <c r="D1378" s="1" t="s">
        <v>2</v>
      </c>
      <c r="E1378" s="1" t="str">
        <f>"2018-11-02 17:12:40"</f>
        <v>2018-11-02 17:12:40</v>
      </c>
    </row>
    <row r="1379" spans="1:5" x14ac:dyDescent="0.2">
      <c r="A1379" t="s">
        <v>0</v>
      </c>
      <c r="B1379" t="str">
        <f>"17611220662"</f>
        <v>17611220662</v>
      </c>
      <c r="C1379" s="1" t="s">
        <v>1</v>
      </c>
      <c r="D1379" s="1" t="s">
        <v>13</v>
      </c>
      <c r="E1379" s="1" t="str">
        <f>"2018-11-02 17:12:24"</f>
        <v>2018-11-02 17:12:24</v>
      </c>
    </row>
    <row r="1380" spans="1:5" x14ac:dyDescent="0.2">
      <c r="A1380" t="s">
        <v>0</v>
      </c>
      <c r="B1380" t="str">
        <f>"13827201137"</f>
        <v>13827201137</v>
      </c>
      <c r="C1380" s="1" t="s">
        <v>1</v>
      </c>
      <c r="D1380" s="1" t="s">
        <v>61</v>
      </c>
      <c r="E1380" s="1" t="str">
        <f>"2018-11-02 17:12:10"</f>
        <v>2018-11-02 17:12:10</v>
      </c>
    </row>
    <row r="1381" spans="1:5" x14ac:dyDescent="0.2">
      <c r="A1381" t="s">
        <v>0</v>
      </c>
      <c r="B1381" t="str">
        <f>"18167307725"</f>
        <v>18167307725</v>
      </c>
      <c r="C1381" s="1" t="s">
        <v>1</v>
      </c>
      <c r="D1381" s="1" t="s">
        <v>2</v>
      </c>
      <c r="E1381" s="1" t="str">
        <f>"2018-11-02 17:12:02"</f>
        <v>2018-11-02 17:12:02</v>
      </c>
    </row>
    <row r="1382" spans="1:5" x14ac:dyDescent="0.2">
      <c r="A1382" t="s">
        <v>0</v>
      </c>
      <c r="B1382" t="str">
        <f>"13358443889"</f>
        <v>13358443889</v>
      </c>
      <c r="C1382" s="1" t="s">
        <v>1</v>
      </c>
      <c r="D1382" s="1" t="s">
        <v>2</v>
      </c>
      <c r="E1382" s="1" t="str">
        <f>"2018-11-02 17:11:59"</f>
        <v>2018-11-02 17:11:59</v>
      </c>
    </row>
    <row r="1383" spans="1:5" x14ac:dyDescent="0.2">
      <c r="A1383" t="s">
        <v>843</v>
      </c>
      <c r="B1383" t="str">
        <f>"18628047672"</f>
        <v>18628047672</v>
      </c>
      <c r="C1383" s="1" t="s">
        <v>1</v>
      </c>
      <c r="D1383" s="1" t="s">
        <v>2</v>
      </c>
      <c r="E1383" s="1" t="str">
        <f>"2018-11-02 17:11:56"</f>
        <v>2018-11-02 17:11:56</v>
      </c>
    </row>
    <row r="1384" spans="1:5" x14ac:dyDescent="0.2">
      <c r="A1384" t="s">
        <v>0</v>
      </c>
      <c r="B1384" t="str">
        <f>"17639565152"</f>
        <v>17639565152</v>
      </c>
      <c r="C1384" s="1" t="s">
        <v>1</v>
      </c>
      <c r="D1384" s="1" t="s">
        <v>2</v>
      </c>
      <c r="E1384" s="1" t="str">
        <f>"2018-11-02 17:11:22"</f>
        <v>2018-11-02 17:11:22</v>
      </c>
    </row>
    <row r="1385" spans="1:5" x14ac:dyDescent="0.2">
      <c r="A1385" t="s">
        <v>0</v>
      </c>
      <c r="B1385" t="str">
        <f>"13580882666"</f>
        <v>13580882666</v>
      </c>
      <c r="C1385" s="1" t="s">
        <v>1</v>
      </c>
      <c r="D1385" s="1" t="s">
        <v>12</v>
      </c>
      <c r="E1385" s="1" t="str">
        <f>"2018-11-02 17:11:04"</f>
        <v>2018-11-02 17:11:04</v>
      </c>
    </row>
    <row r="1386" spans="1:5" x14ac:dyDescent="0.2">
      <c r="A1386" t="s">
        <v>0</v>
      </c>
      <c r="B1386" t="str">
        <f>"17723293003"</f>
        <v>17723293003</v>
      </c>
      <c r="C1386" s="1" t="s">
        <v>1</v>
      </c>
      <c r="D1386" s="1" t="s">
        <v>2</v>
      </c>
      <c r="E1386" s="1" t="str">
        <f>"2018-11-02 17:10:59"</f>
        <v>2018-11-02 17:10:59</v>
      </c>
    </row>
    <row r="1387" spans="1:5" x14ac:dyDescent="0.2">
      <c r="A1387" t="s">
        <v>844</v>
      </c>
      <c r="B1387" t="str">
        <f>"18021989680"</f>
        <v>18021989680</v>
      </c>
      <c r="C1387" s="1" t="s">
        <v>1</v>
      </c>
      <c r="D1387" s="1" t="s">
        <v>2</v>
      </c>
      <c r="E1387" s="1" t="str">
        <f>"2018-11-02 17:10:30"</f>
        <v>2018-11-02 17:10:30</v>
      </c>
    </row>
    <row r="1388" spans="1:5" x14ac:dyDescent="0.2">
      <c r="A1388" t="s">
        <v>845</v>
      </c>
      <c r="B1388" t="str">
        <f>"17620484240"</f>
        <v>17620484240</v>
      </c>
      <c r="C1388" s="1" t="s">
        <v>1</v>
      </c>
      <c r="D1388" s="1" t="s">
        <v>2</v>
      </c>
      <c r="E1388" s="1" t="str">
        <f>"2018-11-02 17:09:33"</f>
        <v>2018-11-02 17:09:33</v>
      </c>
    </row>
    <row r="1389" spans="1:5" x14ac:dyDescent="0.2">
      <c r="A1389" t="s">
        <v>0</v>
      </c>
      <c r="B1389" t="str">
        <f>"13759401167"</f>
        <v>13759401167</v>
      </c>
      <c r="C1389" s="1" t="s">
        <v>1</v>
      </c>
      <c r="D1389" s="1" t="s">
        <v>2</v>
      </c>
      <c r="E1389" s="1" t="str">
        <f>"2018-11-02 17:09:18"</f>
        <v>2018-11-02 17:09:18</v>
      </c>
    </row>
    <row r="1390" spans="1:5" x14ac:dyDescent="0.2">
      <c r="A1390" t="s">
        <v>0</v>
      </c>
      <c r="B1390" t="str">
        <f>"18972999433"</f>
        <v>18972999433</v>
      </c>
      <c r="C1390" s="1" t="s">
        <v>1</v>
      </c>
      <c r="D1390" s="1" t="s">
        <v>2</v>
      </c>
      <c r="E1390" s="1" t="str">
        <f>"2018-11-02 17:08:59"</f>
        <v>2018-11-02 17:08:59</v>
      </c>
    </row>
    <row r="1391" spans="1:5" x14ac:dyDescent="0.2">
      <c r="A1391" t="s">
        <v>0</v>
      </c>
      <c r="B1391" t="str">
        <f>"18585711819"</f>
        <v>18585711819</v>
      </c>
      <c r="C1391" s="1" t="s">
        <v>1</v>
      </c>
      <c r="D1391" s="1" t="s">
        <v>2</v>
      </c>
      <c r="E1391" s="1" t="str">
        <f>"2018-11-02 17:08:44"</f>
        <v>2018-11-02 17:08:44</v>
      </c>
    </row>
    <row r="1392" spans="1:5" x14ac:dyDescent="0.2">
      <c r="A1392" t="s">
        <v>846</v>
      </c>
      <c r="B1392" t="str">
        <f>"13971969779"</f>
        <v>13971969779</v>
      </c>
      <c r="C1392" s="1" t="s">
        <v>1</v>
      </c>
      <c r="D1392" s="1" t="s">
        <v>2</v>
      </c>
      <c r="E1392" s="1" t="str">
        <f>"2018-11-02 17:08:16"</f>
        <v>2018-11-02 17:08:16</v>
      </c>
    </row>
    <row r="1393" spans="1:5" x14ac:dyDescent="0.2">
      <c r="A1393" t="s">
        <v>0</v>
      </c>
      <c r="B1393" t="str">
        <f>"17620977210"</f>
        <v>17620977210</v>
      </c>
      <c r="C1393" s="1" t="s">
        <v>1</v>
      </c>
      <c r="D1393" s="1" t="s">
        <v>2</v>
      </c>
      <c r="E1393" s="1" t="str">
        <f>"2018-11-02 17:07:16"</f>
        <v>2018-11-02 17:07:16</v>
      </c>
    </row>
    <row r="1394" spans="1:5" x14ac:dyDescent="0.2">
      <c r="A1394" t="s">
        <v>847</v>
      </c>
      <c r="B1394" t="str">
        <f>"18392389300"</f>
        <v>18392389300</v>
      </c>
      <c r="C1394" s="1" t="s">
        <v>1</v>
      </c>
      <c r="D1394" s="1" t="s">
        <v>2</v>
      </c>
      <c r="E1394" s="1" t="str">
        <f>"2018-11-02 17:07:11"</f>
        <v>2018-11-02 17:07:11</v>
      </c>
    </row>
    <row r="1395" spans="1:5" x14ac:dyDescent="0.2">
      <c r="A1395" t="s">
        <v>0</v>
      </c>
      <c r="B1395" t="str">
        <f>"17603078203"</f>
        <v>17603078203</v>
      </c>
      <c r="C1395" s="1" t="s">
        <v>1</v>
      </c>
      <c r="D1395" s="1" t="s">
        <v>2</v>
      </c>
      <c r="E1395" s="1" t="str">
        <f>"2018-11-02 17:07:09"</f>
        <v>2018-11-02 17:07:09</v>
      </c>
    </row>
    <row r="1396" spans="1:5" x14ac:dyDescent="0.2">
      <c r="A1396" t="s">
        <v>0</v>
      </c>
      <c r="B1396" t="str">
        <f>"18277150990"</f>
        <v>18277150990</v>
      </c>
      <c r="C1396" s="1" t="s">
        <v>1</v>
      </c>
      <c r="D1396" s="1" t="s">
        <v>2</v>
      </c>
      <c r="E1396" s="1" t="str">
        <f>"2018-11-02 17:06:34"</f>
        <v>2018-11-02 17:06:34</v>
      </c>
    </row>
    <row r="1397" spans="1:5" x14ac:dyDescent="0.2">
      <c r="A1397" t="s">
        <v>848</v>
      </c>
      <c r="B1397" t="str">
        <f>"13783020513"</f>
        <v>13783020513</v>
      </c>
      <c r="C1397" s="1" t="s">
        <v>1</v>
      </c>
      <c r="D1397" s="1" t="s">
        <v>2</v>
      </c>
      <c r="E1397" s="1" t="str">
        <f>"2018-11-02 17:06:11"</f>
        <v>2018-11-02 17:06:11</v>
      </c>
    </row>
    <row r="1398" spans="1:5" x14ac:dyDescent="0.2">
      <c r="A1398" t="s">
        <v>0</v>
      </c>
      <c r="B1398" t="str">
        <f>"13553557705"</f>
        <v>13553557705</v>
      </c>
      <c r="C1398" s="1" t="s">
        <v>1</v>
      </c>
      <c r="D1398" s="1" t="s">
        <v>2</v>
      </c>
      <c r="E1398" s="1" t="str">
        <f>"2018-11-02 17:06:09"</f>
        <v>2018-11-02 17:06:09</v>
      </c>
    </row>
    <row r="1399" spans="1:5" x14ac:dyDescent="0.2">
      <c r="A1399" t="s">
        <v>0</v>
      </c>
      <c r="B1399" t="str">
        <f>"15553731685"</f>
        <v>15553731685</v>
      </c>
      <c r="C1399" s="1" t="s">
        <v>1</v>
      </c>
      <c r="D1399" s="1" t="s">
        <v>2</v>
      </c>
      <c r="E1399" s="1" t="str">
        <f>"2018-11-02 17:06:05"</f>
        <v>2018-11-02 17:06:05</v>
      </c>
    </row>
    <row r="1400" spans="1:5" x14ac:dyDescent="0.2">
      <c r="A1400" t="s">
        <v>0</v>
      </c>
      <c r="B1400" t="str">
        <f>"18266837466"</f>
        <v>18266837466</v>
      </c>
      <c r="C1400" s="1" t="s">
        <v>1</v>
      </c>
      <c r="D1400" s="1" t="s">
        <v>12</v>
      </c>
      <c r="E1400" s="1" t="str">
        <f>"2018-11-02 17:05:14"</f>
        <v>2018-11-02 17:05:14</v>
      </c>
    </row>
    <row r="1401" spans="1:5" x14ac:dyDescent="0.2">
      <c r="A1401" t="s">
        <v>0</v>
      </c>
      <c r="B1401" t="str">
        <f>"18593894592"</f>
        <v>18593894592</v>
      </c>
      <c r="C1401" s="1" t="s">
        <v>1</v>
      </c>
      <c r="D1401" s="1" t="s">
        <v>2</v>
      </c>
      <c r="E1401" s="1" t="str">
        <f>"2018-11-02 17:04:51"</f>
        <v>2018-11-02 17:04:51</v>
      </c>
    </row>
    <row r="1402" spans="1:5" x14ac:dyDescent="0.2">
      <c r="A1402" t="s">
        <v>849</v>
      </c>
      <c r="B1402" t="str">
        <f>"13756761215"</f>
        <v>13756761215</v>
      </c>
      <c r="C1402" s="1" t="s">
        <v>1</v>
      </c>
      <c r="D1402" s="1" t="s">
        <v>2</v>
      </c>
      <c r="E1402" s="1" t="str">
        <f>"2018-11-02 17:04:45"</f>
        <v>2018-11-02 17:04:45</v>
      </c>
    </row>
    <row r="1403" spans="1:5" x14ac:dyDescent="0.2">
      <c r="A1403" t="s">
        <v>850</v>
      </c>
      <c r="B1403" t="str">
        <f>"13880401426"</f>
        <v>13880401426</v>
      </c>
      <c r="C1403" s="1" t="s">
        <v>1</v>
      </c>
      <c r="D1403" s="1" t="s">
        <v>2</v>
      </c>
      <c r="E1403" s="1" t="str">
        <f>"2018-11-02 17:04:02"</f>
        <v>2018-11-02 17:04:02</v>
      </c>
    </row>
    <row r="1404" spans="1:5" x14ac:dyDescent="0.2">
      <c r="A1404" t="s">
        <v>0</v>
      </c>
      <c r="B1404" t="str">
        <f>"18767109265"</f>
        <v>18767109265</v>
      </c>
      <c r="C1404" s="1" t="s">
        <v>1</v>
      </c>
      <c r="D1404" s="1" t="s">
        <v>61</v>
      </c>
      <c r="E1404" s="1" t="str">
        <f>"2018-11-02 17:03:57"</f>
        <v>2018-11-02 17:03:57</v>
      </c>
    </row>
    <row r="1405" spans="1:5" x14ac:dyDescent="0.2">
      <c r="A1405" t="s">
        <v>0</v>
      </c>
      <c r="B1405" t="str">
        <f>"15225512099"</f>
        <v>15225512099</v>
      </c>
      <c r="C1405" s="1" t="s">
        <v>1</v>
      </c>
      <c r="D1405" s="1" t="s">
        <v>2</v>
      </c>
      <c r="E1405" s="1" t="str">
        <f>"2018-11-02 17:03:48"</f>
        <v>2018-11-02 17:03:48</v>
      </c>
    </row>
    <row r="1406" spans="1:5" x14ac:dyDescent="0.2">
      <c r="A1406" t="s">
        <v>0</v>
      </c>
      <c r="B1406" t="str">
        <f>"15874609163"</f>
        <v>15874609163</v>
      </c>
      <c r="C1406" s="1" t="s">
        <v>1</v>
      </c>
      <c r="D1406" s="1" t="s">
        <v>13</v>
      </c>
      <c r="E1406" s="1" t="str">
        <f>"2018-11-02 17:03:17"</f>
        <v>2018-11-02 17:03:17</v>
      </c>
    </row>
    <row r="1407" spans="1:5" x14ac:dyDescent="0.2">
      <c r="A1407" t="s">
        <v>851</v>
      </c>
      <c r="B1407" t="str">
        <f>"13799592122"</f>
        <v>13799592122</v>
      </c>
      <c r="C1407" s="1" t="s">
        <v>1</v>
      </c>
      <c r="D1407" s="1" t="s">
        <v>2</v>
      </c>
      <c r="E1407" s="1" t="str">
        <f>"2018-11-02 17:03:06"</f>
        <v>2018-11-02 17:03:06</v>
      </c>
    </row>
    <row r="1408" spans="1:5" x14ac:dyDescent="0.2">
      <c r="A1408" t="s">
        <v>0</v>
      </c>
      <c r="B1408" t="str">
        <f>"18292873736"</f>
        <v>18292873736</v>
      </c>
      <c r="C1408" s="1" t="s">
        <v>1</v>
      </c>
      <c r="D1408" s="1" t="s">
        <v>2</v>
      </c>
      <c r="E1408" s="1" t="str">
        <f>"2018-11-02 17:03:06"</f>
        <v>2018-11-02 17:03:06</v>
      </c>
    </row>
    <row r="1409" spans="1:5" x14ac:dyDescent="0.2">
      <c r="A1409" t="s">
        <v>0</v>
      </c>
      <c r="B1409" t="str">
        <f>"18689732168"</f>
        <v>18689732168</v>
      </c>
      <c r="C1409" s="1" t="s">
        <v>1</v>
      </c>
      <c r="D1409" s="1" t="s">
        <v>12</v>
      </c>
      <c r="E1409" s="1" t="str">
        <f>"2018-11-02 17:02:55"</f>
        <v>2018-11-02 17:02:55</v>
      </c>
    </row>
    <row r="1410" spans="1:5" x14ac:dyDescent="0.2">
      <c r="A1410" t="s">
        <v>0</v>
      </c>
      <c r="B1410" t="str">
        <f>"18647247586"</f>
        <v>18647247586</v>
      </c>
      <c r="C1410" s="1" t="s">
        <v>1</v>
      </c>
      <c r="D1410" s="1" t="s">
        <v>13</v>
      </c>
      <c r="E1410" s="1" t="str">
        <f>"2018-11-02 17:02:28"</f>
        <v>2018-11-02 17:02:28</v>
      </c>
    </row>
    <row r="1411" spans="1:5" x14ac:dyDescent="0.2">
      <c r="A1411" t="s">
        <v>0</v>
      </c>
      <c r="B1411" t="str">
        <f>"18105641749"</f>
        <v>18105641749</v>
      </c>
      <c r="C1411" s="1" t="s">
        <v>1</v>
      </c>
      <c r="D1411" s="1" t="s">
        <v>2</v>
      </c>
      <c r="E1411" s="1" t="str">
        <f>"2018-11-02 17:02:26"</f>
        <v>2018-11-02 17:02:26</v>
      </c>
    </row>
    <row r="1412" spans="1:5" x14ac:dyDescent="0.2">
      <c r="A1412" t="s">
        <v>0</v>
      </c>
      <c r="B1412" t="str">
        <f>"15977899642"</f>
        <v>15977899642</v>
      </c>
      <c r="C1412" s="1" t="s">
        <v>1</v>
      </c>
      <c r="D1412" s="1" t="s">
        <v>2</v>
      </c>
      <c r="E1412" s="1" t="str">
        <f>"2018-11-02 17:02:20"</f>
        <v>2018-11-02 17:02:20</v>
      </c>
    </row>
    <row r="1413" spans="1:5" x14ac:dyDescent="0.2">
      <c r="A1413" t="s">
        <v>852</v>
      </c>
      <c r="B1413" t="str">
        <f>"15698544885"</f>
        <v>15698544885</v>
      </c>
      <c r="C1413" s="1" t="s">
        <v>1</v>
      </c>
      <c r="D1413" s="1" t="s">
        <v>2</v>
      </c>
      <c r="E1413" s="1" t="str">
        <f>"2018-11-02 17:02:14"</f>
        <v>2018-11-02 17:02:14</v>
      </c>
    </row>
    <row r="1414" spans="1:5" x14ac:dyDescent="0.2">
      <c r="A1414" t="s">
        <v>853</v>
      </c>
      <c r="B1414" t="str">
        <f>"15914357230"</f>
        <v>15914357230</v>
      </c>
      <c r="C1414" s="1" t="s">
        <v>1</v>
      </c>
      <c r="D1414" s="1" t="s">
        <v>2</v>
      </c>
      <c r="E1414" s="1" t="str">
        <f>"2018-11-02 17:01:53"</f>
        <v>2018-11-02 17:01:53</v>
      </c>
    </row>
    <row r="1415" spans="1:5" x14ac:dyDescent="0.2">
      <c r="A1415" t="s">
        <v>0</v>
      </c>
      <c r="B1415" t="str">
        <f>"18310886414"</f>
        <v>18310886414</v>
      </c>
      <c r="C1415" s="1" t="s">
        <v>1</v>
      </c>
      <c r="D1415" s="1" t="s">
        <v>2</v>
      </c>
      <c r="E1415" s="1" t="str">
        <f>"2018-11-02 17:01:40"</f>
        <v>2018-11-02 17:01:40</v>
      </c>
    </row>
    <row r="1416" spans="1:5" x14ac:dyDescent="0.2">
      <c r="A1416" t="s">
        <v>854</v>
      </c>
      <c r="B1416" t="str">
        <f>"15504390072"</f>
        <v>15504390072</v>
      </c>
      <c r="C1416" s="1" t="s">
        <v>1</v>
      </c>
      <c r="D1416" s="1" t="s">
        <v>2</v>
      </c>
      <c r="E1416" s="1" t="str">
        <f>"2018-11-02 17:01:34"</f>
        <v>2018-11-02 17:01:34</v>
      </c>
    </row>
    <row r="1417" spans="1:5" x14ac:dyDescent="0.2">
      <c r="A1417" t="s">
        <v>0</v>
      </c>
      <c r="B1417" t="str">
        <f>"18668782682"</f>
        <v>18668782682</v>
      </c>
      <c r="C1417" s="1" t="s">
        <v>1</v>
      </c>
      <c r="D1417" s="1" t="s">
        <v>12</v>
      </c>
      <c r="E1417" s="1" t="str">
        <f>"2018-11-02 17:01:12"</f>
        <v>2018-11-02 17:01:12</v>
      </c>
    </row>
    <row r="1418" spans="1:5" x14ac:dyDescent="0.2">
      <c r="A1418" t="s">
        <v>0</v>
      </c>
      <c r="B1418" t="str">
        <f>"13061758114"</f>
        <v>13061758114</v>
      </c>
      <c r="C1418" s="1" t="s">
        <v>1</v>
      </c>
      <c r="D1418" s="1" t="s">
        <v>2</v>
      </c>
      <c r="E1418" s="1" t="str">
        <f>"2018-11-02 17:01:00"</f>
        <v>2018-11-02 17:01:00</v>
      </c>
    </row>
    <row r="1419" spans="1:5" x14ac:dyDescent="0.2">
      <c r="A1419" t="s">
        <v>0</v>
      </c>
      <c r="B1419" t="str">
        <f>"15018104178"</f>
        <v>15018104178</v>
      </c>
      <c r="C1419" s="1" t="s">
        <v>1</v>
      </c>
      <c r="D1419" s="1" t="s">
        <v>2</v>
      </c>
      <c r="E1419" s="1" t="str">
        <f>"2018-11-02 17:00:56"</f>
        <v>2018-11-02 17:00:56</v>
      </c>
    </row>
    <row r="1420" spans="1:5" x14ac:dyDescent="0.2">
      <c r="A1420" t="s">
        <v>855</v>
      </c>
      <c r="B1420" t="str">
        <f>"18760281187"</f>
        <v>18760281187</v>
      </c>
      <c r="C1420" s="1" t="s">
        <v>1</v>
      </c>
      <c r="D1420" s="1" t="s">
        <v>126</v>
      </c>
      <c r="E1420" s="1" t="str">
        <f>"2018-11-02 17:00:39"</f>
        <v>2018-11-02 17:00:39</v>
      </c>
    </row>
    <row r="1421" spans="1:5" x14ac:dyDescent="0.2">
      <c r="A1421" t="s">
        <v>0</v>
      </c>
      <c r="B1421" t="str">
        <f>"15104152048"</f>
        <v>15104152048</v>
      </c>
      <c r="C1421" s="1" t="s">
        <v>1</v>
      </c>
      <c r="D1421" s="1" t="s">
        <v>2</v>
      </c>
      <c r="E1421" s="1" t="str">
        <f>"2018-11-02 17:00:34"</f>
        <v>2018-11-02 17:00:34</v>
      </c>
    </row>
    <row r="1422" spans="1:5" x14ac:dyDescent="0.2">
      <c r="A1422" t="s">
        <v>0</v>
      </c>
      <c r="B1422" t="str">
        <f>"15555188673"</f>
        <v>15555188673</v>
      </c>
      <c r="C1422" s="1" t="s">
        <v>1</v>
      </c>
      <c r="D1422" s="1" t="s">
        <v>2</v>
      </c>
      <c r="E1422" s="1" t="str">
        <f>"2018-11-02 17:00:31"</f>
        <v>2018-11-02 17:00:31</v>
      </c>
    </row>
    <row r="1423" spans="1:5" x14ac:dyDescent="0.2">
      <c r="A1423" t="s">
        <v>0</v>
      </c>
      <c r="B1423" t="str">
        <f>"15285556261"</f>
        <v>15285556261</v>
      </c>
      <c r="C1423" s="1" t="s">
        <v>1</v>
      </c>
      <c r="D1423" s="1" t="s">
        <v>13</v>
      </c>
      <c r="E1423" s="1" t="str">
        <f>"2018-11-02 17:00:23"</f>
        <v>2018-11-02 17:00:23</v>
      </c>
    </row>
    <row r="1424" spans="1:5" x14ac:dyDescent="0.2">
      <c r="A1424" t="s">
        <v>0</v>
      </c>
      <c r="B1424" t="str">
        <f>"18219756154"</f>
        <v>18219756154</v>
      </c>
      <c r="C1424" s="1" t="s">
        <v>1</v>
      </c>
      <c r="D1424" s="1" t="s">
        <v>2</v>
      </c>
      <c r="E1424" s="1" t="str">
        <f>"2018-11-02 17:00:21"</f>
        <v>2018-11-02 17:00:21</v>
      </c>
    </row>
    <row r="1425" spans="1:5" x14ac:dyDescent="0.2">
      <c r="A1425" t="s">
        <v>856</v>
      </c>
      <c r="B1425" t="str">
        <f>"13545508330"</f>
        <v>13545508330</v>
      </c>
      <c r="C1425" s="1" t="s">
        <v>1</v>
      </c>
      <c r="D1425" s="1" t="s">
        <v>2</v>
      </c>
      <c r="E1425" s="1" t="str">
        <f>"2018-11-02 17:00:21"</f>
        <v>2018-11-02 17:00:21</v>
      </c>
    </row>
    <row r="1426" spans="1:5" x14ac:dyDescent="0.2">
      <c r="A1426" t="s">
        <v>0</v>
      </c>
      <c r="B1426" t="str">
        <f>"13769201173"</f>
        <v>13769201173</v>
      </c>
      <c r="C1426" s="1" t="s">
        <v>1</v>
      </c>
      <c r="D1426" s="1" t="s">
        <v>2</v>
      </c>
      <c r="E1426" s="1" t="str">
        <f>"2018-11-02 17:00:06"</f>
        <v>2018-11-02 17:00:06</v>
      </c>
    </row>
    <row r="1427" spans="1:5" x14ac:dyDescent="0.2">
      <c r="A1427" t="s">
        <v>0</v>
      </c>
      <c r="B1427" t="str">
        <f>"13519168760"</f>
        <v>13519168760</v>
      </c>
      <c r="C1427" s="1" t="s">
        <v>1</v>
      </c>
      <c r="D1427" s="1" t="s">
        <v>2</v>
      </c>
      <c r="E1427" s="1" t="str">
        <f>"2018-11-02 17:00:00"</f>
        <v>2018-11-02 17:00:00</v>
      </c>
    </row>
    <row r="1428" spans="1:5" x14ac:dyDescent="0.2">
      <c r="A1428" t="s">
        <v>857</v>
      </c>
      <c r="B1428" t="str">
        <f>"13786606700"</f>
        <v>13786606700</v>
      </c>
      <c r="C1428" s="1" t="s">
        <v>1</v>
      </c>
      <c r="D1428" s="1" t="s">
        <v>2</v>
      </c>
      <c r="E1428" s="1" t="str">
        <f>"2018-11-02 16:59:34"</f>
        <v>2018-11-02 16:59:34</v>
      </c>
    </row>
    <row r="1429" spans="1:5" x14ac:dyDescent="0.2">
      <c r="A1429" t="s">
        <v>0</v>
      </c>
      <c r="B1429" t="str">
        <f>"15282857846"</f>
        <v>15282857846</v>
      </c>
      <c r="C1429" s="1" t="s">
        <v>1</v>
      </c>
      <c r="D1429" s="1" t="s">
        <v>2</v>
      </c>
      <c r="E1429" s="1" t="str">
        <f>"2018-11-02 16:59:17"</f>
        <v>2018-11-02 16:59:17</v>
      </c>
    </row>
    <row r="1430" spans="1:5" x14ac:dyDescent="0.2">
      <c r="A1430" t="s">
        <v>858</v>
      </c>
      <c r="B1430" t="str">
        <f>"13656670443"</f>
        <v>13656670443</v>
      </c>
      <c r="C1430" s="1" t="s">
        <v>1</v>
      </c>
      <c r="D1430" s="1" t="s">
        <v>11</v>
      </c>
      <c r="E1430" s="1" t="str">
        <f>"2018-11-02 16:59:05"</f>
        <v>2018-11-02 16:59:05</v>
      </c>
    </row>
    <row r="1431" spans="1:5" x14ac:dyDescent="0.2">
      <c r="A1431" t="s">
        <v>0</v>
      </c>
      <c r="B1431" t="str">
        <f>"18845421823"</f>
        <v>18845421823</v>
      </c>
      <c r="C1431" s="1" t="s">
        <v>1</v>
      </c>
      <c r="D1431" s="1" t="s">
        <v>2</v>
      </c>
      <c r="E1431" s="1" t="str">
        <f>"2018-11-02 16:58:59"</f>
        <v>2018-11-02 16:58:59</v>
      </c>
    </row>
    <row r="1432" spans="1:5" x14ac:dyDescent="0.2">
      <c r="A1432" t="s">
        <v>0</v>
      </c>
      <c r="B1432" t="str">
        <f>"15213314870"</f>
        <v>15213314870</v>
      </c>
      <c r="C1432" s="1" t="s">
        <v>1</v>
      </c>
      <c r="D1432" s="1" t="s">
        <v>2</v>
      </c>
      <c r="E1432" s="1" t="str">
        <f>"2018-11-02 16:58:39"</f>
        <v>2018-11-02 16:58:39</v>
      </c>
    </row>
    <row r="1433" spans="1:5" x14ac:dyDescent="0.2">
      <c r="A1433" t="s">
        <v>0</v>
      </c>
      <c r="B1433" t="str">
        <f>"15778089337"</f>
        <v>15778089337</v>
      </c>
      <c r="C1433" s="1" t="s">
        <v>1</v>
      </c>
      <c r="D1433" s="1" t="s">
        <v>12</v>
      </c>
      <c r="E1433" s="1" t="str">
        <f>"2018-11-02 16:58:30"</f>
        <v>2018-11-02 16:58:30</v>
      </c>
    </row>
    <row r="1434" spans="1:5" x14ac:dyDescent="0.2">
      <c r="A1434" t="s">
        <v>0</v>
      </c>
      <c r="B1434" t="str">
        <f>"18308986650"</f>
        <v>18308986650</v>
      </c>
      <c r="C1434" s="1" t="s">
        <v>1</v>
      </c>
      <c r="D1434" s="1" t="s">
        <v>2</v>
      </c>
      <c r="E1434" s="1" t="str">
        <f>"2018-11-02 16:58:25"</f>
        <v>2018-11-02 16:58:25</v>
      </c>
    </row>
    <row r="1435" spans="1:5" x14ac:dyDescent="0.2">
      <c r="A1435" t="s">
        <v>0</v>
      </c>
      <c r="B1435" t="str">
        <f>"18072423685"</f>
        <v>18072423685</v>
      </c>
      <c r="C1435" s="1" t="s">
        <v>1</v>
      </c>
      <c r="D1435" s="1" t="s">
        <v>2</v>
      </c>
      <c r="E1435" s="1" t="str">
        <f>"2018-11-02 16:58:10"</f>
        <v>2018-11-02 16:58:10</v>
      </c>
    </row>
    <row r="1436" spans="1:5" x14ac:dyDescent="0.2">
      <c r="A1436" t="s">
        <v>0</v>
      </c>
      <c r="B1436" t="str">
        <f>"18718980925"</f>
        <v>18718980925</v>
      </c>
      <c r="C1436" s="1" t="s">
        <v>1</v>
      </c>
      <c r="D1436" s="1" t="s">
        <v>2</v>
      </c>
      <c r="E1436" s="1" t="str">
        <f>"2018-11-02 16:58:01"</f>
        <v>2018-11-02 16:58:01</v>
      </c>
    </row>
    <row r="1437" spans="1:5" x14ac:dyDescent="0.2">
      <c r="A1437" t="s">
        <v>859</v>
      </c>
      <c r="B1437" t="str">
        <f>"13296596295"</f>
        <v>13296596295</v>
      </c>
      <c r="C1437" s="1" t="s">
        <v>1</v>
      </c>
      <c r="D1437" s="1" t="s">
        <v>2</v>
      </c>
      <c r="E1437" s="1" t="str">
        <f>"2018-11-02 16:57:42"</f>
        <v>2018-11-02 16:57:42</v>
      </c>
    </row>
    <row r="1438" spans="1:5" x14ac:dyDescent="0.2">
      <c r="A1438" t="s">
        <v>0</v>
      </c>
      <c r="B1438" t="str">
        <f>"15118562062"</f>
        <v>15118562062</v>
      </c>
      <c r="C1438" s="1" t="s">
        <v>1</v>
      </c>
      <c r="D1438" s="1" t="s">
        <v>2</v>
      </c>
      <c r="E1438" s="1" t="str">
        <f>"2018-11-02 16:57:37"</f>
        <v>2018-11-02 16:57:37</v>
      </c>
    </row>
    <row r="1439" spans="1:5" x14ac:dyDescent="0.2">
      <c r="A1439" t="s">
        <v>0</v>
      </c>
      <c r="B1439" t="str">
        <f>"15358315295"</f>
        <v>15358315295</v>
      </c>
      <c r="C1439" s="1" t="s">
        <v>1</v>
      </c>
      <c r="D1439" s="1" t="s">
        <v>2</v>
      </c>
      <c r="E1439" s="1" t="str">
        <f>"2018-11-02 16:56:04"</f>
        <v>2018-11-02 16:56:04</v>
      </c>
    </row>
    <row r="1440" spans="1:5" x14ac:dyDescent="0.2">
      <c r="A1440" t="s">
        <v>0</v>
      </c>
      <c r="B1440" t="str">
        <f>"13820199227"</f>
        <v>13820199227</v>
      </c>
      <c r="C1440" s="1" t="s">
        <v>1</v>
      </c>
      <c r="D1440" s="1" t="s">
        <v>2</v>
      </c>
      <c r="E1440" s="1" t="str">
        <f>"2018-11-02 16:55:34"</f>
        <v>2018-11-02 16:55:34</v>
      </c>
    </row>
    <row r="1441" spans="1:5" x14ac:dyDescent="0.2">
      <c r="A1441" t="s">
        <v>860</v>
      </c>
      <c r="B1441" t="str">
        <f>"13314355189"</f>
        <v>13314355189</v>
      </c>
      <c r="C1441" s="1" t="s">
        <v>1</v>
      </c>
      <c r="D1441" s="1" t="s">
        <v>2</v>
      </c>
      <c r="E1441" s="1" t="str">
        <f>"2018-11-02 16:55:24"</f>
        <v>2018-11-02 16:55:24</v>
      </c>
    </row>
    <row r="1442" spans="1:5" x14ac:dyDescent="0.2">
      <c r="A1442" t="s">
        <v>0</v>
      </c>
      <c r="B1442" t="str">
        <f>"13891654628"</f>
        <v>13891654628</v>
      </c>
      <c r="C1442" s="1" t="s">
        <v>1</v>
      </c>
      <c r="D1442" s="1" t="s">
        <v>12</v>
      </c>
      <c r="E1442" s="1" t="str">
        <f>"2018-11-02 16:55:15"</f>
        <v>2018-11-02 16:55:15</v>
      </c>
    </row>
    <row r="1443" spans="1:5" x14ac:dyDescent="0.2">
      <c r="A1443" t="s">
        <v>861</v>
      </c>
      <c r="B1443" t="str">
        <f>"18271549620"</f>
        <v>18271549620</v>
      </c>
      <c r="C1443" s="1" t="s">
        <v>1</v>
      </c>
      <c r="D1443" s="1" t="s">
        <v>61</v>
      </c>
      <c r="E1443" s="1" t="str">
        <f>"2018-11-02 16:54:48"</f>
        <v>2018-11-02 16:54:48</v>
      </c>
    </row>
    <row r="1444" spans="1:5" x14ac:dyDescent="0.2">
      <c r="A1444" t="s">
        <v>0</v>
      </c>
      <c r="B1444" t="str">
        <f>"18320484060"</f>
        <v>18320484060</v>
      </c>
      <c r="C1444" s="1" t="s">
        <v>1</v>
      </c>
      <c r="D1444" s="1" t="s">
        <v>2</v>
      </c>
      <c r="E1444" s="1" t="str">
        <f>"2018-11-02 16:54:18"</f>
        <v>2018-11-02 16:54:18</v>
      </c>
    </row>
    <row r="1445" spans="1:5" x14ac:dyDescent="0.2">
      <c r="A1445" t="s">
        <v>0</v>
      </c>
      <c r="B1445" t="str">
        <f>"13070318210"</f>
        <v>13070318210</v>
      </c>
      <c r="C1445" s="1" t="s">
        <v>1</v>
      </c>
      <c r="D1445" s="1" t="s">
        <v>2</v>
      </c>
      <c r="E1445" s="1" t="str">
        <f>"2018-11-02 16:53:59"</f>
        <v>2018-11-02 16:53:59</v>
      </c>
    </row>
    <row r="1446" spans="1:5" x14ac:dyDescent="0.2">
      <c r="A1446" t="s">
        <v>0</v>
      </c>
      <c r="B1446" t="str">
        <f>"18033960260"</f>
        <v>18033960260</v>
      </c>
      <c r="C1446" s="1" t="s">
        <v>1</v>
      </c>
      <c r="D1446" s="1" t="s">
        <v>2</v>
      </c>
      <c r="E1446" s="1" t="str">
        <f>"2018-11-02 16:53:51"</f>
        <v>2018-11-02 16:53:51</v>
      </c>
    </row>
    <row r="1447" spans="1:5" x14ac:dyDescent="0.2">
      <c r="A1447" t="s">
        <v>0</v>
      </c>
      <c r="B1447" t="str">
        <f>"18247165211"</f>
        <v>18247165211</v>
      </c>
      <c r="C1447" s="1" t="s">
        <v>1</v>
      </c>
      <c r="D1447" s="1" t="s">
        <v>2</v>
      </c>
      <c r="E1447" s="1" t="str">
        <f>"2018-11-02 16:53:49"</f>
        <v>2018-11-02 16:53:49</v>
      </c>
    </row>
    <row r="1448" spans="1:5" x14ac:dyDescent="0.2">
      <c r="A1448" t="s">
        <v>0</v>
      </c>
      <c r="B1448" t="str">
        <f>"13874499798"</f>
        <v>13874499798</v>
      </c>
      <c r="C1448" s="1" t="s">
        <v>1</v>
      </c>
      <c r="D1448" s="1" t="s">
        <v>2</v>
      </c>
      <c r="E1448" s="1" t="str">
        <f>"2018-11-02 16:53:47"</f>
        <v>2018-11-02 16:53:47</v>
      </c>
    </row>
    <row r="1449" spans="1:5" x14ac:dyDescent="0.2">
      <c r="A1449" t="s">
        <v>0</v>
      </c>
      <c r="B1449" t="str">
        <f>"15521520091"</f>
        <v>15521520091</v>
      </c>
      <c r="C1449" s="1" t="s">
        <v>1</v>
      </c>
      <c r="D1449" s="1" t="s">
        <v>2</v>
      </c>
      <c r="E1449" s="1" t="str">
        <f>"2018-11-02 16:53:46"</f>
        <v>2018-11-02 16:53:46</v>
      </c>
    </row>
    <row r="1450" spans="1:5" x14ac:dyDescent="0.2">
      <c r="A1450" t="s">
        <v>0</v>
      </c>
      <c r="B1450" t="str">
        <f>"18096190381"</f>
        <v>18096190381</v>
      </c>
      <c r="C1450" s="1" t="s">
        <v>1</v>
      </c>
      <c r="D1450" s="1" t="s">
        <v>2</v>
      </c>
      <c r="E1450" s="1" t="str">
        <f>"2018-11-02 16:53:38"</f>
        <v>2018-11-02 16:53:38</v>
      </c>
    </row>
    <row r="1451" spans="1:5" x14ac:dyDescent="0.2">
      <c r="A1451" t="s">
        <v>862</v>
      </c>
      <c r="B1451" t="str">
        <f>"18123668589"</f>
        <v>18123668589</v>
      </c>
      <c r="C1451" s="1" t="s">
        <v>1</v>
      </c>
      <c r="D1451" s="1" t="s">
        <v>12</v>
      </c>
      <c r="E1451" s="1" t="str">
        <f>"2018-11-02 16:53:35"</f>
        <v>2018-11-02 16:53:35</v>
      </c>
    </row>
    <row r="1452" spans="1:5" x14ac:dyDescent="0.2">
      <c r="A1452" t="s">
        <v>0</v>
      </c>
      <c r="B1452" t="str">
        <f>"18715809492"</f>
        <v>18715809492</v>
      </c>
      <c r="C1452" s="1" t="s">
        <v>1</v>
      </c>
      <c r="D1452" s="1" t="s">
        <v>2</v>
      </c>
      <c r="E1452" s="1" t="str">
        <f>"2018-11-02 16:53:24"</f>
        <v>2018-11-02 16:53:24</v>
      </c>
    </row>
    <row r="1453" spans="1:5" x14ac:dyDescent="0.2">
      <c r="A1453" t="s">
        <v>493</v>
      </c>
      <c r="B1453" t="str">
        <f>"18312150056"</f>
        <v>18312150056</v>
      </c>
      <c r="C1453" s="1" t="s">
        <v>1</v>
      </c>
      <c r="D1453" s="1" t="s">
        <v>2</v>
      </c>
      <c r="E1453" s="1" t="str">
        <f>"2018-11-02 16:53:18"</f>
        <v>2018-11-02 16:53:18</v>
      </c>
    </row>
    <row r="1454" spans="1:5" x14ac:dyDescent="0.2">
      <c r="A1454" t="s">
        <v>0</v>
      </c>
      <c r="B1454" t="str">
        <f>"15912142830"</f>
        <v>15912142830</v>
      </c>
      <c r="C1454" s="1" t="s">
        <v>1</v>
      </c>
      <c r="D1454" s="1" t="s">
        <v>13</v>
      </c>
      <c r="E1454" s="1" t="str">
        <f>"2018-11-02 16:52:45"</f>
        <v>2018-11-02 16:52:45</v>
      </c>
    </row>
    <row r="1455" spans="1:5" x14ac:dyDescent="0.2">
      <c r="A1455" t="s">
        <v>0</v>
      </c>
      <c r="B1455" t="str">
        <f>"15927796286"</f>
        <v>15927796286</v>
      </c>
      <c r="C1455" s="1" t="s">
        <v>1</v>
      </c>
      <c r="D1455" s="1" t="s">
        <v>13</v>
      </c>
      <c r="E1455" s="1" t="str">
        <f>"2018-11-02 16:52:43"</f>
        <v>2018-11-02 16:52:43</v>
      </c>
    </row>
    <row r="1456" spans="1:5" x14ac:dyDescent="0.2">
      <c r="A1456" t="s">
        <v>863</v>
      </c>
      <c r="B1456" t="str">
        <f>"18896963005"</f>
        <v>18896963005</v>
      </c>
      <c r="C1456" s="1" t="s">
        <v>1</v>
      </c>
      <c r="D1456" s="1" t="s">
        <v>12</v>
      </c>
      <c r="E1456" s="1" t="str">
        <f>"2018-11-02 16:52:36"</f>
        <v>2018-11-02 16:52:36</v>
      </c>
    </row>
    <row r="1457" spans="1:5" x14ac:dyDescent="0.2">
      <c r="A1457" t="s">
        <v>0</v>
      </c>
      <c r="B1457" t="str">
        <f>"18523454698"</f>
        <v>18523454698</v>
      </c>
      <c r="C1457" s="1" t="s">
        <v>1</v>
      </c>
      <c r="D1457" s="1" t="s">
        <v>13</v>
      </c>
      <c r="E1457" s="1" t="str">
        <f>"2018-11-02 16:52:25"</f>
        <v>2018-11-02 16:52:25</v>
      </c>
    </row>
    <row r="1458" spans="1:5" x14ac:dyDescent="0.2">
      <c r="A1458" t="s">
        <v>0</v>
      </c>
      <c r="B1458" t="str">
        <f>"18905213685"</f>
        <v>18905213685</v>
      </c>
      <c r="C1458" s="1" t="s">
        <v>1</v>
      </c>
      <c r="D1458" s="1" t="s">
        <v>2</v>
      </c>
      <c r="E1458" s="1" t="str">
        <f>"2018-11-02 16:52:12"</f>
        <v>2018-11-02 16:52:12</v>
      </c>
    </row>
    <row r="1459" spans="1:5" x14ac:dyDescent="0.2">
      <c r="A1459" t="s">
        <v>864</v>
      </c>
      <c r="B1459" t="str">
        <f>"15179116819"</f>
        <v>15179116819</v>
      </c>
      <c r="C1459" s="1" t="s">
        <v>1</v>
      </c>
      <c r="D1459" s="1" t="s">
        <v>2</v>
      </c>
      <c r="E1459" s="1" t="str">
        <f>"2018-11-02 16:52:09"</f>
        <v>2018-11-02 16:52:09</v>
      </c>
    </row>
    <row r="1460" spans="1:5" x14ac:dyDescent="0.2">
      <c r="A1460" t="s">
        <v>0</v>
      </c>
      <c r="B1460" t="str">
        <f>"13071810535"</f>
        <v>13071810535</v>
      </c>
      <c r="C1460" s="1" t="s">
        <v>1</v>
      </c>
      <c r="D1460" s="1" t="s">
        <v>12</v>
      </c>
      <c r="E1460" s="1" t="str">
        <f>"2018-11-02 16:51:47"</f>
        <v>2018-11-02 16:51:47</v>
      </c>
    </row>
    <row r="1461" spans="1:5" x14ac:dyDescent="0.2">
      <c r="A1461" t="s">
        <v>865</v>
      </c>
      <c r="B1461" t="str">
        <f>"15893002641"</f>
        <v>15893002641</v>
      </c>
      <c r="C1461" s="1" t="s">
        <v>1</v>
      </c>
      <c r="D1461" s="1" t="s">
        <v>13</v>
      </c>
      <c r="E1461" s="1" t="str">
        <f>"2018-11-02 16:51:41"</f>
        <v>2018-11-02 16:51:41</v>
      </c>
    </row>
    <row r="1462" spans="1:5" x14ac:dyDescent="0.2">
      <c r="A1462" t="s">
        <v>0</v>
      </c>
      <c r="B1462" t="str">
        <f>"13758389877"</f>
        <v>13758389877</v>
      </c>
      <c r="C1462" s="1" t="s">
        <v>1</v>
      </c>
      <c r="D1462" s="1" t="s">
        <v>2</v>
      </c>
      <c r="E1462" s="1" t="str">
        <f>"2018-11-02 16:51:28"</f>
        <v>2018-11-02 16:51:28</v>
      </c>
    </row>
    <row r="1463" spans="1:5" x14ac:dyDescent="0.2">
      <c r="A1463" t="s">
        <v>0</v>
      </c>
      <c r="B1463" t="str">
        <f>"13795714717"</f>
        <v>13795714717</v>
      </c>
      <c r="C1463" s="1" t="s">
        <v>1</v>
      </c>
      <c r="D1463" s="1" t="s">
        <v>2</v>
      </c>
      <c r="E1463" s="1" t="str">
        <f>"2018-11-02 16:51:23"</f>
        <v>2018-11-02 16:51:23</v>
      </c>
    </row>
    <row r="1464" spans="1:5" x14ac:dyDescent="0.2">
      <c r="A1464" t="s">
        <v>0</v>
      </c>
      <c r="B1464" t="str">
        <f>"13505775523"</f>
        <v>13505775523</v>
      </c>
      <c r="C1464" s="1" t="s">
        <v>1</v>
      </c>
      <c r="D1464" s="1" t="s">
        <v>2</v>
      </c>
      <c r="E1464" s="1" t="str">
        <f>"2018-11-02 16:51:07"</f>
        <v>2018-11-02 16:51:07</v>
      </c>
    </row>
    <row r="1465" spans="1:5" x14ac:dyDescent="0.2">
      <c r="A1465" t="s">
        <v>0</v>
      </c>
      <c r="B1465" t="str">
        <f>"15309076398"</f>
        <v>15309076398</v>
      </c>
      <c r="C1465" s="1" t="s">
        <v>1</v>
      </c>
      <c r="D1465" s="1" t="s">
        <v>2</v>
      </c>
      <c r="E1465" s="1" t="str">
        <f>"2018-11-02 16:50:53"</f>
        <v>2018-11-02 16:50:53</v>
      </c>
    </row>
    <row r="1466" spans="1:5" x14ac:dyDescent="0.2">
      <c r="A1466" t="s">
        <v>0</v>
      </c>
      <c r="B1466" t="str">
        <f>"18714389609"</f>
        <v>18714389609</v>
      </c>
      <c r="C1466" s="1" t="s">
        <v>1</v>
      </c>
      <c r="D1466" s="1" t="s">
        <v>13</v>
      </c>
      <c r="E1466" s="1" t="str">
        <f>"2018-11-02 16:50:52"</f>
        <v>2018-11-02 16:50:52</v>
      </c>
    </row>
    <row r="1467" spans="1:5" x14ac:dyDescent="0.2">
      <c r="A1467" t="s">
        <v>866</v>
      </c>
      <c r="B1467" t="str">
        <f>"13806957071"</f>
        <v>13806957071</v>
      </c>
      <c r="C1467" s="1" t="s">
        <v>1</v>
      </c>
      <c r="D1467" s="1" t="s">
        <v>12</v>
      </c>
      <c r="E1467" s="1" t="str">
        <f>"2018-11-02 16:50:48"</f>
        <v>2018-11-02 16:50:48</v>
      </c>
    </row>
    <row r="1468" spans="1:5" x14ac:dyDescent="0.2">
      <c r="A1468" t="s">
        <v>867</v>
      </c>
      <c r="B1468" t="str">
        <f>"18573145889"</f>
        <v>18573145889</v>
      </c>
      <c r="C1468" s="1" t="s">
        <v>1</v>
      </c>
      <c r="D1468" s="1" t="s">
        <v>12</v>
      </c>
      <c r="E1468" s="1" t="str">
        <f>"2018-11-02 16:49:51"</f>
        <v>2018-11-02 16:49:51</v>
      </c>
    </row>
    <row r="1469" spans="1:5" x14ac:dyDescent="0.2">
      <c r="A1469" t="s">
        <v>868</v>
      </c>
      <c r="B1469" t="str">
        <f>"13985522578"</f>
        <v>13985522578</v>
      </c>
      <c r="C1469" s="1" t="s">
        <v>1</v>
      </c>
      <c r="D1469" s="1" t="s">
        <v>2</v>
      </c>
      <c r="E1469" s="1" t="str">
        <f>"2018-11-02 16:49:41"</f>
        <v>2018-11-02 16:49:41</v>
      </c>
    </row>
    <row r="1470" spans="1:5" x14ac:dyDescent="0.2">
      <c r="A1470" t="s">
        <v>0</v>
      </c>
      <c r="B1470" t="str">
        <f>"15107850899"</f>
        <v>15107850899</v>
      </c>
      <c r="C1470" s="1" t="s">
        <v>1</v>
      </c>
      <c r="D1470" s="1" t="s">
        <v>2</v>
      </c>
      <c r="E1470" s="1" t="str">
        <f>"2018-11-02 16:49:37"</f>
        <v>2018-11-02 16:49:37</v>
      </c>
    </row>
    <row r="1471" spans="1:5" x14ac:dyDescent="0.2">
      <c r="A1471" t="s">
        <v>869</v>
      </c>
      <c r="B1471" t="str">
        <f>"18684197738"</f>
        <v>18684197738</v>
      </c>
      <c r="C1471" s="1" t="s">
        <v>1</v>
      </c>
      <c r="D1471" s="1" t="s">
        <v>13</v>
      </c>
      <c r="E1471" s="1" t="str">
        <f>"2018-11-02 16:49:28"</f>
        <v>2018-11-02 16:49:28</v>
      </c>
    </row>
    <row r="1472" spans="1:5" x14ac:dyDescent="0.2">
      <c r="A1472" t="s">
        <v>0</v>
      </c>
      <c r="B1472" t="str">
        <f>"13939108818"</f>
        <v>13939108818</v>
      </c>
      <c r="C1472" s="1" t="s">
        <v>1</v>
      </c>
      <c r="D1472" s="1" t="s">
        <v>2</v>
      </c>
      <c r="E1472" s="1" t="str">
        <f>"2018-11-02 16:49:13"</f>
        <v>2018-11-02 16:49:13</v>
      </c>
    </row>
    <row r="1473" spans="1:5" x14ac:dyDescent="0.2">
      <c r="A1473" t="s">
        <v>0</v>
      </c>
      <c r="B1473" t="str">
        <f>"17556961595"</f>
        <v>17556961595</v>
      </c>
      <c r="C1473" s="1" t="s">
        <v>1</v>
      </c>
      <c r="D1473" s="1" t="s">
        <v>2</v>
      </c>
      <c r="E1473" s="1" t="str">
        <f>"2018-11-02 16:49:09"</f>
        <v>2018-11-02 16:49:09</v>
      </c>
    </row>
    <row r="1474" spans="1:5" x14ac:dyDescent="0.2">
      <c r="A1474" t="s">
        <v>0</v>
      </c>
      <c r="B1474" t="str">
        <f>"18781539557"</f>
        <v>18781539557</v>
      </c>
      <c r="C1474" s="1" t="s">
        <v>1</v>
      </c>
      <c r="D1474" s="1" t="s">
        <v>2</v>
      </c>
      <c r="E1474" s="1" t="str">
        <f>"2018-11-02 16:49:05"</f>
        <v>2018-11-02 16:49:05</v>
      </c>
    </row>
    <row r="1475" spans="1:5" x14ac:dyDescent="0.2">
      <c r="A1475" t="s">
        <v>0</v>
      </c>
      <c r="B1475" t="str">
        <f>"15632831995"</f>
        <v>15632831995</v>
      </c>
      <c r="C1475" s="1" t="s">
        <v>1</v>
      </c>
      <c r="D1475" s="1" t="s">
        <v>2</v>
      </c>
      <c r="E1475" s="1" t="str">
        <f>"2018-11-02 16:48:45"</f>
        <v>2018-11-02 16:48:45</v>
      </c>
    </row>
    <row r="1476" spans="1:5" x14ac:dyDescent="0.2">
      <c r="A1476" t="s">
        <v>0</v>
      </c>
      <c r="B1476" t="str">
        <f>"15971588545"</f>
        <v>15971588545</v>
      </c>
      <c r="C1476" s="1" t="s">
        <v>1</v>
      </c>
      <c r="D1476" s="1" t="s">
        <v>2</v>
      </c>
      <c r="E1476" s="1" t="str">
        <f>"2018-11-02 16:48:29"</f>
        <v>2018-11-02 16:48:29</v>
      </c>
    </row>
    <row r="1477" spans="1:5" x14ac:dyDescent="0.2">
      <c r="A1477" t="s">
        <v>0</v>
      </c>
      <c r="B1477" t="str">
        <f>"17785990802"</f>
        <v>17785990802</v>
      </c>
      <c r="C1477" s="1" t="s">
        <v>1</v>
      </c>
      <c r="D1477" s="1" t="s">
        <v>2</v>
      </c>
      <c r="E1477" s="1" t="str">
        <f>"2018-11-02 16:48:04"</f>
        <v>2018-11-02 16:48:04</v>
      </c>
    </row>
    <row r="1478" spans="1:5" x14ac:dyDescent="0.2">
      <c r="A1478" t="s">
        <v>0</v>
      </c>
      <c r="B1478" t="str">
        <f>"15977758569"</f>
        <v>15977758569</v>
      </c>
      <c r="C1478" s="1" t="s">
        <v>1</v>
      </c>
      <c r="D1478" s="1" t="s">
        <v>2</v>
      </c>
      <c r="E1478" s="1" t="str">
        <f>"2018-11-02 16:48:01"</f>
        <v>2018-11-02 16:48:01</v>
      </c>
    </row>
    <row r="1479" spans="1:5" x14ac:dyDescent="0.2">
      <c r="A1479" t="s">
        <v>0</v>
      </c>
      <c r="B1479" t="str">
        <f>"18316092881"</f>
        <v>18316092881</v>
      </c>
      <c r="C1479" s="1" t="s">
        <v>1</v>
      </c>
      <c r="D1479" s="1" t="s">
        <v>2</v>
      </c>
      <c r="E1479" s="1" t="str">
        <f>"2018-11-02 16:47:44"</f>
        <v>2018-11-02 16:47:44</v>
      </c>
    </row>
    <row r="1480" spans="1:5" x14ac:dyDescent="0.2">
      <c r="A1480" t="s">
        <v>0</v>
      </c>
      <c r="B1480" t="str">
        <f>"17550673337"</f>
        <v>17550673337</v>
      </c>
      <c r="C1480" s="1" t="s">
        <v>1</v>
      </c>
      <c r="D1480" s="1" t="s">
        <v>2</v>
      </c>
      <c r="E1480" s="1" t="str">
        <f>"2018-11-02 16:47:38"</f>
        <v>2018-11-02 16:47:38</v>
      </c>
    </row>
    <row r="1481" spans="1:5" x14ac:dyDescent="0.2">
      <c r="A1481" t="s">
        <v>0</v>
      </c>
      <c r="B1481" t="str">
        <f>"18334091990"</f>
        <v>18334091990</v>
      </c>
      <c r="C1481" s="1" t="s">
        <v>1</v>
      </c>
      <c r="D1481" s="1" t="s">
        <v>12</v>
      </c>
      <c r="E1481" s="1" t="str">
        <f>"2018-11-02 16:47:36"</f>
        <v>2018-11-02 16:47:36</v>
      </c>
    </row>
    <row r="1482" spans="1:5" x14ac:dyDescent="0.2">
      <c r="A1482" t="s">
        <v>870</v>
      </c>
      <c r="B1482" t="str">
        <f>"15105721770"</f>
        <v>15105721770</v>
      </c>
      <c r="C1482" s="1" t="s">
        <v>1</v>
      </c>
      <c r="D1482" s="1" t="s">
        <v>2</v>
      </c>
      <c r="E1482" s="1" t="str">
        <f>"2018-11-02 16:47:32"</f>
        <v>2018-11-02 16:47:32</v>
      </c>
    </row>
    <row r="1483" spans="1:5" x14ac:dyDescent="0.2">
      <c r="A1483" t="s">
        <v>0</v>
      </c>
      <c r="B1483" t="str">
        <f>"15097885586"</f>
        <v>15097885586</v>
      </c>
      <c r="C1483" s="1" t="s">
        <v>1</v>
      </c>
      <c r="D1483" s="1" t="s">
        <v>2</v>
      </c>
      <c r="E1483" s="1" t="str">
        <f>"2018-11-02 16:47:15"</f>
        <v>2018-11-02 16:47:15</v>
      </c>
    </row>
    <row r="1484" spans="1:5" x14ac:dyDescent="0.2">
      <c r="A1484" t="s">
        <v>0</v>
      </c>
      <c r="B1484" t="str">
        <f>"13529957578"</f>
        <v>13529957578</v>
      </c>
      <c r="C1484" s="1" t="s">
        <v>1</v>
      </c>
      <c r="D1484" s="1" t="s">
        <v>13</v>
      </c>
      <c r="E1484" s="1" t="str">
        <f>"2018-11-02 16:46:58"</f>
        <v>2018-11-02 16:46:58</v>
      </c>
    </row>
    <row r="1485" spans="1:5" x14ac:dyDescent="0.2">
      <c r="A1485" t="s">
        <v>871</v>
      </c>
      <c r="B1485" t="str">
        <f>"15774209332"</f>
        <v>15774209332</v>
      </c>
      <c r="C1485" s="1" t="s">
        <v>1</v>
      </c>
      <c r="D1485" s="1" t="s">
        <v>2</v>
      </c>
      <c r="E1485" s="1" t="str">
        <f>"2018-11-02 16:46:57"</f>
        <v>2018-11-02 16:46:57</v>
      </c>
    </row>
    <row r="1486" spans="1:5" x14ac:dyDescent="0.2">
      <c r="A1486" t="s">
        <v>0</v>
      </c>
      <c r="B1486" t="str">
        <f>"15536860523"</f>
        <v>15536860523</v>
      </c>
      <c r="C1486" s="1" t="s">
        <v>1</v>
      </c>
      <c r="D1486" s="1" t="s">
        <v>126</v>
      </c>
      <c r="E1486" s="1" t="str">
        <f>"2018-11-02 16:46:42"</f>
        <v>2018-11-02 16:46:42</v>
      </c>
    </row>
    <row r="1487" spans="1:5" x14ac:dyDescent="0.2">
      <c r="A1487" t="s">
        <v>872</v>
      </c>
      <c r="B1487" t="str">
        <f>"15214577535"</f>
        <v>15214577535</v>
      </c>
      <c r="C1487" s="1" t="s">
        <v>1</v>
      </c>
      <c r="D1487" s="1" t="s">
        <v>2</v>
      </c>
      <c r="E1487" s="1" t="str">
        <f>"2018-11-02 16:46:39"</f>
        <v>2018-11-02 16:46:39</v>
      </c>
    </row>
    <row r="1488" spans="1:5" x14ac:dyDescent="0.2">
      <c r="A1488" t="s">
        <v>873</v>
      </c>
      <c r="B1488" t="str">
        <f>"18911077270"</f>
        <v>18911077270</v>
      </c>
      <c r="C1488" s="1" t="s">
        <v>1</v>
      </c>
      <c r="D1488" s="1" t="s">
        <v>2</v>
      </c>
      <c r="E1488" s="1" t="str">
        <f>"2018-11-02 16:46:25"</f>
        <v>2018-11-02 16:46:25</v>
      </c>
    </row>
    <row r="1489" spans="1:5" x14ac:dyDescent="0.2">
      <c r="A1489" t="s">
        <v>874</v>
      </c>
      <c r="B1489" t="str">
        <f>"17585474862"</f>
        <v>17585474862</v>
      </c>
      <c r="C1489" s="1" t="s">
        <v>1</v>
      </c>
      <c r="D1489" s="1" t="s">
        <v>2</v>
      </c>
      <c r="E1489" s="1" t="str">
        <f>"2018-11-02 16:46:24"</f>
        <v>2018-11-02 16:46:24</v>
      </c>
    </row>
    <row r="1490" spans="1:5" x14ac:dyDescent="0.2">
      <c r="A1490" t="s">
        <v>0</v>
      </c>
      <c r="B1490" t="str">
        <f>"15158995866"</f>
        <v>15158995866</v>
      </c>
      <c r="C1490" s="1" t="s">
        <v>1</v>
      </c>
      <c r="D1490" s="1" t="s">
        <v>2</v>
      </c>
      <c r="E1490" s="1" t="str">
        <f>"2018-11-02 16:46:04"</f>
        <v>2018-11-02 16:46:04</v>
      </c>
    </row>
    <row r="1491" spans="1:5" x14ac:dyDescent="0.2">
      <c r="A1491" t="s">
        <v>0</v>
      </c>
      <c r="B1491" t="str">
        <f>"15652151520"</f>
        <v>15652151520</v>
      </c>
      <c r="C1491" s="1" t="s">
        <v>1</v>
      </c>
      <c r="D1491" s="1" t="s">
        <v>2</v>
      </c>
      <c r="E1491" s="1" t="str">
        <f>"2018-11-02 16:45:54"</f>
        <v>2018-11-02 16:45:54</v>
      </c>
    </row>
    <row r="1492" spans="1:5" x14ac:dyDescent="0.2">
      <c r="A1492" t="s">
        <v>875</v>
      </c>
      <c r="B1492" t="str">
        <f>"15755939990"</f>
        <v>15755939990</v>
      </c>
      <c r="C1492" s="1" t="s">
        <v>1</v>
      </c>
      <c r="D1492" s="1" t="s">
        <v>2</v>
      </c>
      <c r="E1492" s="1" t="str">
        <f>"2018-11-02 16:45:01"</f>
        <v>2018-11-02 16:45:01</v>
      </c>
    </row>
    <row r="1493" spans="1:5" x14ac:dyDescent="0.2">
      <c r="A1493" t="s">
        <v>0</v>
      </c>
      <c r="B1493" t="str">
        <f>"15050699958"</f>
        <v>15050699958</v>
      </c>
      <c r="C1493" s="1" t="s">
        <v>1</v>
      </c>
      <c r="D1493" s="1" t="s">
        <v>13</v>
      </c>
      <c r="E1493" s="1" t="str">
        <f>"2018-11-02 16:44:54"</f>
        <v>2018-11-02 16:44:54</v>
      </c>
    </row>
    <row r="1494" spans="1:5" x14ac:dyDescent="0.2">
      <c r="A1494" t="s">
        <v>0</v>
      </c>
      <c r="B1494" t="str">
        <f>"18664778855"</f>
        <v>18664778855</v>
      </c>
      <c r="C1494" s="1" t="s">
        <v>1</v>
      </c>
      <c r="D1494" s="1" t="s">
        <v>2</v>
      </c>
      <c r="E1494" s="1" t="str">
        <f>"2018-11-02 16:44:40"</f>
        <v>2018-11-02 16:44:40</v>
      </c>
    </row>
    <row r="1495" spans="1:5" x14ac:dyDescent="0.2">
      <c r="A1495" t="s">
        <v>0</v>
      </c>
      <c r="B1495" t="str">
        <f>"15100765119"</f>
        <v>15100765119</v>
      </c>
      <c r="C1495" s="1" t="s">
        <v>1</v>
      </c>
      <c r="D1495" s="1" t="s">
        <v>2</v>
      </c>
      <c r="E1495" s="1" t="str">
        <f>"2018-11-02 16:44:06"</f>
        <v>2018-11-02 16:44:06</v>
      </c>
    </row>
    <row r="1496" spans="1:5" x14ac:dyDescent="0.2">
      <c r="A1496" t="s">
        <v>0</v>
      </c>
      <c r="B1496" t="str">
        <f>"15135680567"</f>
        <v>15135680567</v>
      </c>
      <c r="C1496" s="1" t="s">
        <v>1</v>
      </c>
      <c r="D1496" s="1" t="s">
        <v>2</v>
      </c>
      <c r="E1496" s="1" t="str">
        <f>"2018-11-02 16:43:54"</f>
        <v>2018-11-02 16:43:54</v>
      </c>
    </row>
    <row r="1497" spans="1:5" x14ac:dyDescent="0.2">
      <c r="A1497" t="s">
        <v>876</v>
      </c>
      <c r="B1497" t="str">
        <f>"17378312113"</f>
        <v>17378312113</v>
      </c>
      <c r="C1497" s="1" t="s">
        <v>1</v>
      </c>
      <c r="D1497" s="1" t="s">
        <v>2</v>
      </c>
      <c r="E1497" s="1" t="str">
        <f>"2018-11-02 16:43:47"</f>
        <v>2018-11-02 16:43:47</v>
      </c>
    </row>
    <row r="1498" spans="1:5" x14ac:dyDescent="0.2">
      <c r="A1498" t="s">
        <v>0</v>
      </c>
      <c r="B1498" t="str">
        <f>"15000309451"</f>
        <v>15000309451</v>
      </c>
      <c r="C1498" s="1" t="s">
        <v>1</v>
      </c>
      <c r="D1498" s="1" t="s">
        <v>2</v>
      </c>
      <c r="E1498" s="1" t="str">
        <f>"2018-11-02 16:43:32"</f>
        <v>2018-11-02 16:43:32</v>
      </c>
    </row>
    <row r="1499" spans="1:5" x14ac:dyDescent="0.2">
      <c r="A1499" t="s">
        <v>0</v>
      </c>
      <c r="B1499" t="str">
        <f>"15857895350"</f>
        <v>15857895350</v>
      </c>
      <c r="C1499" s="1" t="s">
        <v>1</v>
      </c>
      <c r="D1499" s="1" t="s">
        <v>2</v>
      </c>
      <c r="E1499" s="1" t="str">
        <f>"2018-11-02 16:43:18"</f>
        <v>2018-11-02 16:43:18</v>
      </c>
    </row>
    <row r="1500" spans="1:5" x14ac:dyDescent="0.2">
      <c r="A1500" t="s">
        <v>877</v>
      </c>
      <c r="B1500" t="str">
        <f>"13212865236"</f>
        <v>13212865236</v>
      </c>
      <c r="C1500" s="1" t="s">
        <v>1</v>
      </c>
      <c r="D1500" s="1" t="s">
        <v>61</v>
      </c>
      <c r="E1500" s="1" t="str">
        <f>"2018-11-02 16:43:16"</f>
        <v>2018-11-02 16:43:16</v>
      </c>
    </row>
    <row r="1501" spans="1:5" x14ac:dyDescent="0.2">
      <c r="A1501" t="s">
        <v>878</v>
      </c>
      <c r="B1501" t="str">
        <f>"15190705048"</f>
        <v>15190705048</v>
      </c>
      <c r="C1501" s="1" t="s">
        <v>1</v>
      </c>
      <c r="D1501" s="1" t="s">
        <v>13</v>
      </c>
      <c r="E1501" s="1" t="str">
        <f>"2018-11-02 16:42:44"</f>
        <v>2018-11-02 16:42:44</v>
      </c>
    </row>
    <row r="1502" spans="1:5" x14ac:dyDescent="0.2">
      <c r="A1502" t="s">
        <v>879</v>
      </c>
      <c r="B1502" t="str">
        <f>"17858890559"</f>
        <v>17858890559</v>
      </c>
      <c r="C1502" s="1" t="s">
        <v>1</v>
      </c>
      <c r="D1502" s="1" t="s">
        <v>13</v>
      </c>
      <c r="E1502" s="1" t="str">
        <f>"2018-11-02 16:42:33"</f>
        <v>2018-11-02 16:42:33</v>
      </c>
    </row>
    <row r="1503" spans="1:5" x14ac:dyDescent="0.2">
      <c r="A1503" t="s">
        <v>880</v>
      </c>
      <c r="B1503" t="str">
        <f>"15897515751"</f>
        <v>15897515751</v>
      </c>
      <c r="C1503" s="1" t="s">
        <v>1</v>
      </c>
      <c r="D1503" s="1" t="s">
        <v>12</v>
      </c>
      <c r="E1503" s="1" t="str">
        <f>"2018-11-02 16:42:28"</f>
        <v>2018-11-02 16:42:28</v>
      </c>
    </row>
    <row r="1504" spans="1:5" x14ac:dyDescent="0.2">
      <c r="A1504" t="s">
        <v>387</v>
      </c>
      <c r="B1504" t="str">
        <f>"15613852067"</f>
        <v>15613852067</v>
      </c>
      <c r="C1504" s="1" t="s">
        <v>1</v>
      </c>
      <c r="D1504" s="1" t="s">
        <v>2</v>
      </c>
      <c r="E1504" s="1" t="str">
        <f>"2018-11-02 16:42:13"</f>
        <v>2018-11-02 16:42:13</v>
      </c>
    </row>
    <row r="1505" spans="1:5" x14ac:dyDescent="0.2">
      <c r="A1505" t="s">
        <v>0</v>
      </c>
      <c r="B1505" t="str">
        <f>"13239416257"</f>
        <v>13239416257</v>
      </c>
      <c r="C1505" s="1" t="s">
        <v>1</v>
      </c>
      <c r="D1505" s="1" t="s">
        <v>2</v>
      </c>
      <c r="E1505" s="1" t="str">
        <f>"2018-11-02 16:42:12"</f>
        <v>2018-11-02 16:42:12</v>
      </c>
    </row>
    <row r="1506" spans="1:5" x14ac:dyDescent="0.2">
      <c r="A1506" t="s">
        <v>881</v>
      </c>
      <c r="B1506" t="str">
        <f>"17690715140"</f>
        <v>17690715140</v>
      </c>
      <c r="C1506" s="1" t="s">
        <v>1</v>
      </c>
      <c r="D1506" s="1" t="s">
        <v>61</v>
      </c>
      <c r="E1506" s="1" t="str">
        <f>"2018-11-02 16:41:50"</f>
        <v>2018-11-02 16:41:50</v>
      </c>
    </row>
    <row r="1507" spans="1:5" x14ac:dyDescent="0.2">
      <c r="A1507" t="s">
        <v>0</v>
      </c>
      <c r="B1507" t="str">
        <f>"17612008051"</f>
        <v>17612008051</v>
      </c>
      <c r="C1507" s="1" t="s">
        <v>1</v>
      </c>
      <c r="D1507" s="1" t="s">
        <v>12</v>
      </c>
      <c r="E1507" s="1" t="str">
        <f>"2018-11-02 16:41:48"</f>
        <v>2018-11-02 16:41:48</v>
      </c>
    </row>
    <row r="1508" spans="1:5" x14ac:dyDescent="0.2">
      <c r="A1508" t="s">
        <v>882</v>
      </c>
      <c r="B1508" t="str">
        <f>"15362615826"</f>
        <v>15362615826</v>
      </c>
      <c r="C1508" s="1" t="s">
        <v>1</v>
      </c>
      <c r="D1508" s="1" t="s">
        <v>2</v>
      </c>
      <c r="E1508" s="1" t="str">
        <f>"2018-11-02 16:41:41"</f>
        <v>2018-11-02 16:41:41</v>
      </c>
    </row>
    <row r="1509" spans="1:5" x14ac:dyDescent="0.2">
      <c r="A1509" t="s">
        <v>883</v>
      </c>
      <c r="B1509" t="str">
        <f>"18677994143"</f>
        <v>18677994143</v>
      </c>
      <c r="C1509" s="1" t="s">
        <v>1</v>
      </c>
      <c r="D1509" s="1" t="s">
        <v>2</v>
      </c>
      <c r="E1509" s="1" t="str">
        <f>"2018-11-02 16:41:38"</f>
        <v>2018-11-02 16:41:38</v>
      </c>
    </row>
    <row r="1510" spans="1:5" x14ac:dyDescent="0.2">
      <c r="A1510" t="s">
        <v>884</v>
      </c>
      <c r="B1510" t="str">
        <f>"15507695103"</f>
        <v>15507695103</v>
      </c>
      <c r="C1510" s="1" t="s">
        <v>1</v>
      </c>
      <c r="D1510" s="1" t="s">
        <v>2</v>
      </c>
      <c r="E1510" s="1" t="str">
        <f>"2018-11-02 16:41:34"</f>
        <v>2018-11-02 16:41:34</v>
      </c>
    </row>
    <row r="1511" spans="1:5" x14ac:dyDescent="0.2">
      <c r="A1511" t="s">
        <v>885</v>
      </c>
      <c r="B1511" t="str">
        <f>"13529230443"</f>
        <v>13529230443</v>
      </c>
      <c r="C1511" s="1" t="s">
        <v>1</v>
      </c>
      <c r="D1511" s="1" t="s">
        <v>2</v>
      </c>
      <c r="E1511" s="1" t="str">
        <f>"2018-11-02 16:41:01"</f>
        <v>2018-11-02 16:41:01</v>
      </c>
    </row>
    <row r="1512" spans="1:5" x14ac:dyDescent="0.2">
      <c r="A1512" t="s">
        <v>886</v>
      </c>
      <c r="B1512" t="str">
        <f>"17640488487"</f>
        <v>17640488487</v>
      </c>
      <c r="C1512" s="1" t="s">
        <v>1</v>
      </c>
      <c r="D1512" s="1" t="s">
        <v>13</v>
      </c>
      <c r="E1512" s="1" t="str">
        <f>"2018-11-02 16:39:54"</f>
        <v>2018-11-02 16:39:54</v>
      </c>
    </row>
    <row r="1513" spans="1:5" x14ac:dyDescent="0.2">
      <c r="A1513" t="s">
        <v>887</v>
      </c>
      <c r="B1513" t="str">
        <f>"17688914472"</f>
        <v>17688914472</v>
      </c>
      <c r="C1513" s="1" t="s">
        <v>1</v>
      </c>
      <c r="D1513" s="1" t="s">
        <v>2</v>
      </c>
      <c r="E1513" s="1" t="str">
        <f>"2018-11-02 16:39:24"</f>
        <v>2018-11-02 16:39:24</v>
      </c>
    </row>
    <row r="1514" spans="1:5" x14ac:dyDescent="0.2">
      <c r="A1514" t="s">
        <v>0</v>
      </c>
      <c r="B1514" t="str">
        <f>"13934558569"</f>
        <v>13934558569</v>
      </c>
      <c r="C1514" s="1" t="s">
        <v>1</v>
      </c>
      <c r="D1514" s="1" t="s">
        <v>12</v>
      </c>
      <c r="E1514" s="1" t="str">
        <f>"2018-11-02 16:38:54"</f>
        <v>2018-11-02 16:38:54</v>
      </c>
    </row>
    <row r="1515" spans="1:5" x14ac:dyDescent="0.2">
      <c r="A1515" t="s">
        <v>0</v>
      </c>
      <c r="B1515" t="str">
        <f>"13089032358"</f>
        <v>13089032358</v>
      </c>
      <c r="C1515" s="1" t="s">
        <v>1</v>
      </c>
      <c r="D1515" s="1" t="s">
        <v>126</v>
      </c>
      <c r="E1515" s="1" t="str">
        <f>"2018-11-02 16:38:19"</f>
        <v>2018-11-02 16:38:19</v>
      </c>
    </row>
    <row r="1516" spans="1:5" x14ac:dyDescent="0.2">
      <c r="A1516" t="s">
        <v>0</v>
      </c>
      <c r="B1516" t="str">
        <f>"13479454205"</f>
        <v>13479454205</v>
      </c>
      <c r="C1516" s="1" t="s">
        <v>1</v>
      </c>
      <c r="D1516" s="1" t="s">
        <v>2</v>
      </c>
      <c r="E1516" s="1" t="str">
        <f>"2018-11-02 16:38:15"</f>
        <v>2018-11-02 16:38:15</v>
      </c>
    </row>
    <row r="1517" spans="1:5" x14ac:dyDescent="0.2">
      <c r="A1517" t="s">
        <v>0</v>
      </c>
      <c r="B1517" t="str">
        <f>"17695550797"</f>
        <v>17695550797</v>
      </c>
      <c r="C1517" s="1" t="s">
        <v>1</v>
      </c>
      <c r="D1517" s="1" t="s">
        <v>13</v>
      </c>
      <c r="E1517" s="1" t="str">
        <f>"2018-11-02 16:36:40"</f>
        <v>2018-11-02 16:36:40</v>
      </c>
    </row>
    <row r="1518" spans="1:5" x14ac:dyDescent="0.2">
      <c r="A1518" t="s">
        <v>0</v>
      </c>
      <c r="B1518" t="str">
        <f>"17875121022"</f>
        <v>17875121022</v>
      </c>
      <c r="C1518" s="1" t="s">
        <v>1</v>
      </c>
      <c r="D1518" s="1" t="s">
        <v>11</v>
      </c>
      <c r="E1518" s="1" t="str">
        <f>"2018-11-02 16:35:15"</f>
        <v>2018-11-02 16:35:15</v>
      </c>
    </row>
    <row r="1519" spans="1:5" x14ac:dyDescent="0.2">
      <c r="A1519" t="s">
        <v>0</v>
      </c>
      <c r="B1519" t="str">
        <f>"18969042979"</f>
        <v>18969042979</v>
      </c>
      <c r="C1519" s="1" t="s">
        <v>1</v>
      </c>
      <c r="D1519" s="1" t="s">
        <v>13</v>
      </c>
      <c r="E1519" s="1" t="str">
        <f>"2018-11-02 16:34:46"</f>
        <v>2018-11-02 16:34:46</v>
      </c>
    </row>
    <row r="1520" spans="1:5" x14ac:dyDescent="0.2">
      <c r="A1520" t="s">
        <v>0</v>
      </c>
      <c r="B1520" t="str">
        <f>"15111883432"</f>
        <v>15111883432</v>
      </c>
      <c r="C1520" s="1" t="s">
        <v>1</v>
      </c>
      <c r="D1520" s="1" t="s">
        <v>13</v>
      </c>
      <c r="E1520" s="1" t="str">
        <f>"2018-11-02 16:34:26"</f>
        <v>2018-11-02 16:34:26</v>
      </c>
    </row>
    <row r="1521" spans="1:5" x14ac:dyDescent="0.2">
      <c r="A1521" t="s">
        <v>0</v>
      </c>
      <c r="B1521" t="str">
        <f>"17642086251"</f>
        <v>17642086251</v>
      </c>
      <c r="C1521" s="1" t="s">
        <v>1</v>
      </c>
      <c r="D1521" s="1" t="s">
        <v>13</v>
      </c>
      <c r="E1521" s="1" t="str">
        <f>"2018-11-02 16:34:26"</f>
        <v>2018-11-02 16:34:26</v>
      </c>
    </row>
    <row r="1522" spans="1:5" x14ac:dyDescent="0.2">
      <c r="A1522" t="s">
        <v>0</v>
      </c>
      <c r="B1522" t="str">
        <f>"18292200086"</f>
        <v>18292200086</v>
      </c>
      <c r="C1522" s="1" t="s">
        <v>1</v>
      </c>
      <c r="D1522" s="1" t="s">
        <v>13</v>
      </c>
      <c r="E1522" s="1" t="str">
        <f>"2018-11-02 16:34:22"</f>
        <v>2018-11-02 16:34:22</v>
      </c>
    </row>
    <row r="1523" spans="1:5" x14ac:dyDescent="0.2">
      <c r="A1523" t="s">
        <v>0</v>
      </c>
      <c r="B1523" t="str">
        <f>"18272073615"</f>
        <v>18272073615</v>
      </c>
      <c r="C1523" s="1" t="s">
        <v>1</v>
      </c>
      <c r="D1523" s="1" t="s">
        <v>11</v>
      </c>
      <c r="E1523" s="1" t="str">
        <f>"2018-11-02 16:33:42"</f>
        <v>2018-11-02 16:33:42</v>
      </c>
    </row>
    <row r="1524" spans="1:5" x14ac:dyDescent="0.2">
      <c r="A1524" t="s">
        <v>0</v>
      </c>
      <c r="B1524" t="str">
        <f>"15963070332"</f>
        <v>15963070332</v>
      </c>
      <c r="C1524" s="1" t="s">
        <v>1</v>
      </c>
      <c r="D1524" s="1" t="s">
        <v>11</v>
      </c>
      <c r="E1524" s="1" t="str">
        <f>"2018-11-02 16:33:14"</f>
        <v>2018-11-02 16:33:14</v>
      </c>
    </row>
    <row r="1525" spans="1:5" x14ac:dyDescent="0.2">
      <c r="A1525" t="s">
        <v>0</v>
      </c>
      <c r="B1525" t="str">
        <f>"15677671054"</f>
        <v>15677671054</v>
      </c>
      <c r="C1525" s="1" t="s">
        <v>1</v>
      </c>
      <c r="D1525" s="1" t="s">
        <v>13</v>
      </c>
      <c r="E1525" s="1" t="str">
        <f>"2018-11-02 16:32:47"</f>
        <v>2018-11-02 16:32:47</v>
      </c>
    </row>
    <row r="1526" spans="1:5" x14ac:dyDescent="0.2">
      <c r="A1526" t="s">
        <v>888</v>
      </c>
      <c r="B1526" t="str">
        <f>"15912079645"</f>
        <v>15912079645</v>
      </c>
      <c r="C1526" s="1" t="s">
        <v>1</v>
      </c>
      <c r="D1526" s="1" t="s">
        <v>13</v>
      </c>
      <c r="E1526" s="1" t="str">
        <f>"2018-11-02 16:32:09"</f>
        <v>2018-11-02 16:32:09</v>
      </c>
    </row>
    <row r="1527" spans="1:5" x14ac:dyDescent="0.2">
      <c r="A1527" t="s">
        <v>0</v>
      </c>
      <c r="B1527" t="str">
        <f>"13578548440"</f>
        <v>13578548440</v>
      </c>
      <c r="C1527" s="1" t="s">
        <v>1</v>
      </c>
      <c r="D1527" s="1" t="s">
        <v>13</v>
      </c>
      <c r="E1527" s="1" t="str">
        <f>"2018-11-02 16:31:50"</f>
        <v>2018-11-02 16:31:50</v>
      </c>
    </row>
    <row r="1528" spans="1:5" x14ac:dyDescent="0.2">
      <c r="A1528" t="s">
        <v>0</v>
      </c>
      <c r="B1528" t="str">
        <f>"13289265954"</f>
        <v>13289265954</v>
      </c>
      <c r="C1528" s="1" t="s">
        <v>1</v>
      </c>
      <c r="D1528" s="1" t="s">
        <v>13</v>
      </c>
      <c r="E1528" s="1" t="str">
        <f>"2018-11-02 16:31:49"</f>
        <v>2018-11-02 16:31:49</v>
      </c>
    </row>
    <row r="1529" spans="1:5" x14ac:dyDescent="0.2">
      <c r="A1529" t="s">
        <v>0</v>
      </c>
      <c r="B1529" t="str">
        <f>"18120248812"</f>
        <v>18120248812</v>
      </c>
      <c r="C1529" s="1" t="s">
        <v>1</v>
      </c>
      <c r="D1529" s="1" t="s">
        <v>13</v>
      </c>
      <c r="E1529" s="1" t="str">
        <f>"2018-11-02 16:31:37"</f>
        <v>2018-11-02 16:31:37</v>
      </c>
    </row>
    <row r="1530" spans="1:5" x14ac:dyDescent="0.2">
      <c r="A1530" t="s">
        <v>0</v>
      </c>
      <c r="B1530" t="str">
        <f>"14790370624"</f>
        <v>14790370624</v>
      </c>
      <c r="C1530" s="1" t="s">
        <v>1</v>
      </c>
      <c r="D1530" s="1" t="s">
        <v>13</v>
      </c>
      <c r="E1530" s="1" t="str">
        <f>"2018-11-02 16:31:11"</f>
        <v>2018-11-02 16:31:11</v>
      </c>
    </row>
    <row r="1531" spans="1:5" x14ac:dyDescent="0.2">
      <c r="A1531" t="s">
        <v>889</v>
      </c>
      <c r="B1531" t="str">
        <f>"18996558558"</f>
        <v>18996558558</v>
      </c>
      <c r="C1531" s="1" t="s">
        <v>1</v>
      </c>
      <c r="D1531" s="1" t="s">
        <v>13</v>
      </c>
      <c r="E1531" s="1" t="str">
        <f>"2018-11-02 16:31:11"</f>
        <v>2018-11-02 16:31:11</v>
      </c>
    </row>
    <row r="1532" spans="1:5" x14ac:dyDescent="0.2">
      <c r="A1532" t="s">
        <v>890</v>
      </c>
      <c r="B1532" t="str">
        <f>"17767383102"</f>
        <v>17767383102</v>
      </c>
      <c r="C1532" s="1" t="s">
        <v>1</v>
      </c>
      <c r="D1532" s="1" t="s">
        <v>13</v>
      </c>
      <c r="E1532" s="1" t="str">
        <f>"2018-11-02 16:31:08"</f>
        <v>2018-11-02 16:31:08</v>
      </c>
    </row>
    <row r="1533" spans="1:5" x14ac:dyDescent="0.2">
      <c r="A1533" t="s">
        <v>0</v>
      </c>
      <c r="B1533" t="str">
        <f>"13088062178"</f>
        <v>13088062178</v>
      </c>
      <c r="C1533" s="1" t="s">
        <v>1</v>
      </c>
      <c r="D1533" s="1" t="s">
        <v>12</v>
      </c>
      <c r="E1533" s="1" t="str">
        <f>"2018-11-02 16:30:26"</f>
        <v>2018-11-02 16:30:26</v>
      </c>
    </row>
    <row r="1534" spans="1:5" x14ac:dyDescent="0.2">
      <c r="A1534" t="s">
        <v>0</v>
      </c>
      <c r="B1534" t="str">
        <f>"18309377570"</f>
        <v>18309377570</v>
      </c>
      <c r="C1534" s="1" t="s">
        <v>1</v>
      </c>
      <c r="D1534" s="1" t="s">
        <v>12</v>
      </c>
      <c r="E1534" s="1" t="str">
        <f>"2018-11-02 16:29:20"</f>
        <v>2018-11-02 16:29:20</v>
      </c>
    </row>
    <row r="1535" spans="1:5" x14ac:dyDescent="0.2">
      <c r="A1535" t="s">
        <v>891</v>
      </c>
      <c r="B1535" t="str">
        <f>"15282274672"</f>
        <v>15282274672</v>
      </c>
      <c r="C1535" s="1" t="s">
        <v>1</v>
      </c>
      <c r="D1535" s="1" t="s">
        <v>13</v>
      </c>
      <c r="E1535" s="1" t="str">
        <f>"2018-11-02 16:27:46"</f>
        <v>2018-11-02 16:27:46</v>
      </c>
    </row>
    <row r="1536" spans="1:5" x14ac:dyDescent="0.2">
      <c r="A1536" t="s">
        <v>892</v>
      </c>
      <c r="B1536" t="str">
        <f>"15841649483"</f>
        <v>15841649483</v>
      </c>
      <c r="C1536" s="1" t="s">
        <v>1</v>
      </c>
      <c r="D1536" s="1" t="s">
        <v>13</v>
      </c>
      <c r="E1536" s="1" t="str">
        <f>"2018-11-02 16:27:35"</f>
        <v>2018-11-02 16:27:35</v>
      </c>
    </row>
    <row r="1537" spans="1:5" x14ac:dyDescent="0.2">
      <c r="A1537" t="s">
        <v>0</v>
      </c>
      <c r="B1537" t="str">
        <f>"18222120462"</f>
        <v>18222120462</v>
      </c>
      <c r="C1537" s="1" t="s">
        <v>1</v>
      </c>
      <c r="D1537" s="1" t="s">
        <v>61</v>
      </c>
      <c r="E1537" s="1" t="str">
        <f>"2018-11-02 16:24:14"</f>
        <v>2018-11-02 16:24:14</v>
      </c>
    </row>
    <row r="1538" spans="1:5" x14ac:dyDescent="0.2">
      <c r="A1538" t="s">
        <v>0</v>
      </c>
      <c r="B1538" t="str">
        <f>"15328494652"</f>
        <v>15328494652</v>
      </c>
      <c r="C1538" s="1" t="s">
        <v>1</v>
      </c>
      <c r="D1538" s="1" t="s">
        <v>12</v>
      </c>
      <c r="E1538" s="1" t="str">
        <f>"2018-11-02 16:24:10"</f>
        <v>2018-11-02 16:24:10</v>
      </c>
    </row>
    <row r="1539" spans="1:5" x14ac:dyDescent="0.2">
      <c r="A1539" t="s">
        <v>0</v>
      </c>
      <c r="B1539" t="str">
        <f>"13310725920"</f>
        <v>13310725920</v>
      </c>
      <c r="C1539" s="1" t="s">
        <v>1</v>
      </c>
      <c r="D1539" s="1" t="s">
        <v>126</v>
      </c>
      <c r="E1539" s="1" t="str">
        <f>"2018-11-02 16:23:27"</f>
        <v>2018-11-02 16:23:27</v>
      </c>
    </row>
    <row r="1540" spans="1:5" x14ac:dyDescent="0.2">
      <c r="A1540" t="s">
        <v>893</v>
      </c>
      <c r="B1540" t="str">
        <f>"18346588369"</f>
        <v>18346588369</v>
      </c>
      <c r="C1540" s="1" t="s">
        <v>1</v>
      </c>
      <c r="D1540" s="1" t="s">
        <v>12</v>
      </c>
      <c r="E1540" s="1" t="str">
        <f>"2018-11-02 16:23:11"</f>
        <v>2018-11-02 16:23:11</v>
      </c>
    </row>
    <row r="1541" spans="1:5" x14ac:dyDescent="0.2">
      <c r="A1541" t="s">
        <v>894</v>
      </c>
      <c r="B1541" t="str">
        <f>"18221119373"</f>
        <v>18221119373</v>
      </c>
      <c r="C1541" s="1" t="s">
        <v>1</v>
      </c>
      <c r="D1541" s="1" t="s">
        <v>13</v>
      </c>
      <c r="E1541" s="1" t="str">
        <f>"2018-11-02 16:23:10"</f>
        <v>2018-11-02 16:23:10</v>
      </c>
    </row>
    <row r="1542" spans="1:5" x14ac:dyDescent="0.2">
      <c r="A1542" t="s">
        <v>0</v>
      </c>
      <c r="B1542" t="str">
        <f>"15215023901"</f>
        <v>15215023901</v>
      </c>
      <c r="C1542" s="1" t="s">
        <v>1</v>
      </c>
      <c r="D1542" s="1" t="s">
        <v>126</v>
      </c>
      <c r="E1542" s="1" t="str">
        <f>"2018-11-02 16:22:03"</f>
        <v>2018-11-02 16:22:03</v>
      </c>
    </row>
    <row r="1543" spans="1:5" x14ac:dyDescent="0.2">
      <c r="A1543" t="s">
        <v>895</v>
      </c>
      <c r="B1543" t="str">
        <f>"18780191338"</f>
        <v>18780191338</v>
      </c>
      <c r="C1543" s="1" t="s">
        <v>1</v>
      </c>
      <c r="D1543" s="1" t="s">
        <v>12</v>
      </c>
      <c r="E1543" s="1" t="str">
        <f>"2018-11-02 16:21:19"</f>
        <v>2018-11-02 16:21:19</v>
      </c>
    </row>
    <row r="1544" spans="1:5" x14ac:dyDescent="0.2">
      <c r="A1544" t="s">
        <v>0</v>
      </c>
      <c r="B1544" t="str">
        <f>"15378437709"</f>
        <v>15378437709</v>
      </c>
      <c r="C1544" s="1" t="s">
        <v>1</v>
      </c>
      <c r="D1544" s="1" t="s">
        <v>12</v>
      </c>
      <c r="E1544" s="1" t="str">
        <f>"2018-11-02 16:19:03"</f>
        <v>2018-11-02 16:19:03</v>
      </c>
    </row>
    <row r="1545" spans="1:5" x14ac:dyDescent="0.2">
      <c r="A1545" t="s">
        <v>896</v>
      </c>
      <c r="B1545" t="str">
        <f>"18889700399"</f>
        <v>18889700399</v>
      </c>
      <c r="C1545" s="1" t="s">
        <v>1</v>
      </c>
      <c r="D1545" s="1" t="s">
        <v>11</v>
      </c>
      <c r="E1545" s="1" t="str">
        <f>"2018-11-02 16:18:38"</f>
        <v>2018-11-02 16:18:38</v>
      </c>
    </row>
    <row r="1546" spans="1:5" x14ac:dyDescent="0.2">
      <c r="A1546" t="s">
        <v>0</v>
      </c>
      <c r="B1546" t="str">
        <f>"15733444982"</f>
        <v>15733444982</v>
      </c>
      <c r="C1546" s="1" t="s">
        <v>1</v>
      </c>
      <c r="D1546" s="1" t="s">
        <v>11</v>
      </c>
      <c r="E1546" s="1" t="str">
        <f>"2018-11-02 16:17:55"</f>
        <v>2018-11-02 16:17:55</v>
      </c>
    </row>
    <row r="1547" spans="1:5" x14ac:dyDescent="0.2">
      <c r="A1547" t="s">
        <v>0</v>
      </c>
      <c r="B1547" t="str">
        <f>"15559900459"</f>
        <v>15559900459</v>
      </c>
      <c r="C1547" s="1" t="s">
        <v>1</v>
      </c>
      <c r="D1547" s="1" t="s">
        <v>126</v>
      </c>
      <c r="E1547" s="1" t="str">
        <f>"2018-11-02 16:17:54"</f>
        <v>2018-11-02 16:17:54</v>
      </c>
    </row>
    <row r="1548" spans="1:5" x14ac:dyDescent="0.2">
      <c r="A1548" s="1" t="s">
        <v>897</v>
      </c>
      <c r="B1548" s="1">
        <v>15382956788</v>
      </c>
      <c r="C1548" s="1" t="s">
        <v>1</v>
      </c>
      <c r="D1548" s="1" t="s">
        <v>126</v>
      </c>
      <c r="E1548" s="1" t="str">
        <f>"2018-11-02 16:17:36"</f>
        <v>2018-11-02 16:17:36</v>
      </c>
    </row>
    <row r="1549" spans="1:5" x14ac:dyDescent="0.2">
      <c r="A1549" s="1" t="s">
        <v>898</v>
      </c>
      <c r="B1549" s="1">
        <v>17376890711</v>
      </c>
      <c r="C1549" s="1" t="s">
        <v>1</v>
      </c>
      <c r="D1549" s="1" t="s">
        <v>12</v>
      </c>
      <c r="E1549" s="1" t="str">
        <f>"2018-11-02 16:17:18"</f>
        <v>2018-11-02 16:17:18</v>
      </c>
    </row>
    <row r="1550" spans="1:5" x14ac:dyDescent="0.2">
      <c r="A1550" s="1" t="s">
        <v>899</v>
      </c>
      <c r="B1550" s="1">
        <v>18344473452</v>
      </c>
      <c r="C1550" s="1" t="s">
        <v>1</v>
      </c>
      <c r="D1550" s="1" t="s">
        <v>61</v>
      </c>
      <c r="E1550" s="1" t="str">
        <f>"2018-11-02 16:15:59"</f>
        <v>2018-11-02 16:15:59</v>
      </c>
    </row>
    <row r="1551" spans="1:5" x14ac:dyDescent="0.2">
      <c r="A1551" s="1" t="s">
        <v>900</v>
      </c>
      <c r="B1551" s="1">
        <v>13207760740</v>
      </c>
      <c r="C1551" s="1" t="s">
        <v>1</v>
      </c>
      <c r="D1551" s="1" t="s">
        <v>126</v>
      </c>
      <c r="E1551" s="1" t="str">
        <f>"2018-11-02 16:15:33"</f>
        <v>2018-11-02 16:15:33</v>
      </c>
    </row>
    <row r="1552" spans="1:5" x14ac:dyDescent="0.2">
      <c r="A1552" s="1" t="s">
        <v>901</v>
      </c>
      <c r="B1552" s="1">
        <v>13502424749</v>
      </c>
      <c r="C1552" s="1" t="s">
        <v>1</v>
      </c>
      <c r="D1552" s="1" t="s">
        <v>11</v>
      </c>
      <c r="E1552" s="1" t="str">
        <f>"2018-11-02 16:15:01"</f>
        <v>2018-11-02 16:15:01</v>
      </c>
    </row>
    <row r="1553" spans="1:5" x14ac:dyDescent="0.2">
      <c r="A1553" s="1" t="s">
        <v>902</v>
      </c>
      <c r="B1553" s="1">
        <v>18360445732</v>
      </c>
      <c r="C1553" s="1" t="s">
        <v>1</v>
      </c>
      <c r="D1553" s="1" t="s">
        <v>13</v>
      </c>
      <c r="E1553" s="1" t="str">
        <f>"2018-11-02 16:14:32"</f>
        <v>2018-11-02 16:14:32</v>
      </c>
    </row>
    <row r="1554" spans="1:5" x14ac:dyDescent="0.2">
      <c r="A1554" s="1" t="s">
        <v>903</v>
      </c>
      <c r="B1554" s="1">
        <v>18694037911</v>
      </c>
      <c r="C1554" s="1" t="s">
        <v>1</v>
      </c>
      <c r="D1554" s="1" t="s">
        <v>431</v>
      </c>
      <c r="E1554" s="1" t="str">
        <f>"2018-11-02 16:13:39"</f>
        <v>2018-11-02 16:13:39</v>
      </c>
    </row>
    <row r="1555" spans="1:5" x14ac:dyDescent="0.2">
      <c r="A1555" s="1" t="s">
        <v>904</v>
      </c>
      <c r="B1555" s="1">
        <v>18908316777</v>
      </c>
      <c r="C1555" s="1" t="s">
        <v>1</v>
      </c>
      <c r="D1555" s="1" t="s">
        <v>126</v>
      </c>
      <c r="E1555" s="1" t="str">
        <f>"2018-11-02 16:11:01"</f>
        <v>2018-11-02 16:11:01</v>
      </c>
    </row>
    <row r="1556" spans="1:5" x14ac:dyDescent="0.2">
      <c r="A1556" s="1" t="s">
        <v>905</v>
      </c>
      <c r="B1556" s="1">
        <v>17688031743</v>
      </c>
      <c r="C1556" s="1" t="s">
        <v>1</v>
      </c>
      <c r="D1556" s="1" t="s">
        <v>11</v>
      </c>
      <c r="E1556" s="1" t="str">
        <f>"2018-11-02 16:09:21"</f>
        <v>2018-11-02 16:09:21</v>
      </c>
    </row>
    <row r="1557" spans="1:5" x14ac:dyDescent="0.2">
      <c r="A1557" s="1" t="s">
        <v>906</v>
      </c>
      <c r="B1557" s="1">
        <v>18692971281</v>
      </c>
      <c r="C1557" s="1" t="s">
        <v>1</v>
      </c>
      <c r="D1557" s="1" t="s">
        <v>12</v>
      </c>
      <c r="E1557" s="1" t="str">
        <f>"2018-11-02 16:08:04"</f>
        <v>2018-11-02 16:08:04</v>
      </c>
    </row>
    <row r="1558" spans="1:5" x14ac:dyDescent="0.2">
      <c r="A1558" s="1" t="s">
        <v>907</v>
      </c>
      <c r="B1558" s="1">
        <v>13929788674</v>
      </c>
      <c r="C1558" s="1" t="s">
        <v>1</v>
      </c>
      <c r="D1558" s="1" t="s">
        <v>61</v>
      </c>
      <c r="E1558" s="1" t="str">
        <f>"2018-11-02 16:08:02"</f>
        <v>2018-11-02 16:08:02</v>
      </c>
    </row>
    <row r="1559" spans="1:5" x14ac:dyDescent="0.2">
      <c r="A1559" s="1" t="s">
        <v>908</v>
      </c>
      <c r="B1559" s="1">
        <v>15296020934</v>
      </c>
      <c r="C1559" s="1" t="s">
        <v>1</v>
      </c>
      <c r="D1559" s="1" t="s">
        <v>11</v>
      </c>
      <c r="E1559" s="1" t="str">
        <f>"2018-11-02 16:08:00"</f>
        <v>2018-11-02 16:08:00</v>
      </c>
    </row>
    <row r="1560" spans="1:5" x14ac:dyDescent="0.2">
      <c r="A1560" s="1" t="s">
        <v>909</v>
      </c>
      <c r="B1560" s="1">
        <v>17666560316</v>
      </c>
      <c r="C1560" s="1" t="s">
        <v>1</v>
      </c>
      <c r="D1560" s="1" t="s">
        <v>126</v>
      </c>
      <c r="E1560" s="1" t="str">
        <f>"2018-11-02 16:06:08"</f>
        <v>2018-11-02 16:06:08</v>
      </c>
    </row>
    <row r="1561" spans="1:5" x14ac:dyDescent="0.2">
      <c r="A1561" s="1" t="s">
        <v>910</v>
      </c>
      <c r="B1561" s="1">
        <v>18288388492</v>
      </c>
      <c r="C1561" s="1" t="s">
        <v>1</v>
      </c>
      <c r="D1561" s="1" t="s">
        <v>61</v>
      </c>
      <c r="E1561" s="1" t="str">
        <f>"2018-11-02 16:06:04"</f>
        <v>2018-11-02 16:06:04</v>
      </c>
    </row>
    <row r="1562" spans="1:5" x14ac:dyDescent="0.2">
      <c r="A1562" s="1" t="s">
        <v>911</v>
      </c>
      <c r="B1562" s="1">
        <v>17679036095</v>
      </c>
      <c r="C1562" s="1" t="s">
        <v>1</v>
      </c>
      <c r="D1562" s="1" t="s">
        <v>11</v>
      </c>
      <c r="E1562" s="1" t="str">
        <f>"2018-11-02 16:04:45"</f>
        <v>2018-11-02 16:04:45</v>
      </c>
    </row>
    <row r="1563" spans="1:5" x14ac:dyDescent="0.2">
      <c r="A1563" s="1" t="s">
        <v>912</v>
      </c>
      <c r="B1563" s="1">
        <v>15968353820</v>
      </c>
      <c r="C1563" s="1" t="s">
        <v>1</v>
      </c>
      <c r="D1563" s="1" t="s">
        <v>11</v>
      </c>
      <c r="E1563" s="1" t="str">
        <f>"2018-11-02 16:03:49"</f>
        <v>2018-11-02 16:03:49</v>
      </c>
    </row>
    <row r="1564" spans="1:5" x14ac:dyDescent="0.2">
      <c r="A1564" s="1" t="s">
        <v>913</v>
      </c>
      <c r="B1564" s="1">
        <v>13017827713</v>
      </c>
      <c r="C1564" s="1" t="s">
        <v>1</v>
      </c>
      <c r="D1564" s="1" t="s">
        <v>126</v>
      </c>
      <c r="E1564" s="1" t="str">
        <f>"2018-11-02 16:03:22"</f>
        <v>2018-11-02 16:03:22</v>
      </c>
    </row>
    <row r="1565" spans="1:5" x14ac:dyDescent="0.2">
      <c r="A1565" s="1" t="s">
        <v>914</v>
      </c>
      <c r="B1565" s="1">
        <v>17859786377</v>
      </c>
      <c r="C1565" s="1" t="s">
        <v>1</v>
      </c>
      <c r="D1565" s="1" t="s">
        <v>13</v>
      </c>
      <c r="E1565" s="1" t="str">
        <f>"2018-11-02 16:00:23"</f>
        <v>2018-11-02 16:00:23</v>
      </c>
    </row>
    <row r="1566" spans="1:5" x14ac:dyDescent="0.2">
      <c r="A1566" s="1" t="s">
        <v>910</v>
      </c>
      <c r="B1566" s="1">
        <v>13632352010</v>
      </c>
      <c r="C1566" s="1" t="s">
        <v>1</v>
      </c>
      <c r="D1566" s="1" t="s">
        <v>61</v>
      </c>
      <c r="E1566" s="1" t="str">
        <f>"2018-11-02 16:00:13"</f>
        <v>2018-11-02 16:00:13</v>
      </c>
    </row>
    <row r="1567" spans="1:5" x14ac:dyDescent="0.2">
      <c r="A1567" s="1" t="s">
        <v>915</v>
      </c>
      <c r="B1567" s="1">
        <v>18173901879</v>
      </c>
      <c r="C1567" s="1" t="s">
        <v>1</v>
      </c>
      <c r="D1567" s="1" t="s">
        <v>12</v>
      </c>
      <c r="E1567" s="1" t="str">
        <f>"2018-11-02 15:59:59"</f>
        <v>2018-11-02 15:59:59</v>
      </c>
    </row>
    <row r="1568" spans="1:5" x14ac:dyDescent="0.2">
      <c r="A1568" s="1" t="s">
        <v>916</v>
      </c>
      <c r="B1568" s="1">
        <v>13074991270</v>
      </c>
      <c r="C1568" s="1" t="s">
        <v>1</v>
      </c>
      <c r="D1568" s="1" t="s">
        <v>13</v>
      </c>
      <c r="E1568" s="1" t="str">
        <f>"2018-11-02 15:59:53"</f>
        <v>2018-11-02 15:59:53</v>
      </c>
    </row>
    <row r="1569" spans="1:5" x14ac:dyDescent="0.2">
      <c r="A1569" s="1" t="s">
        <v>917</v>
      </c>
      <c r="B1569" s="1">
        <v>17587172528</v>
      </c>
      <c r="C1569" s="1" t="s">
        <v>1</v>
      </c>
      <c r="D1569" s="1" t="s">
        <v>126</v>
      </c>
      <c r="E1569" s="1" t="str">
        <f>"2018-11-02 15:57:55"</f>
        <v>2018-11-02 15:57:55</v>
      </c>
    </row>
    <row r="1570" spans="1:5" x14ac:dyDescent="0.2">
      <c r="A1570" s="1" t="s">
        <v>918</v>
      </c>
      <c r="B1570" s="1">
        <v>18561687220</v>
      </c>
      <c r="C1570" s="1" t="s">
        <v>1</v>
      </c>
      <c r="D1570" s="1" t="s">
        <v>12</v>
      </c>
      <c r="E1570" s="1" t="str">
        <f>"2018-11-02 15:54:19"</f>
        <v>2018-11-02 15:54:19</v>
      </c>
    </row>
    <row r="1571" spans="1:5" x14ac:dyDescent="0.2">
      <c r="A1571" s="1" t="s">
        <v>919</v>
      </c>
      <c r="B1571" s="1">
        <v>13997921005</v>
      </c>
      <c r="C1571" s="1" t="s">
        <v>1</v>
      </c>
      <c r="D1571" s="1" t="s">
        <v>12</v>
      </c>
      <c r="E1571" s="1" t="str">
        <f>"2018-11-02 15:50:56"</f>
        <v>2018-11-02 15:50:56</v>
      </c>
    </row>
    <row r="1572" spans="1:5" x14ac:dyDescent="0.2">
      <c r="A1572" s="1" t="s">
        <v>920</v>
      </c>
      <c r="B1572" s="1">
        <v>13635769707</v>
      </c>
      <c r="C1572" s="1" t="s">
        <v>1</v>
      </c>
      <c r="D1572" s="1" t="s">
        <v>12</v>
      </c>
      <c r="E1572" s="1" t="str">
        <f>"2018-11-02 15:50:47"</f>
        <v>2018-11-02 15:50:47</v>
      </c>
    </row>
    <row r="1573" spans="1:5" x14ac:dyDescent="0.2">
      <c r="A1573" s="1" t="s">
        <v>921</v>
      </c>
      <c r="B1573" s="1">
        <v>13532251152</v>
      </c>
      <c r="C1573" s="1" t="s">
        <v>1</v>
      </c>
      <c r="D1573" s="1" t="s">
        <v>126</v>
      </c>
      <c r="E1573" s="1" t="str">
        <f>"2018-11-02 15:50:43"</f>
        <v>2018-11-02 15:50:43</v>
      </c>
    </row>
    <row r="1574" spans="1:5" x14ac:dyDescent="0.2">
      <c r="A1574" s="1" t="s">
        <v>922</v>
      </c>
      <c r="B1574" s="1">
        <v>13638222900</v>
      </c>
      <c r="C1574" s="1" t="s">
        <v>1</v>
      </c>
      <c r="D1574" s="1" t="s">
        <v>12</v>
      </c>
      <c r="E1574" s="1" t="str">
        <f>"2018-11-02 15:49:46"</f>
        <v>2018-11-02 15:49:46</v>
      </c>
    </row>
    <row r="1575" spans="1:5" x14ac:dyDescent="0.2">
      <c r="A1575" s="1" t="s">
        <v>923</v>
      </c>
      <c r="B1575" s="1">
        <v>16608162962</v>
      </c>
      <c r="C1575" s="1" t="s">
        <v>1</v>
      </c>
      <c r="D1575" s="1" t="s">
        <v>12</v>
      </c>
      <c r="E1575" s="1" t="str">
        <f>"2018-11-02 15:48:14"</f>
        <v>2018-11-02 15:48:14</v>
      </c>
    </row>
    <row r="1576" spans="1:5" x14ac:dyDescent="0.2">
      <c r="A1576" s="1" t="s">
        <v>924</v>
      </c>
      <c r="B1576" s="1">
        <v>13534983685</v>
      </c>
      <c r="C1576" s="1" t="s">
        <v>1</v>
      </c>
      <c r="D1576" s="1" t="s">
        <v>126</v>
      </c>
      <c r="E1576" s="1" t="str">
        <f>"2018-11-02 15:46:01"</f>
        <v>2018-11-02 15:46:01</v>
      </c>
    </row>
    <row r="1577" spans="1:5" x14ac:dyDescent="0.2">
      <c r="A1577" s="1" t="s">
        <v>925</v>
      </c>
      <c r="B1577" s="1">
        <v>13982806867</v>
      </c>
      <c r="C1577" s="1" t="s">
        <v>1</v>
      </c>
      <c r="D1577" s="1" t="s">
        <v>11</v>
      </c>
      <c r="E1577" s="1" t="str">
        <f>"2018-11-02 15:44:46"</f>
        <v>2018-11-02 15:44:46</v>
      </c>
    </row>
    <row r="1578" spans="1:5" x14ac:dyDescent="0.2">
      <c r="A1578" s="1" t="s">
        <v>926</v>
      </c>
      <c r="B1578" s="1">
        <v>18605546377</v>
      </c>
      <c r="C1578" s="1" t="s">
        <v>1</v>
      </c>
      <c r="D1578" s="1" t="s">
        <v>126</v>
      </c>
      <c r="E1578" s="1" t="str">
        <f>"2018-11-02 15:44:05"</f>
        <v>2018-11-02 15:44:05</v>
      </c>
    </row>
    <row r="1579" spans="1:5" x14ac:dyDescent="0.2">
      <c r="A1579" s="1" t="s">
        <v>926</v>
      </c>
      <c r="B1579" s="1">
        <v>13956415787</v>
      </c>
      <c r="C1579" s="1" t="s">
        <v>1</v>
      </c>
      <c r="D1579" s="1" t="s">
        <v>13</v>
      </c>
      <c r="E1579" s="1" t="str">
        <f>"2018-11-02 15:39:00"</f>
        <v>2018-11-02 15:39:00</v>
      </c>
    </row>
    <row r="1580" spans="1:5" x14ac:dyDescent="0.2">
      <c r="A1580" s="1" t="s">
        <v>563</v>
      </c>
      <c r="B1580" s="1">
        <v>18503767937</v>
      </c>
      <c r="C1580" s="1" t="s">
        <v>1</v>
      </c>
      <c r="D1580" s="1" t="s">
        <v>13</v>
      </c>
      <c r="E1580" s="1" t="str">
        <f>"2018-11-02 15:37:46"</f>
        <v>2018-11-02 15:37:46</v>
      </c>
    </row>
    <row r="1581" spans="1:5" x14ac:dyDescent="0.2">
      <c r="A1581" s="1" t="s">
        <v>927</v>
      </c>
      <c r="B1581" s="1">
        <v>17688507781</v>
      </c>
      <c r="C1581" s="1" t="s">
        <v>1</v>
      </c>
      <c r="D1581" s="1" t="s">
        <v>11</v>
      </c>
      <c r="E1581" s="1" t="str">
        <f>"2018-11-02 15:37:45"</f>
        <v>2018-11-02 15:37:45</v>
      </c>
    </row>
    <row r="1582" spans="1:5" x14ac:dyDescent="0.2">
      <c r="A1582" s="1" t="s">
        <v>928</v>
      </c>
      <c r="B1582" s="1">
        <v>13450435946</v>
      </c>
      <c r="C1582" s="1" t="s">
        <v>1</v>
      </c>
      <c r="D1582" s="1" t="s">
        <v>13</v>
      </c>
      <c r="E1582" s="1" t="str">
        <f>"2018-11-02 15:35:08"</f>
        <v>2018-11-02 15:35:08</v>
      </c>
    </row>
    <row r="1583" spans="1:5" x14ac:dyDescent="0.2">
      <c r="A1583" s="1" t="s">
        <v>929</v>
      </c>
      <c r="B1583" s="1">
        <v>13906559095</v>
      </c>
      <c r="C1583" s="1" t="s">
        <v>1</v>
      </c>
      <c r="D1583" s="1" t="s">
        <v>12</v>
      </c>
      <c r="E1583" s="1" t="str">
        <f>"2018-11-02 15:34:18"</f>
        <v>2018-11-02 15:34:18</v>
      </c>
    </row>
    <row r="1584" spans="1:5" x14ac:dyDescent="0.2">
      <c r="A1584" s="1" t="s">
        <v>930</v>
      </c>
      <c r="B1584" s="1">
        <v>15887756967</v>
      </c>
      <c r="C1584" s="1" t="s">
        <v>1</v>
      </c>
      <c r="D1584" s="1" t="s">
        <v>12</v>
      </c>
      <c r="E1584" s="1" t="str">
        <f>"2018-11-02 15:32:26"</f>
        <v>2018-11-02 15:32:26</v>
      </c>
    </row>
    <row r="1585" spans="1:5" x14ac:dyDescent="0.2">
      <c r="A1585" s="1" t="s">
        <v>931</v>
      </c>
      <c r="B1585" s="1">
        <v>15726941725</v>
      </c>
      <c r="C1585" s="1" t="s">
        <v>1</v>
      </c>
      <c r="D1585" s="1" t="s">
        <v>11</v>
      </c>
      <c r="E1585" s="1" t="str">
        <f>"2018-11-02 15:32:00"</f>
        <v>2018-11-02 15:32:00</v>
      </c>
    </row>
    <row r="1586" spans="1:5" x14ac:dyDescent="0.2">
      <c r="A1586" s="1" t="s">
        <v>932</v>
      </c>
      <c r="B1586" s="1">
        <v>16608303154</v>
      </c>
      <c r="C1586" s="1" t="s">
        <v>1</v>
      </c>
      <c r="D1586" s="1" t="s">
        <v>12</v>
      </c>
      <c r="E1586" s="1" t="str">
        <f>"2018-11-02 15:30:08"</f>
        <v>2018-11-02 15:30:08</v>
      </c>
    </row>
    <row r="1587" spans="1:5" x14ac:dyDescent="0.2">
      <c r="A1587" s="1" t="s">
        <v>933</v>
      </c>
      <c r="B1587" s="1">
        <v>15777718131</v>
      </c>
      <c r="C1587" s="1" t="s">
        <v>1</v>
      </c>
      <c r="D1587" s="1" t="s">
        <v>12</v>
      </c>
      <c r="E1587" s="1" t="str">
        <f>"2018-11-02 15:28:44"</f>
        <v>2018-11-02 15:28:44</v>
      </c>
    </row>
    <row r="1588" spans="1:5" x14ac:dyDescent="0.2">
      <c r="A1588" s="1" t="s">
        <v>934</v>
      </c>
      <c r="B1588" s="1">
        <v>18200623058</v>
      </c>
      <c r="C1588" s="1" t="s">
        <v>1</v>
      </c>
      <c r="D1588" s="1" t="s">
        <v>13</v>
      </c>
      <c r="E1588" s="1" t="str">
        <f>"2018-11-02 15:26:40"</f>
        <v>2018-11-02 15:26:40</v>
      </c>
    </row>
    <row r="1589" spans="1:5" x14ac:dyDescent="0.2">
      <c r="A1589" s="1" t="s">
        <v>935</v>
      </c>
      <c r="B1589" s="1">
        <v>13435307664</v>
      </c>
      <c r="C1589" s="1" t="s">
        <v>1</v>
      </c>
      <c r="D1589" s="1" t="s">
        <v>13</v>
      </c>
      <c r="E1589" s="1" t="str">
        <f>"2018-11-02 15:22:26"</f>
        <v>2018-11-02 15:22:26</v>
      </c>
    </row>
    <row r="1590" spans="1:5" x14ac:dyDescent="0.2">
      <c r="A1590" s="1" t="s">
        <v>936</v>
      </c>
      <c r="B1590" s="1">
        <v>15807530192</v>
      </c>
      <c r="C1590" s="1" t="s">
        <v>1</v>
      </c>
      <c r="D1590" s="1" t="s">
        <v>12</v>
      </c>
      <c r="E1590" s="1" t="str">
        <f>"2018-11-02 15:21:55"</f>
        <v>2018-11-02 15:21:55</v>
      </c>
    </row>
    <row r="1591" spans="1:5" x14ac:dyDescent="0.2">
      <c r="A1591" s="1" t="s">
        <v>937</v>
      </c>
      <c r="B1591" s="1">
        <v>15114537296</v>
      </c>
      <c r="C1591" s="1" t="s">
        <v>1</v>
      </c>
      <c r="D1591" s="1" t="s">
        <v>11</v>
      </c>
      <c r="E1591" s="1" t="str">
        <f>"2018-11-02 15:21:28"</f>
        <v>2018-11-02 15:21:28</v>
      </c>
    </row>
    <row r="1592" spans="1:5" x14ac:dyDescent="0.2">
      <c r="A1592" s="1" t="s">
        <v>938</v>
      </c>
      <c r="B1592" s="1">
        <v>15296204593</v>
      </c>
      <c r="C1592" s="1" t="s">
        <v>1</v>
      </c>
      <c r="D1592" s="1" t="s">
        <v>61</v>
      </c>
      <c r="E1592" s="1" t="str">
        <f>"2018-11-02 15:21:15"</f>
        <v>2018-11-02 15:21:15</v>
      </c>
    </row>
    <row r="1593" spans="1:5" x14ac:dyDescent="0.2">
      <c r="A1593" s="1" t="s">
        <v>939</v>
      </c>
      <c r="B1593" s="1">
        <v>13725317303</v>
      </c>
      <c r="C1593" s="1" t="s">
        <v>1</v>
      </c>
      <c r="D1593" s="1" t="s">
        <v>12</v>
      </c>
      <c r="E1593" s="1" t="str">
        <f>"2018-11-02 15:20:09"</f>
        <v>2018-11-02 15:20:09</v>
      </c>
    </row>
    <row r="1594" spans="1:5" x14ac:dyDescent="0.2">
      <c r="A1594" s="1" t="s">
        <v>940</v>
      </c>
      <c r="B1594" s="1">
        <v>13609468136</v>
      </c>
      <c r="C1594" s="1" t="s">
        <v>1</v>
      </c>
      <c r="D1594" s="1" t="s">
        <v>12</v>
      </c>
      <c r="E1594" s="1" t="str">
        <f>"2018-11-02 15:17:57"</f>
        <v>2018-11-02 15:17:57</v>
      </c>
    </row>
    <row r="1595" spans="1:5" x14ac:dyDescent="0.2">
      <c r="A1595" s="1" t="s">
        <v>941</v>
      </c>
      <c r="B1595" s="1">
        <v>13477742930</v>
      </c>
      <c r="C1595" s="1" t="s">
        <v>1</v>
      </c>
      <c r="D1595" s="1" t="s">
        <v>11</v>
      </c>
      <c r="E1595" s="1" t="str">
        <f>"2018-11-02 15:17:44"</f>
        <v>2018-11-02 15:17:44</v>
      </c>
    </row>
    <row r="1596" spans="1:5" x14ac:dyDescent="0.2">
      <c r="A1596" s="1" t="s">
        <v>942</v>
      </c>
      <c r="B1596" s="1">
        <v>13909035704</v>
      </c>
      <c r="C1596" s="1" t="s">
        <v>1</v>
      </c>
      <c r="D1596" s="1" t="s">
        <v>12</v>
      </c>
      <c r="E1596" s="1" t="str">
        <f>"2018-11-02 15:17:35"</f>
        <v>2018-11-02 15:17:35</v>
      </c>
    </row>
    <row r="1597" spans="1:5" x14ac:dyDescent="0.2">
      <c r="A1597" s="1" t="s">
        <v>943</v>
      </c>
      <c r="B1597" s="1">
        <v>13976744194</v>
      </c>
      <c r="C1597" s="1" t="s">
        <v>1</v>
      </c>
      <c r="D1597" s="1" t="s">
        <v>2</v>
      </c>
      <c r="E1597" s="1" t="str">
        <f>"2018-11-02 15:17:34"</f>
        <v>2018-11-02 15:17:34</v>
      </c>
    </row>
    <row r="1598" spans="1:5" x14ac:dyDescent="0.2">
      <c r="A1598" s="1" t="s">
        <v>944</v>
      </c>
      <c r="B1598" s="1">
        <v>18590738318</v>
      </c>
      <c r="C1598" s="1" t="s">
        <v>1</v>
      </c>
      <c r="D1598" s="1" t="s">
        <v>12</v>
      </c>
      <c r="E1598" s="1" t="str">
        <f>"2018-11-02 15:15:59"</f>
        <v>2018-11-02 15:15:59</v>
      </c>
    </row>
    <row r="1599" spans="1:5" x14ac:dyDescent="0.2">
      <c r="A1599" s="1" t="s">
        <v>945</v>
      </c>
      <c r="B1599" s="1">
        <v>13723176673</v>
      </c>
      <c r="C1599" s="1" t="s">
        <v>1</v>
      </c>
      <c r="D1599" s="1" t="s">
        <v>12</v>
      </c>
      <c r="E1599" s="1" t="str">
        <f>"2018-11-02 15:15:40"</f>
        <v>2018-11-02 15:15:40</v>
      </c>
    </row>
    <row r="1600" spans="1:5" x14ac:dyDescent="0.2">
      <c r="A1600" s="1" t="s">
        <v>944</v>
      </c>
      <c r="B1600" s="1">
        <v>18560738310</v>
      </c>
      <c r="C1600" s="1" t="s">
        <v>1</v>
      </c>
      <c r="D1600" s="1" t="s">
        <v>61</v>
      </c>
      <c r="E1600" s="1" t="str">
        <f>"2018-11-02 15:12:04"</f>
        <v>2018-11-02 15:12:04</v>
      </c>
    </row>
    <row r="1601" spans="1:5" x14ac:dyDescent="0.2">
      <c r="A1601" s="1" t="s">
        <v>946</v>
      </c>
      <c r="B1601" s="1">
        <v>18994966310</v>
      </c>
      <c r="C1601" s="1" t="s">
        <v>1</v>
      </c>
      <c r="D1601" s="1" t="s">
        <v>61</v>
      </c>
      <c r="E1601" s="1" t="str">
        <f>"2018-11-02 15:10:37"</f>
        <v>2018-11-02 15:10:37</v>
      </c>
    </row>
    <row r="1602" spans="1:5" x14ac:dyDescent="0.2">
      <c r="A1602" s="1" t="s">
        <v>947</v>
      </c>
      <c r="B1602" s="1">
        <v>15154778713</v>
      </c>
      <c r="C1602" s="1" t="s">
        <v>1</v>
      </c>
      <c r="D1602" s="1" t="s">
        <v>13</v>
      </c>
      <c r="E1602" s="1" t="str">
        <f>"2018-11-02 15:10:11"</f>
        <v>2018-11-02 15:10:11</v>
      </c>
    </row>
    <row r="1603" spans="1:5" x14ac:dyDescent="0.2">
      <c r="A1603" s="1" t="s">
        <v>948</v>
      </c>
      <c r="B1603" s="1">
        <v>13510470848</v>
      </c>
      <c r="C1603" s="1" t="s">
        <v>1</v>
      </c>
      <c r="D1603" s="1" t="s">
        <v>12</v>
      </c>
      <c r="E1603" s="1" t="str">
        <f>"2018-11-02 15:09:41"</f>
        <v>2018-11-02 15:09:41</v>
      </c>
    </row>
    <row r="1604" spans="1:5" x14ac:dyDescent="0.2">
      <c r="A1604" s="1" t="s">
        <v>949</v>
      </c>
      <c r="B1604" s="1">
        <v>13725375013</v>
      </c>
      <c r="C1604" s="1" t="s">
        <v>1</v>
      </c>
      <c r="D1604" s="1" t="s">
        <v>12</v>
      </c>
      <c r="E1604" s="1" t="str">
        <f>"2018-11-02 15:09:33"</f>
        <v>2018-11-02 15:09:33</v>
      </c>
    </row>
    <row r="1605" spans="1:5" x14ac:dyDescent="0.2">
      <c r="A1605" s="1" t="s">
        <v>950</v>
      </c>
      <c r="B1605" s="1">
        <v>13246509947</v>
      </c>
      <c r="C1605" s="1" t="s">
        <v>1</v>
      </c>
      <c r="D1605" s="1" t="s">
        <v>25</v>
      </c>
      <c r="E1605" s="1" t="str">
        <f>"2018-11-02 15:09:26"</f>
        <v>2018-11-02 15:09:26</v>
      </c>
    </row>
    <row r="1606" spans="1:5" x14ac:dyDescent="0.2">
      <c r="A1606" s="1" t="s">
        <v>951</v>
      </c>
      <c r="B1606" s="1">
        <v>18456531734</v>
      </c>
      <c r="C1606" s="1" t="s">
        <v>1</v>
      </c>
      <c r="D1606" s="1" t="s">
        <v>12</v>
      </c>
      <c r="E1606" s="1" t="str">
        <f>"2018-11-02 15:09:24"</f>
        <v>2018-11-02 15:09:24</v>
      </c>
    </row>
    <row r="1607" spans="1:5" x14ac:dyDescent="0.2">
      <c r="A1607" s="1" t="s">
        <v>952</v>
      </c>
      <c r="B1607" s="1">
        <v>15094678011</v>
      </c>
      <c r="C1607" s="1" t="s">
        <v>1</v>
      </c>
      <c r="D1607" s="1" t="s">
        <v>13</v>
      </c>
      <c r="E1607" s="1" t="str">
        <f>"2018-11-02 15:06:34"</f>
        <v>2018-11-02 15:06:34</v>
      </c>
    </row>
    <row r="1608" spans="1:5" x14ac:dyDescent="0.2">
      <c r="A1608" s="1" t="s">
        <v>953</v>
      </c>
      <c r="B1608" s="1">
        <v>15878882318</v>
      </c>
      <c r="C1608" s="1" t="s">
        <v>1</v>
      </c>
      <c r="D1608" s="1" t="s">
        <v>11</v>
      </c>
      <c r="E1608" s="1" t="str">
        <f>"2018-11-02 15:06:07"</f>
        <v>2018-11-02 15:06:07</v>
      </c>
    </row>
    <row r="1609" spans="1:5" x14ac:dyDescent="0.2">
      <c r="A1609" s="1" t="s">
        <v>954</v>
      </c>
      <c r="B1609" s="1">
        <v>13536860006</v>
      </c>
      <c r="C1609" s="1" t="s">
        <v>1</v>
      </c>
      <c r="D1609" s="1" t="s">
        <v>12</v>
      </c>
      <c r="E1609" s="1" t="str">
        <f>"2018-11-02 15:05:05"</f>
        <v>2018-11-02 15:05:05</v>
      </c>
    </row>
    <row r="1610" spans="1:5" x14ac:dyDescent="0.2">
      <c r="A1610" s="1" t="s">
        <v>955</v>
      </c>
      <c r="B1610" s="1">
        <v>13715105497</v>
      </c>
      <c r="C1610" s="1" t="s">
        <v>1</v>
      </c>
      <c r="D1610" s="1" t="s">
        <v>12</v>
      </c>
      <c r="E1610" s="1" t="str">
        <f>"2018-11-02 15:02:49"</f>
        <v>2018-11-02 15:02:49</v>
      </c>
    </row>
    <row r="1611" spans="1:5" x14ac:dyDescent="0.2">
      <c r="A1611" s="1" t="s">
        <v>956</v>
      </c>
      <c r="B1611" s="1">
        <v>13653476028</v>
      </c>
      <c r="C1611" s="1" t="s">
        <v>1</v>
      </c>
      <c r="D1611" s="1" t="s">
        <v>12</v>
      </c>
      <c r="E1611" s="1" t="str">
        <f>"2018-11-02 15:01:08"</f>
        <v>2018-11-02 15:01:08</v>
      </c>
    </row>
    <row r="1612" spans="1:5" x14ac:dyDescent="0.2">
      <c r="A1612" s="1" t="s">
        <v>957</v>
      </c>
      <c r="B1612" s="1">
        <v>15188125314</v>
      </c>
      <c r="C1612" s="1" t="s">
        <v>1</v>
      </c>
      <c r="D1612" s="1" t="s">
        <v>12</v>
      </c>
      <c r="E1612" s="1" t="str">
        <f>"2018-11-02 15:00:53"</f>
        <v>2018-11-02 15:00:53</v>
      </c>
    </row>
    <row r="1613" spans="1:5" x14ac:dyDescent="0.2">
      <c r="A1613" s="1" t="s">
        <v>958</v>
      </c>
      <c r="B1613" s="1">
        <v>18678574746</v>
      </c>
      <c r="C1613" s="1" t="s">
        <v>1</v>
      </c>
      <c r="D1613" s="1" t="s">
        <v>2</v>
      </c>
      <c r="E1613" s="1" t="str">
        <f>"2018-11-02 15:00:47"</f>
        <v>2018-11-02 15:00:47</v>
      </c>
    </row>
    <row r="1614" spans="1:5" x14ac:dyDescent="0.2">
      <c r="A1614" s="1" t="s">
        <v>959</v>
      </c>
      <c r="B1614" s="1">
        <v>18378048337</v>
      </c>
      <c r="C1614" s="1" t="s">
        <v>1</v>
      </c>
      <c r="D1614" s="1" t="s">
        <v>12</v>
      </c>
      <c r="E1614" s="1" t="str">
        <f>"2018-11-02 14:58:17"</f>
        <v>2018-11-02 14:58:17</v>
      </c>
    </row>
    <row r="1615" spans="1:5" x14ac:dyDescent="0.2">
      <c r="A1615" s="1" t="s">
        <v>960</v>
      </c>
      <c r="B1615" s="1">
        <v>13333050384</v>
      </c>
      <c r="C1615" s="1" t="s">
        <v>1</v>
      </c>
      <c r="D1615" s="1" t="s">
        <v>12</v>
      </c>
      <c r="E1615" s="1" t="str">
        <f>"2018-11-02 14:58:03"</f>
        <v>2018-11-02 14:58:03</v>
      </c>
    </row>
    <row r="1616" spans="1:5" x14ac:dyDescent="0.2">
      <c r="A1616" s="1" t="s">
        <v>961</v>
      </c>
      <c r="B1616" s="1">
        <v>17340022714</v>
      </c>
      <c r="C1616" s="1" t="s">
        <v>1</v>
      </c>
      <c r="D1616" s="1" t="s">
        <v>475</v>
      </c>
      <c r="E1616" s="1" t="str">
        <f>"2018-11-02 14:58:01"</f>
        <v>2018-11-02 14:58:01</v>
      </c>
    </row>
    <row r="1617" spans="1:5" x14ac:dyDescent="0.2">
      <c r="A1617" s="1" t="s">
        <v>962</v>
      </c>
      <c r="B1617" s="1">
        <v>13202008112</v>
      </c>
      <c r="C1617" s="1" t="s">
        <v>1</v>
      </c>
      <c r="D1617" s="1" t="s">
        <v>12</v>
      </c>
      <c r="E1617" s="1" t="str">
        <f>"2018-11-02 14:57:40"</f>
        <v>2018-11-02 14:57:40</v>
      </c>
    </row>
    <row r="1618" spans="1:5" x14ac:dyDescent="0.2">
      <c r="A1618" s="1" t="s">
        <v>963</v>
      </c>
      <c r="B1618" s="1">
        <v>17573043436</v>
      </c>
      <c r="C1618" s="1" t="s">
        <v>1</v>
      </c>
      <c r="D1618" s="1" t="s">
        <v>12</v>
      </c>
      <c r="E1618" s="1" t="str">
        <f>"2018-11-02 14:55:22"</f>
        <v>2018-11-02 14:55:22</v>
      </c>
    </row>
    <row r="1619" spans="1:5" x14ac:dyDescent="0.2">
      <c r="A1619" s="1" t="s">
        <v>964</v>
      </c>
      <c r="B1619" s="1">
        <v>18786933931</v>
      </c>
      <c r="C1619" s="1" t="s">
        <v>1</v>
      </c>
      <c r="D1619" s="1" t="s">
        <v>61</v>
      </c>
      <c r="E1619" s="1" t="str">
        <f>"2018-11-02 14:53:59"</f>
        <v>2018-11-02 14:53:59</v>
      </c>
    </row>
    <row r="1620" spans="1:5" x14ac:dyDescent="0.2">
      <c r="A1620" s="1" t="s">
        <v>965</v>
      </c>
      <c r="B1620" s="1">
        <v>17720768173</v>
      </c>
      <c r="C1620" s="1" t="s">
        <v>1</v>
      </c>
      <c r="D1620" s="1" t="s">
        <v>12</v>
      </c>
      <c r="E1620" s="1" t="str">
        <f>"2018-11-02 14:53:08"</f>
        <v>2018-11-02 14:53:08</v>
      </c>
    </row>
    <row r="1621" spans="1:5" x14ac:dyDescent="0.2">
      <c r="A1621" s="1" t="s">
        <v>966</v>
      </c>
      <c r="B1621" s="1">
        <v>17665328616</v>
      </c>
      <c r="C1621" s="1" t="s">
        <v>1</v>
      </c>
      <c r="D1621" s="1" t="s">
        <v>12</v>
      </c>
      <c r="E1621" s="1" t="str">
        <f>"2018-11-02 14:52:22"</f>
        <v>2018-11-02 14:52:22</v>
      </c>
    </row>
    <row r="1622" spans="1:5" x14ac:dyDescent="0.2">
      <c r="A1622" s="1" t="s">
        <v>967</v>
      </c>
      <c r="B1622" s="1">
        <v>13209859111</v>
      </c>
      <c r="C1622" s="1" t="s">
        <v>1</v>
      </c>
      <c r="D1622" s="1" t="s">
        <v>11</v>
      </c>
      <c r="E1622" s="1" t="str">
        <f>"2018-11-02 14:51:21"</f>
        <v>2018-11-02 14:51:21</v>
      </c>
    </row>
    <row r="1623" spans="1:5" x14ac:dyDescent="0.2">
      <c r="A1623" s="1" t="s">
        <v>968</v>
      </c>
      <c r="B1623" s="1">
        <v>18725366061</v>
      </c>
      <c r="C1623" s="1" t="s">
        <v>1</v>
      </c>
      <c r="D1623" s="1" t="s">
        <v>12</v>
      </c>
      <c r="E1623" s="1" t="str">
        <f>"2018-11-02 14:50:59"</f>
        <v>2018-11-02 14:50:59</v>
      </c>
    </row>
    <row r="1624" spans="1:5" x14ac:dyDescent="0.2">
      <c r="A1624" s="1" t="s">
        <v>969</v>
      </c>
      <c r="B1624" s="1">
        <v>17620363797</v>
      </c>
      <c r="C1624" s="1" t="s">
        <v>1</v>
      </c>
      <c r="D1624" s="1" t="s">
        <v>12</v>
      </c>
      <c r="E1624" s="1" t="str">
        <f>"2018-11-02 14:49:23"</f>
        <v>2018-11-02 14:49:23</v>
      </c>
    </row>
    <row r="1625" spans="1:5" x14ac:dyDescent="0.2">
      <c r="A1625" s="1" t="s">
        <v>970</v>
      </c>
      <c r="B1625" s="1">
        <v>13718794766</v>
      </c>
      <c r="C1625" s="1" t="s">
        <v>1</v>
      </c>
      <c r="D1625" s="1" t="s">
        <v>13</v>
      </c>
      <c r="E1625" s="1" t="str">
        <f>"2018-11-02 14:49:06"</f>
        <v>2018-11-02 14:49:06</v>
      </c>
    </row>
    <row r="1626" spans="1:5" x14ac:dyDescent="0.2">
      <c r="A1626" s="1" t="s">
        <v>971</v>
      </c>
      <c r="B1626" s="1">
        <v>15874590470</v>
      </c>
      <c r="C1626" s="1" t="s">
        <v>1</v>
      </c>
      <c r="D1626" s="1" t="s">
        <v>12</v>
      </c>
      <c r="E1626" s="1" t="str">
        <f>"2018-11-02 14:49:00"</f>
        <v>2018-11-02 14:49:00</v>
      </c>
    </row>
    <row r="1627" spans="1:5" x14ac:dyDescent="0.2">
      <c r="A1627" s="1" t="s">
        <v>972</v>
      </c>
      <c r="B1627" s="1">
        <v>13689624551</v>
      </c>
      <c r="C1627" s="1" t="s">
        <v>1</v>
      </c>
      <c r="D1627" s="1" t="s">
        <v>11</v>
      </c>
      <c r="E1627" s="1" t="str">
        <f>"2018-11-02 14:48:58"</f>
        <v>2018-11-02 14:48:58</v>
      </c>
    </row>
    <row r="1628" spans="1:5" x14ac:dyDescent="0.2">
      <c r="A1628" s="1" t="s">
        <v>973</v>
      </c>
      <c r="B1628" s="1">
        <v>17623745208</v>
      </c>
      <c r="C1628" s="1" t="s">
        <v>1</v>
      </c>
      <c r="D1628" s="1" t="s">
        <v>12</v>
      </c>
      <c r="E1628" s="1" t="str">
        <f>"2018-11-02 14:48:29"</f>
        <v>2018-11-02 14:48:29</v>
      </c>
    </row>
    <row r="1629" spans="1:5" x14ac:dyDescent="0.2">
      <c r="A1629" s="1" t="s">
        <v>974</v>
      </c>
      <c r="B1629" s="1">
        <v>14704134766</v>
      </c>
      <c r="C1629" s="1" t="s">
        <v>1</v>
      </c>
      <c r="D1629" s="1" t="s">
        <v>12</v>
      </c>
      <c r="E1629" s="1" t="str">
        <f>"2018-11-02 14:47:39"</f>
        <v>2018-11-02 14:47:39</v>
      </c>
    </row>
    <row r="1630" spans="1:5" x14ac:dyDescent="0.2">
      <c r="A1630" s="1" t="s">
        <v>975</v>
      </c>
      <c r="B1630" s="1">
        <v>18212412247</v>
      </c>
      <c r="C1630" s="1" t="s">
        <v>1</v>
      </c>
      <c r="D1630" s="1" t="s">
        <v>11</v>
      </c>
      <c r="E1630" s="1" t="str">
        <f>"2018-11-02 14:46:28"</f>
        <v>2018-11-02 14:46:28</v>
      </c>
    </row>
    <row r="1631" spans="1:5" x14ac:dyDescent="0.2">
      <c r="A1631" s="1" t="s">
        <v>976</v>
      </c>
      <c r="B1631" s="1">
        <v>13851828417</v>
      </c>
      <c r="C1631" s="1" t="s">
        <v>1</v>
      </c>
      <c r="D1631" s="1" t="s">
        <v>61</v>
      </c>
      <c r="E1631" s="1" t="str">
        <f>"2018-11-02 14:46:02"</f>
        <v>2018-11-02 14:46:02</v>
      </c>
    </row>
    <row r="1632" spans="1:5" x14ac:dyDescent="0.2">
      <c r="A1632" s="1" t="s">
        <v>977</v>
      </c>
      <c r="B1632" s="1">
        <v>13189709519</v>
      </c>
      <c r="C1632" s="1" t="s">
        <v>1</v>
      </c>
      <c r="D1632" s="1" t="s">
        <v>12</v>
      </c>
      <c r="E1632" s="1" t="str">
        <f>"2018-11-02 14:45:46"</f>
        <v>2018-11-02 14:45:46</v>
      </c>
    </row>
    <row r="1633" spans="1:5" x14ac:dyDescent="0.2">
      <c r="A1633" s="1" t="s">
        <v>978</v>
      </c>
      <c r="B1633" s="1">
        <v>17710557691</v>
      </c>
      <c r="C1633" s="1" t="s">
        <v>1</v>
      </c>
      <c r="D1633" s="1" t="s">
        <v>12</v>
      </c>
      <c r="E1633" s="1" t="str">
        <f>"2018-11-02 14:45:24"</f>
        <v>2018-11-02 14:45:24</v>
      </c>
    </row>
    <row r="1634" spans="1:5" x14ac:dyDescent="0.2">
      <c r="A1634" s="1" t="s">
        <v>979</v>
      </c>
      <c r="B1634" s="1">
        <v>15169995521</v>
      </c>
      <c r="C1634" s="1" t="s">
        <v>1</v>
      </c>
      <c r="D1634" s="1" t="s">
        <v>61</v>
      </c>
      <c r="E1634" s="1" t="str">
        <f>"2018-11-02 14:45:20"</f>
        <v>2018-11-02 14:45:20</v>
      </c>
    </row>
    <row r="1635" spans="1:5" x14ac:dyDescent="0.2">
      <c r="A1635" s="1" t="s">
        <v>980</v>
      </c>
      <c r="B1635" s="1">
        <v>17677284846</v>
      </c>
      <c r="C1635" s="1" t="s">
        <v>1</v>
      </c>
      <c r="D1635" s="1" t="s">
        <v>12</v>
      </c>
      <c r="E1635" s="1" t="str">
        <f>"2018-11-02 14:44:52"</f>
        <v>2018-11-02 14:44:52</v>
      </c>
    </row>
    <row r="1636" spans="1:5" x14ac:dyDescent="0.2">
      <c r="A1636" s="1" t="s">
        <v>981</v>
      </c>
      <c r="B1636" s="1">
        <v>18911571091</v>
      </c>
      <c r="C1636" s="1" t="s">
        <v>1</v>
      </c>
      <c r="D1636" s="1" t="s">
        <v>11</v>
      </c>
      <c r="E1636" s="1" t="str">
        <f>"2018-11-02 14:44:46"</f>
        <v>2018-11-02 14:44:46</v>
      </c>
    </row>
    <row r="1637" spans="1:5" x14ac:dyDescent="0.2">
      <c r="A1637" s="1" t="s">
        <v>982</v>
      </c>
      <c r="B1637" s="1">
        <v>18609361027</v>
      </c>
      <c r="C1637" s="1" t="s">
        <v>1</v>
      </c>
      <c r="D1637" s="1" t="s">
        <v>11</v>
      </c>
      <c r="E1637" s="1" t="str">
        <f>"2018-11-02 14:43:30"</f>
        <v>2018-11-02 14:43:30</v>
      </c>
    </row>
    <row r="1638" spans="1:5" x14ac:dyDescent="0.2">
      <c r="A1638" s="1" t="s">
        <v>983</v>
      </c>
      <c r="B1638" s="1">
        <v>15957728092</v>
      </c>
      <c r="C1638" s="1" t="s">
        <v>1</v>
      </c>
      <c r="D1638" s="1" t="s">
        <v>11</v>
      </c>
      <c r="E1638" s="1" t="str">
        <f>"2018-11-02 14:43:09"</f>
        <v>2018-11-02 14:43:09</v>
      </c>
    </row>
    <row r="1639" spans="1:5" x14ac:dyDescent="0.2">
      <c r="A1639" s="1" t="s">
        <v>984</v>
      </c>
      <c r="B1639" s="1">
        <v>13450711173</v>
      </c>
      <c r="C1639" s="1" t="s">
        <v>1</v>
      </c>
      <c r="D1639" s="1" t="s">
        <v>12</v>
      </c>
      <c r="E1639" s="1" t="str">
        <f>"2018-11-02 14:40:47"</f>
        <v>2018-11-02 14:40:47</v>
      </c>
    </row>
    <row r="1640" spans="1:5" x14ac:dyDescent="0.2">
      <c r="A1640" s="1" t="s">
        <v>985</v>
      </c>
      <c r="B1640" s="1">
        <v>13268308749</v>
      </c>
      <c r="C1640" s="1" t="s">
        <v>1</v>
      </c>
      <c r="D1640" s="1" t="s">
        <v>12</v>
      </c>
      <c r="E1640" s="1" t="str">
        <f>"2018-11-02 14:40:02"</f>
        <v>2018-11-02 14:40:02</v>
      </c>
    </row>
    <row r="1641" spans="1:5" x14ac:dyDescent="0.2">
      <c r="A1641" s="1" t="s">
        <v>986</v>
      </c>
      <c r="B1641" s="1">
        <v>15113179952</v>
      </c>
      <c r="C1641" s="1" t="s">
        <v>1</v>
      </c>
      <c r="D1641" s="1" t="s">
        <v>61</v>
      </c>
      <c r="E1641" s="1" t="str">
        <f>"2018-11-02 14:39:56"</f>
        <v>2018-11-02 14:39:56</v>
      </c>
    </row>
    <row r="1642" spans="1:5" x14ac:dyDescent="0.2">
      <c r="A1642" s="1" t="s">
        <v>987</v>
      </c>
      <c r="B1642" s="1">
        <v>18887034489</v>
      </c>
      <c r="C1642" s="1" t="s">
        <v>1</v>
      </c>
      <c r="D1642" s="1" t="s">
        <v>12</v>
      </c>
      <c r="E1642" s="1" t="str">
        <f>"2018-11-02 14:38:56"</f>
        <v>2018-11-02 14:38:56</v>
      </c>
    </row>
    <row r="1643" spans="1:5" x14ac:dyDescent="0.2">
      <c r="A1643" s="1" t="s">
        <v>988</v>
      </c>
      <c r="B1643" s="1">
        <v>18136303083</v>
      </c>
      <c r="C1643" s="1" t="s">
        <v>1</v>
      </c>
      <c r="D1643" s="1" t="s">
        <v>12</v>
      </c>
      <c r="E1643" s="1" t="str">
        <f>"2018-11-02 14:38:17"</f>
        <v>2018-11-02 14:38:17</v>
      </c>
    </row>
    <row r="1644" spans="1:5" x14ac:dyDescent="0.2">
      <c r="A1644" s="1" t="s">
        <v>989</v>
      </c>
      <c r="B1644" s="1">
        <v>18697272367</v>
      </c>
      <c r="C1644" s="1" t="s">
        <v>1</v>
      </c>
      <c r="D1644" s="1" t="s">
        <v>12</v>
      </c>
      <c r="E1644" s="1" t="str">
        <f>"2018-11-02 14:37:53"</f>
        <v>2018-11-02 14:37:53</v>
      </c>
    </row>
    <row r="1645" spans="1:5" x14ac:dyDescent="0.2">
      <c r="A1645" s="1" t="s">
        <v>990</v>
      </c>
      <c r="B1645" s="1">
        <v>17796485484</v>
      </c>
      <c r="C1645" s="1" t="s">
        <v>1</v>
      </c>
      <c r="D1645" s="1" t="s">
        <v>61</v>
      </c>
      <c r="E1645" s="1" t="str">
        <f>"2018-11-02 14:36:59"</f>
        <v>2018-11-02 14:36:59</v>
      </c>
    </row>
    <row r="1646" spans="1:5" x14ac:dyDescent="0.2">
      <c r="A1646" s="1" t="s">
        <v>991</v>
      </c>
      <c r="B1646" s="1">
        <v>15289040081</v>
      </c>
      <c r="C1646" s="1" t="s">
        <v>1</v>
      </c>
      <c r="D1646" s="1" t="s">
        <v>12</v>
      </c>
      <c r="E1646" s="1" t="str">
        <f>"2018-11-02 14:31:44"</f>
        <v>2018-11-02 14:31:44</v>
      </c>
    </row>
    <row r="1647" spans="1:5" x14ac:dyDescent="0.2">
      <c r="A1647" s="1" t="s">
        <v>992</v>
      </c>
      <c r="B1647" s="1">
        <v>17783155356</v>
      </c>
      <c r="C1647" s="1" t="s">
        <v>1</v>
      </c>
      <c r="D1647" s="1" t="s">
        <v>25</v>
      </c>
      <c r="E1647" s="1" t="str">
        <f>"2018-11-02 14:29:19"</f>
        <v>2018-11-02 14:29:19</v>
      </c>
    </row>
    <row r="1648" spans="1:5" x14ac:dyDescent="0.2">
      <c r="A1648" s="1" t="s">
        <v>993</v>
      </c>
      <c r="B1648" s="1">
        <v>15779196719</v>
      </c>
      <c r="C1648" s="1" t="s">
        <v>1</v>
      </c>
      <c r="D1648" s="1" t="s">
        <v>12</v>
      </c>
      <c r="E1648" s="1" t="str">
        <f>"2018-11-02 14:28:32"</f>
        <v>2018-11-02 14:28:32</v>
      </c>
    </row>
    <row r="1649" spans="1:5" x14ac:dyDescent="0.2">
      <c r="A1649" s="1" t="s">
        <v>994</v>
      </c>
      <c r="B1649" s="1">
        <v>17664152900</v>
      </c>
      <c r="C1649" s="1" t="s">
        <v>1</v>
      </c>
      <c r="D1649" s="1" t="s">
        <v>12</v>
      </c>
      <c r="E1649" s="1" t="str">
        <f>"2018-11-02 14:24:54"</f>
        <v>2018-11-02 14:24:54</v>
      </c>
    </row>
    <row r="1650" spans="1:5" x14ac:dyDescent="0.2">
      <c r="A1650" s="1" t="s">
        <v>995</v>
      </c>
      <c r="B1650" s="1">
        <v>13268886797</v>
      </c>
      <c r="C1650" s="1" t="s">
        <v>1</v>
      </c>
      <c r="D1650" s="1" t="s">
        <v>13</v>
      </c>
      <c r="E1650" s="1" t="str">
        <f>"2018-11-02 14:24:02"</f>
        <v>2018-11-02 14:24:02</v>
      </c>
    </row>
    <row r="1651" spans="1:5" x14ac:dyDescent="0.2">
      <c r="A1651" s="1" t="s">
        <v>996</v>
      </c>
      <c r="B1651" s="1">
        <v>18982220989</v>
      </c>
      <c r="C1651" s="1" t="s">
        <v>1</v>
      </c>
      <c r="D1651" s="1" t="s">
        <v>2</v>
      </c>
      <c r="E1651" s="1" t="str">
        <f>"2018-11-02 14:23:29"</f>
        <v>2018-11-02 14:23:29</v>
      </c>
    </row>
    <row r="1652" spans="1:5" x14ac:dyDescent="0.2">
      <c r="A1652" s="1" t="s">
        <v>997</v>
      </c>
      <c r="B1652" s="1">
        <v>13961583268</v>
      </c>
      <c r="C1652" s="1" t="s">
        <v>1</v>
      </c>
      <c r="D1652" s="1" t="s">
        <v>126</v>
      </c>
      <c r="E1652" s="1" t="str">
        <f>"2018-11-02 14:22:55"</f>
        <v>2018-11-02 14:22:55</v>
      </c>
    </row>
    <row r="1653" spans="1:5" x14ac:dyDescent="0.2">
      <c r="A1653" s="1" t="s">
        <v>998</v>
      </c>
      <c r="B1653" s="1">
        <v>13106923320</v>
      </c>
      <c r="C1653" s="1" t="s">
        <v>1</v>
      </c>
      <c r="D1653" s="1" t="s">
        <v>126</v>
      </c>
      <c r="E1653" s="1" t="str">
        <f>"2018-11-02 14:22:15"</f>
        <v>2018-11-02 14:22:15</v>
      </c>
    </row>
    <row r="1654" spans="1:5" x14ac:dyDescent="0.2">
      <c r="A1654" s="1" t="s">
        <v>999</v>
      </c>
      <c r="B1654" s="1">
        <v>18813478726</v>
      </c>
      <c r="C1654" s="1" t="s">
        <v>1</v>
      </c>
      <c r="D1654" s="1" t="s">
        <v>12</v>
      </c>
      <c r="E1654" s="1" t="str">
        <f>"2018-11-02 14:20:57"</f>
        <v>2018-11-02 14:20:57</v>
      </c>
    </row>
    <row r="1655" spans="1:5" x14ac:dyDescent="0.2">
      <c r="A1655" s="1" t="s">
        <v>1000</v>
      </c>
      <c r="B1655" s="1">
        <v>18682870215</v>
      </c>
      <c r="C1655" s="1" t="s">
        <v>1</v>
      </c>
      <c r="D1655" s="1" t="s">
        <v>61</v>
      </c>
      <c r="E1655" s="1" t="str">
        <f>"2018-11-02 14:16:55"</f>
        <v>2018-11-02 14:16:55</v>
      </c>
    </row>
    <row r="1656" spans="1:5" x14ac:dyDescent="0.2">
      <c r="A1656" s="1" t="s">
        <v>1001</v>
      </c>
      <c r="B1656" s="1">
        <v>18359256393</v>
      </c>
      <c r="C1656" s="1" t="s">
        <v>1</v>
      </c>
      <c r="D1656" s="1" t="s">
        <v>12</v>
      </c>
      <c r="E1656" s="1" t="str">
        <f>"2018-11-02 14:16:11"</f>
        <v>2018-11-02 14:16:11</v>
      </c>
    </row>
    <row r="1657" spans="1:5" x14ac:dyDescent="0.2">
      <c r="A1657" s="1" t="s">
        <v>1002</v>
      </c>
      <c r="B1657" s="1">
        <v>18617114761</v>
      </c>
      <c r="C1657" s="1" t="s">
        <v>1</v>
      </c>
      <c r="D1657" s="1" t="s">
        <v>12</v>
      </c>
      <c r="E1657" s="1" t="str">
        <f>"2018-11-02 14:15:04"</f>
        <v>2018-11-02 14:15:04</v>
      </c>
    </row>
    <row r="1658" spans="1:5" x14ac:dyDescent="0.2">
      <c r="A1658" s="1" t="s">
        <v>1003</v>
      </c>
      <c r="B1658" s="1">
        <v>15159683734</v>
      </c>
      <c r="C1658" s="1" t="s">
        <v>1</v>
      </c>
      <c r="D1658" s="1" t="s">
        <v>61</v>
      </c>
      <c r="E1658" s="1" t="str">
        <f>"2018-11-02 14:13:43"</f>
        <v>2018-11-02 14:13:43</v>
      </c>
    </row>
    <row r="1659" spans="1:5" x14ac:dyDescent="0.2">
      <c r="A1659" s="1" t="s">
        <v>1004</v>
      </c>
      <c r="B1659" s="1">
        <v>18929521262</v>
      </c>
      <c r="C1659" s="1" t="s">
        <v>1</v>
      </c>
      <c r="D1659" s="1" t="s">
        <v>61</v>
      </c>
      <c r="E1659" s="1" t="str">
        <f>"2018-11-02 14:12:48"</f>
        <v>2018-11-02 14:12:48</v>
      </c>
    </row>
    <row r="1660" spans="1:5" x14ac:dyDescent="0.2">
      <c r="A1660" s="1" t="s">
        <v>1005</v>
      </c>
      <c r="B1660" s="1">
        <v>18016793133</v>
      </c>
      <c r="C1660" s="1" t="s">
        <v>1</v>
      </c>
      <c r="D1660" s="1" t="s">
        <v>61</v>
      </c>
      <c r="E1660" s="1" t="str">
        <f>"2018-11-02 14:08:52"</f>
        <v>2018-11-02 14:08:52</v>
      </c>
    </row>
    <row r="1661" spans="1:5" x14ac:dyDescent="0.2">
      <c r="A1661" s="1" t="s">
        <v>1006</v>
      </c>
      <c r="B1661" s="1">
        <v>15929895969</v>
      </c>
      <c r="C1661" s="1" t="s">
        <v>1</v>
      </c>
      <c r="D1661" s="1" t="s">
        <v>61</v>
      </c>
      <c r="E1661" s="1" t="str">
        <f>"2018-11-02 14:07:42"</f>
        <v>2018-11-02 14:07:42</v>
      </c>
    </row>
    <row r="1662" spans="1:5" x14ac:dyDescent="0.2">
      <c r="A1662" s="1" t="s">
        <v>1007</v>
      </c>
      <c r="B1662" s="1">
        <v>15007248386</v>
      </c>
      <c r="C1662" s="1" t="s">
        <v>1</v>
      </c>
      <c r="D1662" s="1" t="s">
        <v>11</v>
      </c>
      <c r="E1662" s="1" t="str">
        <f>"2018-11-02 14:06:41"</f>
        <v>2018-11-02 14:06:41</v>
      </c>
    </row>
    <row r="1663" spans="1:5" x14ac:dyDescent="0.2">
      <c r="A1663" s="1" t="s">
        <v>1008</v>
      </c>
      <c r="B1663" s="1">
        <v>13757899270</v>
      </c>
      <c r="C1663" s="1" t="s">
        <v>1</v>
      </c>
      <c r="D1663" s="1" t="s">
        <v>11</v>
      </c>
      <c r="E1663" s="1" t="str">
        <f>"2018-11-02 14:05:24"</f>
        <v>2018-11-02 14:05:24</v>
      </c>
    </row>
    <row r="1664" spans="1:5" x14ac:dyDescent="0.2">
      <c r="A1664" s="1" t="s">
        <v>1009</v>
      </c>
      <c r="B1664" s="1">
        <v>18721233169</v>
      </c>
      <c r="C1664" s="1" t="s">
        <v>1</v>
      </c>
      <c r="D1664" s="1" t="s">
        <v>13</v>
      </c>
      <c r="E1664" s="1" t="str">
        <f>"2018-11-02 13:52:57"</f>
        <v>2018-11-02 13:52:57</v>
      </c>
    </row>
    <row r="1665" spans="1:5" x14ac:dyDescent="0.2">
      <c r="A1665" s="1" t="s">
        <v>1010</v>
      </c>
      <c r="B1665" s="1">
        <v>15535999877</v>
      </c>
      <c r="C1665" s="1" t="s">
        <v>1</v>
      </c>
      <c r="D1665" s="1" t="s">
        <v>61</v>
      </c>
      <c r="E1665" s="1" t="str">
        <f>"2018-11-02 13:50:58"</f>
        <v>2018-11-02 13:50:58</v>
      </c>
    </row>
    <row r="1666" spans="1:5" x14ac:dyDescent="0.2">
      <c r="A1666" s="1" t="s">
        <v>1011</v>
      </c>
      <c r="B1666" s="1">
        <v>18550841269</v>
      </c>
      <c r="C1666" s="1" t="s">
        <v>1</v>
      </c>
      <c r="D1666" s="1" t="s">
        <v>13</v>
      </c>
      <c r="E1666" s="1" t="str">
        <f>"2018-11-02 13:48:42"</f>
        <v>2018-11-02 13:48:42</v>
      </c>
    </row>
    <row r="1667" spans="1:5" x14ac:dyDescent="0.2">
      <c r="A1667" s="1" t="s">
        <v>1012</v>
      </c>
      <c r="B1667" s="1">
        <v>13703000349</v>
      </c>
      <c r="C1667" s="1" t="s">
        <v>1</v>
      </c>
      <c r="D1667" s="1" t="s">
        <v>12</v>
      </c>
      <c r="E1667" s="1" t="str">
        <f>"2018-11-02 13:44:30"</f>
        <v>2018-11-02 13:44:30</v>
      </c>
    </row>
    <row r="1668" spans="1:5" x14ac:dyDescent="0.2">
      <c r="A1668" s="1" t="s">
        <v>1013</v>
      </c>
      <c r="B1668" s="1">
        <v>18120701773</v>
      </c>
      <c r="C1668" s="1" t="s">
        <v>1</v>
      </c>
      <c r="D1668" s="1" t="s">
        <v>25</v>
      </c>
      <c r="E1668" s="1" t="str">
        <f>"2018-11-02 13:17:48"</f>
        <v>2018-11-02 13:17:48</v>
      </c>
    </row>
    <row r="1669" spans="1:5" x14ac:dyDescent="0.2">
      <c r="A1669" s="1" t="s">
        <v>1014</v>
      </c>
      <c r="B1669" s="1">
        <v>15605983973</v>
      </c>
      <c r="C1669" s="1" t="s">
        <v>1</v>
      </c>
      <c r="D1669" s="1" t="s">
        <v>13</v>
      </c>
      <c r="E1669" s="1" t="str">
        <f>"2018-11-02 13:16:57"</f>
        <v>2018-11-02 13:16:57</v>
      </c>
    </row>
    <row r="1670" spans="1:5" x14ac:dyDescent="0.2">
      <c r="A1670" s="1" t="s">
        <v>1015</v>
      </c>
      <c r="B1670" s="1">
        <v>13835122435</v>
      </c>
      <c r="C1670" s="1" t="s">
        <v>1</v>
      </c>
      <c r="D1670" s="1" t="s">
        <v>13</v>
      </c>
      <c r="E1670" s="1" t="str">
        <f>"2018-11-02 13:11:36"</f>
        <v>2018-11-02 13:11:36</v>
      </c>
    </row>
    <row r="1671" spans="1:5" x14ac:dyDescent="0.2">
      <c r="A1671" s="1" t="s">
        <v>1016</v>
      </c>
      <c r="B1671" s="1">
        <v>15828532215</v>
      </c>
      <c r="C1671" s="1" t="s">
        <v>1</v>
      </c>
      <c r="D1671" s="1" t="s">
        <v>13</v>
      </c>
      <c r="E1671" s="1" t="str">
        <f>"2018-11-02 13:03:02"</f>
        <v>2018-11-02 13:03:02</v>
      </c>
    </row>
    <row r="1672" spans="1:5" x14ac:dyDescent="0.2">
      <c r="A1672" s="1" t="s">
        <v>1017</v>
      </c>
      <c r="B1672" s="1">
        <v>13290769081</v>
      </c>
      <c r="C1672" s="1" t="s">
        <v>1</v>
      </c>
      <c r="D1672" s="1" t="s">
        <v>13</v>
      </c>
      <c r="E1672" s="1" t="str">
        <f>"2018-11-02 12:57:14"</f>
        <v>2018-11-02 12:57:14</v>
      </c>
    </row>
    <row r="1673" spans="1:5" x14ac:dyDescent="0.2">
      <c r="A1673" s="1" t="s">
        <v>1018</v>
      </c>
      <c r="B1673" s="1">
        <v>18883862796</v>
      </c>
      <c r="C1673" s="1" t="s">
        <v>1</v>
      </c>
      <c r="D1673" s="1" t="s">
        <v>11</v>
      </c>
      <c r="E1673" s="1" t="str">
        <f>"2018-11-02 12:56:16"</f>
        <v>2018-11-02 12:56:16</v>
      </c>
    </row>
    <row r="1674" spans="1:5" x14ac:dyDescent="0.2">
      <c r="A1674" s="1" t="s">
        <v>912</v>
      </c>
      <c r="B1674" s="1">
        <v>15968353821</v>
      </c>
      <c r="C1674" s="1" t="s">
        <v>1</v>
      </c>
      <c r="D1674" s="1" t="s">
        <v>126</v>
      </c>
      <c r="E1674" s="1" t="str">
        <f>"2018-11-02 12:52:47"</f>
        <v>2018-11-02 12:52:47</v>
      </c>
    </row>
    <row r="1675" spans="1:5" x14ac:dyDescent="0.2">
      <c r="A1675" s="1" t="s">
        <v>1019</v>
      </c>
      <c r="B1675" s="1">
        <v>13904901345</v>
      </c>
      <c r="C1675" s="1" t="s">
        <v>1</v>
      </c>
      <c r="D1675" s="1" t="s">
        <v>61</v>
      </c>
      <c r="E1675" s="1" t="str">
        <f>"2018-11-02 12:44:05"</f>
        <v>2018-11-02 12:44:05</v>
      </c>
    </row>
    <row r="1676" spans="1:5" x14ac:dyDescent="0.2">
      <c r="A1676" s="1" t="s">
        <v>1020</v>
      </c>
      <c r="B1676" s="1">
        <v>18337573948</v>
      </c>
      <c r="C1676" s="1" t="s">
        <v>1</v>
      </c>
      <c r="D1676" s="1" t="s">
        <v>13</v>
      </c>
      <c r="E1676" s="1" t="str">
        <f>"2018-11-02 12:43:31"</f>
        <v>2018-11-02 12:43:31</v>
      </c>
    </row>
    <row r="1677" spans="1:5" x14ac:dyDescent="0.2">
      <c r="A1677" s="1" t="s">
        <v>1021</v>
      </c>
      <c r="B1677" s="1">
        <v>18124351179</v>
      </c>
      <c r="C1677" s="1" t="s">
        <v>1</v>
      </c>
      <c r="D1677" s="1" t="s">
        <v>13</v>
      </c>
      <c r="E1677" s="1" t="str">
        <f>"2018-11-02 12:37:48"</f>
        <v>2018-11-02 12:37:48</v>
      </c>
    </row>
    <row r="1678" spans="1:5" x14ac:dyDescent="0.2">
      <c r="A1678" s="1" t="s">
        <v>1022</v>
      </c>
      <c r="B1678" s="1">
        <v>13716477526</v>
      </c>
      <c r="C1678" s="1" t="s">
        <v>1</v>
      </c>
      <c r="D1678" s="1" t="s">
        <v>126</v>
      </c>
      <c r="E1678" s="1" t="str">
        <f>"2018-11-02 12:35:47"</f>
        <v>2018-11-02 12:35:47</v>
      </c>
    </row>
    <row r="1679" spans="1:5" x14ac:dyDescent="0.2">
      <c r="A1679" s="1" t="s">
        <v>1023</v>
      </c>
      <c r="B1679" s="1">
        <v>17606054850</v>
      </c>
      <c r="C1679" s="1" t="s">
        <v>1</v>
      </c>
      <c r="D1679" s="1" t="s">
        <v>61</v>
      </c>
      <c r="E1679" s="1" t="str">
        <f>"2018-11-02 12:33:03"</f>
        <v>2018-11-02 12:33:03</v>
      </c>
    </row>
    <row r="1680" spans="1:5" x14ac:dyDescent="0.2">
      <c r="A1680" s="1" t="s">
        <v>1024</v>
      </c>
      <c r="B1680" s="1">
        <v>13128119614</v>
      </c>
      <c r="C1680" s="1" t="s">
        <v>1</v>
      </c>
      <c r="D1680" s="1" t="s">
        <v>12</v>
      </c>
      <c r="E1680" s="1" t="str">
        <f>"2018-11-02 12:31:46"</f>
        <v>2018-11-02 12:31:46</v>
      </c>
    </row>
    <row r="1681" spans="1:5" x14ac:dyDescent="0.2">
      <c r="A1681" s="1" t="s">
        <v>1025</v>
      </c>
      <c r="B1681" s="1">
        <v>16606260103</v>
      </c>
      <c r="C1681" s="1" t="s">
        <v>1</v>
      </c>
      <c r="D1681" s="1" t="s">
        <v>12</v>
      </c>
      <c r="E1681" s="1" t="str">
        <f>"2018-11-02 12:30:26"</f>
        <v>2018-11-02 12:30:26</v>
      </c>
    </row>
    <row r="1682" spans="1:5" x14ac:dyDescent="0.2">
      <c r="A1682" s="1" t="s">
        <v>1026</v>
      </c>
      <c r="B1682" s="1">
        <v>15535562037</v>
      </c>
      <c r="C1682" s="1" t="s">
        <v>1</v>
      </c>
      <c r="D1682" s="1" t="s">
        <v>13</v>
      </c>
      <c r="E1682" s="1" t="str">
        <f>"2018-11-02 12:30:17"</f>
        <v>2018-11-02 12:30:17</v>
      </c>
    </row>
    <row r="1683" spans="1:5" x14ac:dyDescent="0.2">
      <c r="A1683" s="1" t="s">
        <v>1027</v>
      </c>
      <c r="B1683" s="1">
        <v>18403784844</v>
      </c>
      <c r="C1683" s="1" t="s">
        <v>1</v>
      </c>
      <c r="D1683" s="1" t="s">
        <v>13</v>
      </c>
      <c r="E1683" s="1" t="str">
        <f>"2018-11-02 12:27:52"</f>
        <v>2018-11-02 12:27:52</v>
      </c>
    </row>
    <row r="1684" spans="1:5" x14ac:dyDescent="0.2">
      <c r="A1684" s="1" t="s">
        <v>1028</v>
      </c>
      <c r="B1684" s="1">
        <v>17611242959</v>
      </c>
      <c r="C1684" s="1" t="s">
        <v>1</v>
      </c>
      <c r="D1684" s="1" t="s">
        <v>11</v>
      </c>
      <c r="E1684" s="1" t="str">
        <f>"2018-11-02 12:24:44"</f>
        <v>2018-11-02 12:24:44</v>
      </c>
    </row>
    <row r="1685" spans="1:5" x14ac:dyDescent="0.2">
      <c r="A1685" s="1" t="s">
        <v>1029</v>
      </c>
      <c r="B1685" s="1">
        <v>15987261140</v>
      </c>
      <c r="C1685" s="1" t="s">
        <v>1</v>
      </c>
      <c r="D1685" s="1" t="s">
        <v>91</v>
      </c>
      <c r="E1685" s="1" t="str">
        <f>"2018-11-02 12:14:30"</f>
        <v>2018-11-02 12:14:30</v>
      </c>
    </row>
    <row r="1686" spans="1:5" x14ac:dyDescent="0.2">
      <c r="A1686" s="1" t="s">
        <v>1030</v>
      </c>
      <c r="B1686" s="1">
        <v>15389329566</v>
      </c>
      <c r="C1686" s="1" t="s">
        <v>1</v>
      </c>
      <c r="D1686" s="1" t="s">
        <v>13</v>
      </c>
      <c r="E1686" s="1" t="str">
        <f>"2018-11-02 12:09:08"</f>
        <v>2018-11-02 12:09:08</v>
      </c>
    </row>
    <row r="1687" spans="1:5" x14ac:dyDescent="0.2">
      <c r="A1687" s="1" t="s">
        <v>1031</v>
      </c>
      <c r="B1687" s="1">
        <v>13870386747</v>
      </c>
      <c r="C1687" s="1" t="s">
        <v>1</v>
      </c>
      <c r="D1687" s="1" t="s">
        <v>61</v>
      </c>
      <c r="E1687" s="1" t="str">
        <f>"2018-11-02 12:07:33"</f>
        <v>2018-11-02 12:07:33</v>
      </c>
    </row>
    <row r="1688" spans="1:5" x14ac:dyDescent="0.2">
      <c r="A1688" s="1" t="s">
        <v>1032</v>
      </c>
      <c r="B1688" s="1">
        <v>15386633137</v>
      </c>
      <c r="C1688" s="1" t="s">
        <v>1</v>
      </c>
      <c r="D1688" s="1" t="s">
        <v>61</v>
      </c>
      <c r="E1688" s="1" t="str">
        <f>"2018-11-02 12:07:06"</f>
        <v>2018-11-02 12:07:06</v>
      </c>
    </row>
    <row r="1689" spans="1:5" x14ac:dyDescent="0.2">
      <c r="A1689" s="1" t="s">
        <v>1033</v>
      </c>
      <c r="B1689" s="1">
        <v>13707587872</v>
      </c>
      <c r="C1689" s="1" t="s">
        <v>1</v>
      </c>
      <c r="D1689" s="1" t="s">
        <v>13</v>
      </c>
      <c r="E1689" s="1" t="str">
        <f>"2018-11-02 12:06:39"</f>
        <v>2018-11-02 12:06:39</v>
      </c>
    </row>
    <row r="1690" spans="1:5" x14ac:dyDescent="0.2">
      <c r="A1690" s="1" t="s">
        <v>1034</v>
      </c>
      <c r="B1690" s="1">
        <v>18477553385</v>
      </c>
      <c r="C1690" s="1" t="s">
        <v>1</v>
      </c>
      <c r="D1690" s="1" t="s">
        <v>9</v>
      </c>
      <c r="E1690" s="1" t="str">
        <f>"2018-11-02 12:05:58"</f>
        <v>2018-11-02 12:05:58</v>
      </c>
    </row>
    <row r="1691" spans="1:5" x14ac:dyDescent="0.2">
      <c r="A1691" s="1" t="s">
        <v>1035</v>
      </c>
      <c r="B1691" s="1">
        <v>18875382881</v>
      </c>
      <c r="C1691" s="1" t="s">
        <v>1</v>
      </c>
      <c r="D1691" s="1" t="s">
        <v>13</v>
      </c>
      <c r="E1691" s="1" t="str">
        <f>"2018-11-02 12:05:25"</f>
        <v>2018-11-02 12:05:25</v>
      </c>
    </row>
    <row r="1692" spans="1:5" x14ac:dyDescent="0.2">
      <c r="A1692" s="1" t="s">
        <v>1036</v>
      </c>
      <c r="B1692" s="1">
        <v>13667864297</v>
      </c>
      <c r="C1692" s="1" t="s">
        <v>1</v>
      </c>
      <c r="D1692" s="1" t="s">
        <v>13</v>
      </c>
      <c r="E1692" s="1" t="str">
        <f>"2018-11-02 12:02:12"</f>
        <v>2018-11-02 12:02:12</v>
      </c>
    </row>
    <row r="1693" spans="1:5" x14ac:dyDescent="0.2">
      <c r="A1693" s="1" t="s">
        <v>901</v>
      </c>
      <c r="B1693" s="1">
        <v>17512024474</v>
      </c>
      <c r="C1693" s="1" t="s">
        <v>1</v>
      </c>
      <c r="D1693" s="1" t="s">
        <v>13</v>
      </c>
      <c r="E1693" s="1" t="str">
        <f>"2018-11-02 12:01:19"</f>
        <v>2018-11-02 12:01:19</v>
      </c>
    </row>
    <row r="1694" spans="1:5" x14ac:dyDescent="0.2">
      <c r="A1694" s="1" t="s">
        <v>1037</v>
      </c>
      <c r="B1694" s="1">
        <v>13657082588</v>
      </c>
      <c r="C1694" s="1" t="s">
        <v>1</v>
      </c>
      <c r="D1694" s="1" t="s">
        <v>61</v>
      </c>
      <c r="E1694" s="1" t="str">
        <f>"2018-11-02 12:00:25"</f>
        <v>2018-11-02 12:00:25</v>
      </c>
    </row>
    <row r="1695" spans="1:5" x14ac:dyDescent="0.2">
      <c r="A1695" s="1" t="s">
        <v>1038</v>
      </c>
      <c r="B1695" s="1">
        <v>17833959015</v>
      </c>
      <c r="C1695" s="1" t="s">
        <v>1</v>
      </c>
      <c r="D1695" s="1" t="s">
        <v>13</v>
      </c>
      <c r="E1695" s="1" t="str">
        <f>"2018-11-02 11:59:42"</f>
        <v>2018-11-02 11:59:42</v>
      </c>
    </row>
    <row r="1696" spans="1:5" x14ac:dyDescent="0.2">
      <c r="A1696" s="1" t="s">
        <v>1039</v>
      </c>
      <c r="B1696" s="1">
        <v>18285435932</v>
      </c>
      <c r="C1696" s="1" t="s">
        <v>1</v>
      </c>
      <c r="D1696" s="1" t="s">
        <v>61</v>
      </c>
      <c r="E1696" s="1" t="str">
        <f>"2018-11-02 11:58:32"</f>
        <v>2018-11-02 11:58:32</v>
      </c>
    </row>
    <row r="1697" spans="1:5" x14ac:dyDescent="0.2">
      <c r="A1697" s="1" t="s">
        <v>1040</v>
      </c>
      <c r="B1697" s="1">
        <v>18249583335</v>
      </c>
      <c r="C1697" s="1" t="s">
        <v>1</v>
      </c>
      <c r="D1697" s="1" t="s">
        <v>13</v>
      </c>
      <c r="E1697" s="1" t="str">
        <f>"2018-11-02 11:56:46"</f>
        <v>2018-11-02 11:56:46</v>
      </c>
    </row>
    <row r="1698" spans="1:5" x14ac:dyDescent="0.2">
      <c r="A1698" s="1">
        <v>15124046729</v>
      </c>
      <c r="B1698" s="1">
        <v>15124046729</v>
      </c>
      <c r="C1698" s="1" t="s">
        <v>1</v>
      </c>
      <c r="D1698" s="1" t="s">
        <v>13</v>
      </c>
      <c r="E1698" s="1" t="str">
        <f>"2018-11-02 11:55:08"</f>
        <v>2018-11-02 11:55:08</v>
      </c>
    </row>
    <row r="1699" spans="1:5" x14ac:dyDescent="0.2">
      <c r="A1699" s="1" t="s">
        <v>1041</v>
      </c>
      <c r="B1699" s="1">
        <v>18321173002</v>
      </c>
      <c r="C1699" s="1" t="s">
        <v>1</v>
      </c>
      <c r="D1699" s="1" t="s">
        <v>13</v>
      </c>
      <c r="E1699" s="1" t="str">
        <f>"2018-11-02 11:55:00"</f>
        <v>2018-11-02 11:55:00</v>
      </c>
    </row>
    <row r="1700" spans="1:5" x14ac:dyDescent="0.2">
      <c r="A1700" s="1" t="s">
        <v>1042</v>
      </c>
      <c r="B1700" s="1">
        <v>13654874601</v>
      </c>
      <c r="C1700" s="1" t="s">
        <v>1</v>
      </c>
      <c r="D1700" s="1" t="s">
        <v>13</v>
      </c>
      <c r="E1700" s="1" t="str">
        <f>"2018-11-02 11:49:49"</f>
        <v>2018-11-02 11:49:49</v>
      </c>
    </row>
    <row r="1701" spans="1:5" x14ac:dyDescent="0.2">
      <c r="A1701" s="1" t="s">
        <v>1043</v>
      </c>
      <c r="B1701" s="1">
        <v>13363108280</v>
      </c>
      <c r="C1701" s="1" t="s">
        <v>1</v>
      </c>
      <c r="D1701" s="1" t="s">
        <v>13</v>
      </c>
      <c r="E1701" s="1" t="str">
        <f>"2018-11-02 11:49:47"</f>
        <v>2018-11-02 11:49:47</v>
      </c>
    </row>
    <row r="1702" spans="1:5" x14ac:dyDescent="0.2">
      <c r="A1702" s="1" t="s">
        <v>1044</v>
      </c>
      <c r="B1702" s="1">
        <v>18278329267</v>
      </c>
      <c r="C1702" s="1" t="s">
        <v>1</v>
      </c>
      <c r="D1702" s="1" t="s">
        <v>13</v>
      </c>
      <c r="E1702" s="1" t="str">
        <f>"2018-11-02 11:49:21"</f>
        <v>2018-11-02 11:49:21</v>
      </c>
    </row>
    <row r="1703" spans="1:5" x14ac:dyDescent="0.2">
      <c r="A1703" s="1" t="s">
        <v>1045</v>
      </c>
      <c r="B1703" s="1">
        <v>18399128285</v>
      </c>
      <c r="C1703" s="1" t="s">
        <v>1</v>
      </c>
      <c r="D1703" s="1" t="s">
        <v>13</v>
      </c>
      <c r="E1703" s="1" t="str">
        <f>"2018-11-02 11:49:20"</f>
        <v>2018-11-02 11:49:20</v>
      </c>
    </row>
    <row r="1704" spans="1:5" x14ac:dyDescent="0.2">
      <c r="A1704" s="1" t="s">
        <v>1046</v>
      </c>
      <c r="B1704" s="1">
        <v>15146006563</v>
      </c>
      <c r="C1704" s="1" t="s">
        <v>1</v>
      </c>
      <c r="D1704" s="1" t="s">
        <v>13</v>
      </c>
      <c r="E1704" s="1" t="str">
        <f>"2018-11-02 11:49:04"</f>
        <v>2018-11-02 11:49:04</v>
      </c>
    </row>
    <row r="1705" spans="1:5" x14ac:dyDescent="0.2">
      <c r="A1705" s="1" t="s">
        <v>1047</v>
      </c>
      <c r="B1705" s="1">
        <v>15136715987</v>
      </c>
      <c r="C1705" s="1" t="s">
        <v>1</v>
      </c>
      <c r="D1705" s="1" t="s">
        <v>13</v>
      </c>
      <c r="E1705" s="1" t="str">
        <f>"2018-11-02 11:48:51"</f>
        <v>2018-11-02 11:48:51</v>
      </c>
    </row>
    <row r="1706" spans="1:5" x14ac:dyDescent="0.2">
      <c r="A1706" s="1" t="s">
        <v>1048</v>
      </c>
      <c r="B1706" s="1">
        <v>18176868440</v>
      </c>
      <c r="C1706" s="1" t="s">
        <v>1</v>
      </c>
      <c r="D1706" s="1" t="s">
        <v>13</v>
      </c>
      <c r="E1706" s="1" t="str">
        <f>"2018-11-02 11:48:28"</f>
        <v>2018-11-02 11:48:28</v>
      </c>
    </row>
    <row r="1707" spans="1:5" x14ac:dyDescent="0.2">
      <c r="A1707" s="1" t="s">
        <v>1049</v>
      </c>
      <c r="B1707" s="1">
        <v>13062432363</v>
      </c>
      <c r="C1707" s="1" t="s">
        <v>1</v>
      </c>
      <c r="D1707" s="1" t="s">
        <v>13</v>
      </c>
      <c r="E1707" s="1" t="str">
        <f>"2018-11-02 11:48:15"</f>
        <v>2018-11-02 11:48:15</v>
      </c>
    </row>
    <row r="1708" spans="1:5" x14ac:dyDescent="0.2">
      <c r="A1708" s="1" t="s">
        <v>1050</v>
      </c>
      <c r="B1708" s="1">
        <v>18187351023</v>
      </c>
      <c r="C1708" s="1" t="s">
        <v>1</v>
      </c>
      <c r="D1708" s="1" t="s">
        <v>13</v>
      </c>
      <c r="E1708" s="1" t="str">
        <f>"2018-11-02 11:48:14"</f>
        <v>2018-11-02 11:48:14</v>
      </c>
    </row>
    <row r="1709" spans="1:5" x14ac:dyDescent="0.2">
      <c r="A1709" s="1" t="s">
        <v>1051</v>
      </c>
      <c r="B1709" s="1">
        <v>15818471937</v>
      </c>
      <c r="C1709" s="1" t="s">
        <v>1</v>
      </c>
      <c r="D1709" s="1" t="s">
        <v>13</v>
      </c>
      <c r="E1709" s="1" t="str">
        <f>"2018-11-02 11:47:54"</f>
        <v>2018-11-02 11:47:54</v>
      </c>
    </row>
    <row r="1710" spans="1:5" x14ac:dyDescent="0.2">
      <c r="A1710" s="1" t="s">
        <v>1052</v>
      </c>
      <c r="B1710" s="1">
        <v>18850771190</v>
      </c>
      <c r="C1710" s="1" t="s">
        <v>1</v>
      </c>
      <c r="D1710" s="1" t="s">
        <v>13</v>
      </c>
      <c r="E1710" s="1" t="str">
        <f>"2018-11-02 11:47:51"</f>
        <v>2018-11-02 11:47:51</v>
      </c>
    </row>
    <row r="1711" spans="1:5" x14ac:dyDescent="0.2">
      <c r="A1711" s="1" t="s">
        <v>1053</v>
      </c>
      <c r="B1711" s="1">
        <v>15538259597</v>
      </c>
      <c r="C1711" s="1" t="s">
        <v>1</v>
      </c>
      <c r="D1711" s="1" t="s">
        <v>13</v>
      </c>
      <c r="E1711" s="1" t="str">
        <f>"2018-11-02 11:47:35"</f>
        <v>2018-11-02 11:47:35</v>
      </c>
    </row>
    <row r="1712" spans="1:5" x14ac:dyDescent="0.2">
      <c r="A1712" s="1" t="s">
        <v>608</v>
      </c>
      <c r="B1712" s="1">
        <v>13787337975</v>
      </c>
      <c r="C1712" s="1" t="s">
        <v>1</v>
      </c>
      <c r="D1712" s="1" t="s">
        <v>13</v>
      </c>
      <c r="E1712" s="1" t="str">
        <f>"2018-11-02 11:47:22"</f>
        <v>2018-11-02 11:47:22</v>
      </c>
    </row>
    <row r="1713" spans="1:5" x14ac:dyDescent="0.2">
      <c r="A1713" s="1" t="s">
        <v>1054</v>
      </c>
      <c r="B1713" s="1">
        <v>13422268744</v>
      </c>
      <c r="C1713" s="1" t="s">
        <v>1</v>
      </c>
      <c r="D1713" s="1" t="s">
        <v>13</v>
      </c>
      <c r="E1713" s="1" t="str">
        <f>"2018-11-02 11:47:12"</f>
        <v>2018-11-02 11:47:12</v>
      </c>
    </row>
    <row r="1714" spans="1:5" x14ac:dyDescent="0.2">
      <c r="A1714" s="1" t="s">
        <v>79</v>
      </c>
      <c r="B1714" s="1">
        <v>13771331077</v>
      </c>
      <c r="C1714" s="1" t="s">
        <v>1</v>
      </c>
      <c r="D1714" s="1" t="s">
        <v>61</v>
      </c>
      <c r="E1714" s="1" t="str">
        <f>"2018-11-02 11:45:51"</f>
        <v>2018-11-02 11:45:51</v>
      </c>
    </row>
    <row r="1715" spans="1:5" x14ac:dyDescent="0.2">
      <c r="A1715" s="1" t="s">
        <v>1055</v>
      </c>
      <c r="B1715" s="1">
        <v>17620549708</v>
      </c>
      <c r="C1715" s="1" t="s">
        <v>1</v>
      </c>
      <c r="D1715" s="1" t="s">
        <v>25</v>
      </c>
      <c r="E1715" s="1" t="str">
        <f>"2018-11-02 11:38:50"</f>
        <v>2018-11-02 11:38:50</v>
      </c>
    </row>
    <row r="1716" spans="1:5" x14ac:dyDescent="0.2">
      <c r="A1716" s="1" t="s">
        <v>1056</v>
      </c>
      <c r="B1716" s="1">
        <v>13400756039</v>
      </c>
      <c r="C1716" s="1" t="s">
        <v>1</v>
      </c>
      <c r="D1716" s="1" t="s">
        <v>19</v>
      </c>
      <c r="E1716" s="1" t="str">
        <f>"2018-11-02 11:36:58"</f>
        <v>2018-11-02 11:36:58</v>
      </c>
    </row>
    <row r="1717" spans="1:5" x14ac:dyDescent="0.2">
      <c r="A1717" s="1" t="s">
        <v>1057</v>
      </c>
      <c r="B1717" s="1">
        <v>13559626676</v>
      </c>
      <c r="C1717" s="1" t="s">
        <v>1</v>
      </c>
      <c r="D1717" s="1" t="s">
        <v>475</v>
      </c>
      <c r="E1717" s="1" t="str">
        <f>"2018-11-02 11:36:33"</f>
        <v>2018-11-02 11:36:33</v>
      </c>
    </row>
    <row r="1718" spans="1:5" x14ac:dyDescent="0.2">
      <c r="A1718" s="1" t="s">
        <v>1058</v>
      </c>
      <c r="B1718" s="1">
        <v>15817838157</v>
      </c>
      <c r="C1718" s="1" t="s">
        <v>1</v>
      </c>
      <c r="D1718" s="1" t="s">
        <v>126</v>
      </c>
      <c r="E1718" s="1" t="str">
        <f>"2018-11-02 11:22:37"</f>
        <v>2018-11-02 11:22:37</v>
      </c>
    </row>
    <row r="1719" spans="1:5" x14ac:dyDescent="0.2">
      <c r="A1719" s="1" t="s">
        <v>1059</v>
      </c>
      <c r="B1719" s="1">
        <v>17826361671</v>
      </c>
      <c r="C1719" s="1" t="s">
        <v>1</v>
      </c>
      <c r="D1719" s="1" t="s">
        <v>475</v>
      </c>
      <c r="E1719" s="1" t="str">
        <f>"2018-11-02 11:17:08"</f>
        <v>2018-11-02 11:17:08</v>
      </c>
    </row>
    <row r="1720" spans="1:5" x14ac:dyDescent="0.2">
      <c r="A1720" s="1" t="s">
        <v>1060</v>
      </c>
      <c r="B1720" s="1">
        <v>15158867967</v>
      </c>
      <c r="C1720" s="1" t="s">
        <v>1</v>
      </c>
      <c r="D1720" s="1" t="s">
        <v>61</v>
      </c>
      <c r="E1720" s="1" t="str">
        <f>"2018-11-02 11:12:59"</f>
        <v>2018-11-02 11:12:59</v>
      </c>
    </row>
    <row r="1721" spans="1:5" x14ac:dyDescent="0.2">
      <c r="A1721" s="1" t="s">
        <v>1061</v>
      </c>
      <c r="B1721" s="1">
        <v>15959417642</v>
      </c>
      <c r="C1721" s="1" t="s">
        <v>1</v>
      </c>
      <c r="D1721" s="1" t="s">
        <v>61</v>
      </c>
      <c r="E1721" s="1" t="str">
        <f>"2018-11-02 11:04:18"</f>
        <v>2018-11-02 11:04:18</v>
      </c>
    </row>
    <row r="1722" spans="1:5" x14ac:dyDescent="0.2">
      <c r="A1722" s="1" t="s">
        <v>1062</v>
      </c>
      <c r="B1722" s="1">
        <v>15242654911</v>
      </c>
      <c r="C1722" s="1" t="s">
        <v>1</v>
      </c>
      <c r="D1722" s="1" t="s">
        <v>552</v>
      </c>
      <c r="E1722" s="1" t="str">
        <f>"2018-11-02 11:02:58"</f>
        <v>2018-11-02 11:02:58</v>
      </c>
    </row>
    <row r="1723" spans="1:5" x14ac:dyDescent="0.2">
      <c r="A1723" s="1" t="s">
        <v>1063</v>
      </c>
      <c r="B1723" s="1">
        <v>13816813142</v>
      </c>
      <c r="C1723" s="1" t="s">
        <v>1</v>
      </c>
      <c r="D1723" s="1" t="s">
        <v>13</v>
      </c>
      <c r="E1723" s="1" t="str">
        <f>"2018-11-02 11:02:21"</f>
        <v>2018-11-02 11:02:21</v>
      </c>
    </row>
    <row r="1724" spans="1:5" x14ac:dyDescent="0.2">
      <c r="A1724" s="1" t="s">
        <v>1064</v>
      </c>
      <c r="B1724" s="1">
        <v>14715663234</v>
      </c>
      <c r="C1724" s="1" t="s">
        <v>1</v>
      </c>
      <c r="D1724" s="1" t="s">
        <v>61</v>
      </c>
      <c r="E1724" s="1" t="str">
        <f>"2018-11-02 10:58:16"</f>
        <v>2018-11-02 10:58:16</v>
      </c>
    </row>
    <row r="1725" spans="1:5" x14ac:dyDescent="0.2">
      <c r="A1725" s="1" t="s">
        <v>1065</v>
      </c>
      <c r="B1725" s="1">
        <v>13559673581</v>
      </c>
      <c r="C1725" s="1" t="s">
        <v>1</v>
      </c>
      <c r="D1725" s="1" t="s">
        <v>61</v>
      </c>
      <c r="E1725" s="1" t="str">
        <f>"2018-11-02 10:52:00"</f>
        <v>2018-11-02 10:52:00</v>
      </c>
    </row>
    <row r="1726" spans="1:5" x14ac:dyDescent="0.2">
      <c r="A1726" s="1" t="s">
        <v>1066</v>
      </c>
      <c r="B1726" s="1">
        <v>15924987276</v>
      </c>
      <c r="C1726" s="1" t="s">
        <v>1</v>
      </c>
      <c r="D1726" s="1" t="s">
        <v>61</v>
      </c>
      <c r="E1726" s="1" t="str">
        <f>"2018-11-02 10:34:03"</f>
        <v>2018-11-02 10:34:03</v>
      </c>
    </row>
    <row r="1727" spans="1:5" x14ac:dyDescent="0.2">
      <c r="A1727" s="1" t="s">
        <v>1067</v>
      </c>
      <c r="B1727" s="1">
        <v>15759282284</v>
      </c>
      <c r="C1727" s="1" t="s">
        <v>1</v>
      </c>
      <c r="D1727" s="1" t="s">
        <v>13</v>
      </c>
      <c r="E1727" s="1" t="str">
        <f>"2018-11-02 10:10:31"</f>
        <v>2018-11-02 10:10:31</v>
      </c>
    </row>
    <row r="1728" spans="1:5" x14ac:dyDescent="0.2">
      <c r="A1728" s="1" t="s">
        <v>1068</v>
      </c>
      <c r="B1728" s="1">
        <v>13791017922</v>
      </c>
      <c r="C1728" s="1" t="s">
        <v>1</v>
      </c>
      <c r="D1728" s="1" t="s">
        <v>126</v>
      </c>
      <c r="E1728" s="1" t="str">
        <f>"2018-11-02 10:07:26"</f>
        <v>2018-11-02 10:07:26</v>
      </c>
    </row>
    <row r="1729" spans="1:5" x14ac:dyDescent="0.2">
      <c r="A1729" s="1" t="s">
        <v>1069</v>
      </c>
      <c r="B1729" s="1">
        <v>17826113497</v>
      </c>
      <c r="C1729" s="1" t="s">
        <v>1</v>
      </c>
      <c r="D1729" s="1" t="s">
        <v>61</v>
      </c>
      <c r="E1729" s="1" t="str">
        <f>"2018-11-02 10:05:38"</f>
        <v>2018-11-02 10:05:38</v>
      </c>
    </row>
    <row r="1730" spans="1:5" x14ac:dyDescent="0.2">
      <c r="A1730" s="1" t="s">
        <v>1070</v>
      </c>
      <c r="B1730" s="1">
        <v>13663630324</v>
      </c>
      <c r="C1730" s="1" t="s">
        <v>1</v>
      </c>
      <c r="D1730" s="1" t="s">
        <v>13</v>
      </c>
      <c r="E1730" s="1" t="str">
        <f>"2018-11-02 09:53:38"</f>
        <v>2018-11-02 09:53:38</v>
      </c>
    </row>
    <row r="1731" spans="1:5" x14ac:dyDescent="0.2">
      <c r="A1731" s="1" t="s">
        <v>1071</v>
      </c>
      <c r="B1731" s="1">
        <v>15228288430</v>
      </c>
      <c r="C1731" s="1" t="s">
        <v>1</v>
      </c>
      <c r="D1731" s="1" t="s">
        <v>19</v>
      </c>
      <c r="E1731" s="1" t="str">
        <f>"2018-11-02 09:51:07"</f>
        <v>2018-11-02 09:51:07</v>
      </c>
    </row>
    <row r="1732" spans="1:5" x14ac:dyDescent="0.2">
      <c r="A1732" s="1" t="s">
        <v>1072</v>
      </c>
      <c r="B1732" s="1">
        <v>13734582568</v>
      </c>
      <c r="C1732" s="1" t="s">
        <v>1</v>
      </c>
      <c r="D1732" s="1" t="s">
        <v>13</v>
      </c>
      <c r="E1732" s="1" t="str">
        <f>"2018-11-02 09:46:08"</f>
        <v>2018-11-02 09:46:08</v>
      </c>
    </row>
    <row r="1733" spans="1:5" x14ac:dyDescent="0.2">
      <c r="A1733" s="1" t="s">
        <v>1073</v>
      </c>
      <c r="B1733" s="1">
        <v>18579200859</v>
      </c>
      <c r="C1733" s="1" t="s">
        <v>1</v>
      </c>
      <c r="D1733" s="1" t="s">
        <v>25</v>
      </c>
      <c r="E1733" s="1" t="str">
        <f>"2018-11-02 09:37:36"</f>
        <v>2018-11-02 09:37:36</v>
      </c>
    </row>
    <row r="1734" spans="1:5" x14ac:dyDescent="0.2">
      <c r="A1734" s="1">
        <v>13926288575</v>
      </c>
      <c r="B1734" s="1">
        <v>13926288575</v>
      </c>
      <c r="C1734" s="1" t="s">
        <v>1</v>
      </c>
      <c r="D1734" s="1" t="s">
        <v>431</v>
      </c>
      <c r="E1734" s="1" t="str">
        <f>"2018-11-02 09:31:02"</f>
        <v>2018-11-02 09:31:02</v>
      </c>
    </row>
    <row r="1735" spans="1:5" x14ac:dyDescent="0.2">
      <c r="A1735" s="1" t="s">
        <v>1074</v>
      </c>
      <c r="B1735" s="1">
        <v>15892877922</v>
      </c>
      <c r="C1735" s="1" t="s">
        <v>1</v>
      </c>
      <c r="D1735" s="1" t="s">
        <v>13</v>
      </c>
      <c r="E1735" s="1" t="str">
        <f>"2018-11-02 09:28:17"</f>
        <v>2018-11-02 09:28:17</v>
      </c>
    </row>
    <row r="1736" spans="1:5" x14ac:dyDescent="0.2">
      <c r="A1736" s="1" t="s">
        <v>1075</v>
      </c>
      <c r="B1736" s="1">
        <v>18358524025</v>
      </c>
      <c r="C1736" s="1" t="s">
        <v>1</v>
      </c>
      <c r="D1736" s="1" t="s">
        <v>13</v>
      </c>
      <c r="E1736" s="1" t="str">
        <f>"2018-11-02 09:16:28"</f>
        <v>2018-11-02 09:16:28</v>
      </c>
    </row>
    <row r="1737" spans="1:5" x14ac:dyDescent="0.2">
      <c r="A1737" s="1" t="s">
        <v>1076</v>
      </c>
      <c r="B1737" s="1">
        <v>17707062826</v>
      </c>
      <c r="C1737" s="1" t="s">
        <v>1</v>
      </c>
      <c r="D1737" s="1" t="s">
        <v>13</v>
      </c>
      <c r="E1737" s="1" t="str">
        <f>"2018-11-02 09:06:10"</f>
        <v>2018-11-02 09:06:10</v>
      </c>
    </row>
    <row r="1738" spans="1:5" x14ac:dyDescent="0.2">
      <c r="A1738" s="1" t="s">
        <v>1077</v>
      </c>
      <c r="B1738" s="1">
        <v>16670112456</v>
      </c>
      <c r="C1738" s="1" t="s">
        <v>1</v>
      </c>
      <c r="D1738" s="1" t="s">
        <v>126</v>
      </c>
      <c r="E1738" s="1" t="str">
        <f>"2018-11-02 08:58:55"</f>
        <v>2018-11-02 08:58:55</v>
      </c>
    </row>
    <row r="1739" spans="1:5" x14ac:dyDescent="0.2">
      <c r="A1739" s="1" t="s">
        <v>1078</v>
      </c>
      <c r="B1739" s="1">
        <v>13581850232</v>
      </c>
      <c r="C1739" s="1" t="s">
        <v>1</v>
      </c>
      <c r="D1739" s="1" t="s">
        <v>13</v>
      </c>
      <c r="E1739" s="1" t="str">
        <f>"2018-11-02 08:54:39"</f>
        <v>2018-11-02 08:54:39</v>
      </c>
    </row>
    <row r="1740" spans="1:5" x14ac:dyDescent="0.2">
      <c r="A1740" s="1" t="s">
        <v>1079</v>
      </c>
      <c r="B1740" s="1">
        <v>13249942218</v>
      </c>
      <c r="C1740" s="1" t="s">
        <v>1</v>
      </c>
      <c r="D1740" s="1" t="s">
        <v>13</v>
      </c>
      <c r="E1740" s="1" t="str">
        <f>"2018-11-02 08:51:56"</f>
        <v>2018-11-02 08:51:56</v>
      </c>
    </row>
    <row r="1741" spans="1:5" x14ac:dyDescent="0.2">
      <c r="A1741" s="1" t="s">
        <v>1080</v>
      </c>
      <c r="B1741" s="1">
        <v>15863863425</v>
      </c>
      <c r="C1741" s="1" t="s">
        <v>1</v>
      </c>
      <c r="D1741" s="1" t="s">
        <v>126</v>
      </c>
      <c r="E1741" s="1" t="str">
        <f>"2018-11-02 08:18:42"</f>
        <v>2018-11-02 08:18:42</v>
      </c>
    </row>
    <row r="1742" spans="1:5" x14ac:dyDescent="0.2">
      <c r="A1742" s="1" t="s">
        <v>1081</v>
      </c>
      <c r="B1742" s="1">
        <v>18641387484</v>
      </c>
      <c r="C1742" s="1" t="s">
        <v>1</v>
      </c>
      <c r="D1742" s="1" t="s">
        <v>13</v>
      </c>
      <c r="E1742" s="1" t="str">
        <f>"2018-11-02 07:59:54"</f>
        <v>2018-11-02 07:59:54</v>
      </c>
    </row>
    <row r="1743" spans="1:5" x14ac:dyDescent="0.2">
      <c r="A1743" s="1" t="s">
        <v>1082</v>
      </c>
      <c r="B1743" s="1">
        <v>13549324148</v>
      </c>
      <c r="C1743" s="1" t="s">
        <v>1</v>
      </c>
      <c r="D1743" s="1" t="s">
        <v>61</v>
      </c>
      <c r="E1743" s="1" t="str">
        <f>"2018-11-02 04:38:23"</f>
        <v>2018-11-02 04:38:23</v>
      </c>
    </row>
    <row r="1744" spans="1:5" x14ac:dyDescent="0.2">
      <c r="A1744" s="1" t="s">
        <v>1083</v>
      </c>
      <c r="B1744" s="1">
        <v>13950468979</v>
      </c>
      <c r="C1744" s="1" t="s">
        <v>1</v>
      </c>
      <c r="D1744" s="1" t="s">
        <v>13</v>
      </c>
      <c r="E1744" s="1" t="str">
        <f>"2018-11-02 02:56:43"</f>
        <v>2018-11-02 02:56:43</v>
      </c>
    </row>
    <row r="1745" spans="1:5" x14ac:dyDescent="0.2">
      <c r="A1745" s="1" t="s">
        <v>1084</v>
      </c>
      <c r="B1745" s="1">
        <v>18335606174</v>
      </c>
      <c r="C1745" s="1" t="s">
        <v>1</v>
      </c>
      <c r="D1745" s="1" t="s">
        <v>13</v>
      </c>
      <c r="E1745" s="1" t="str">
        <f>"2018-11-02 02:19:00"</f>
        <v>2018-11-02 02:19:00</v>
      </c>
    </row>
    <row r="1746" spans="1:5" x14ac:dyDescent="0.2">
      <c r="A1746" s="1" t="s">
        <v>1085</v>
      </c>
      <c r="B1746" s="1">
        <v>13784470611</v>
      </c>
      <c r="C1746" s="1" t="s">
        <v>1</v>
      </c>
      <c r="D1746" s="1" t="s">
        <v>475</v>
      </c>
      <c r="E1746" s="1" t="str">
        <f>"2018-11-02 01:06:07"</f>
        <v>2018-11-02 01:06:07</v>
      </c>
    </row>
    <row r="1747" spans="1:5" x14ac:dyDescent="0.2">
      <c r="A1747" s="1" t="s">
        <v>1086</v>
      </c>
      <c r="B1747" s="1">
        <v>13647550269</v>
      </c>
      <c r="C1747" s="1" t="s">
        <v>1</v>
      </c>
      <c r="D1747" s="1" t="s">
        <v>13</v>
      </c>
      <c r="E1747" s="1" t="str">
        <f>"2018-11-02 01:01:06"</f>
        <v>2018-11-02 01:01:06</v>
      </c>
    </row>
    <row r="1748" spans="1:5" x14ac:dyDescent="0.2">
      <c r="A1748" s="1" t="s">
        <v>1087</v>
      </c>
      <c r="B1748" s="1">
        <v>18756253373</v>
      </c>
      <c r="C1748" s="1" t="s">
        <v>1</v>
      </c>
      <c r="D1748" s="1" t="s">
        <v>13</v>
      </c>
      <c r="E1748" s="1" t="str">
        <f>"2018-11-02 00:58:47"</f>
        <v>2018-11-02 00:58:47</v>
      </c>
    </row>
    <row r="1749" spans="1:5" x14ac:dyDescent="0.2">
      <c r="A1749" s="1" t="s">
        <v>1088</v>
      </c>
      <c r="B1749" s="1">
        <v>17817353240</v>
      </c>
      <c r="C1749" s="1" t="s">
        <v>1</v>
      </c>
      <c r="D1749" s="1" t="s">
        <v>61</v>
      </c>
      <c r="E1749" s="1" t="str">
        <f>"2018-11-02 00:52:05"</f>
        <v>2018-11-02 00:52:05</v>
      </c>
    </row>
    <row r="1750" spans="1:5" x14ac:dyDescent="0.2">
      <c r="A1750" s="1" t="s">
        <v>1089</v>
      </c>
      <c r="B1750" s="1">
        <v>13906589719</v>
      </c>
      <c r="C1750" s="1" t="s">
        <v>1</v>
      </c>
      <c r="D1750" s="1" t="s">
        <v>91</v>
      </c>
      <c r="E1750" s="1" t="str">
        <f>"2018-11-02 00:27:31"</f>
        <v>2018-11-02 00:27:31</v>
      </c>
    </row>
    <row r="1751" spans="1:5" x14ac:dyDescent="0.2">
      <c r="A1751" s="1" t="s">
        <v>1090</v>
      </c>
      <c r="B1751" s="1">
        <v>13619719154</v>
      </c>
      <c r="C1751" s="1" t="s">
        <v>1</v>
      </c>
      <c r="D1751" s="1" t="s">
        <v>11</v>
      </c>
      <c r="E1751" s="1" t="str">
        <f>"2018-11-02 00:15:05"</f>
        <v>2018-11-02 00:15:05</v>
      </c>
    </row>
    <row r="1752" spans="1:5" x14ac:dyDescent="0.2">
      <c r="A1752" s="1" t="s">
        <v>1091</v>
      </c>
      <c r="B1752" s="1">
        <v>17310139923</v>
      </c>
      <c r="C1752" s="1" t="s">
        <v>1</v>
      </c>
      <c r="D1752" s="1" t="s">
        <v>13</v>
      </c>
      <c r="E1752" s="1" t="str">
        <f>"2018-11-01 23:32:10"</f>
        <v>2018-11-01 23:32:10</v>
      </c>
    </row>
    <row r="1753" spans="1:5" x14ac:dyDescent="0.2">
      <c r="A1753" s="1" t="s">
        <v>1092</v>
      </c>
      <c r="B1753" s="1">
        <v>13794466547</v>
      </c>
      <c r="C1753" s="1" t="s">
        <v>1</v>
      </c>
      <c r="D1753" s="1" t="s">
        <v>552</v>
      </c>
      <c r="E1753" s="1" t="str">
        <f>"2018-11-01 23:13:54"</f>
        <v>2018-11-01 23:13:54</v>
      </c>
    </row>
    <row r="1754" spans="1:5" x14ac:dyDescent="0.2">
      <c r="A1754" s="1" t="s">
        <v>1093</v>
      </c>
      <c r="B1754" s="1">
        <v>17693198253</v>
      </c>
      <c r="C1754" s="1" t="s">
        <v>1</v>
      </c>
      <c r="D1754" s="1" t="s">
        <v>11</v>
      </c>
      <c r="E1754" s="1" t="str">
        <f>"2018-11-01 22:36:57"</f>
        <v>2018-11-01 22:36:57</v>
      </c>
    </row>
    <row r="1755" spans="1:5" x14ac:dyDescent="0.2">
      <c r="A1755" s="1" t="s">
        <v>1094</v>
      </c>
      <c r="B1755" s="1">
        <v>13726109615</v>
      </c>
      <c r="C1755" s="1" t="s">
        <v>1</v>
      </c>
      <c r="D1755" s="1" t="s">
        <v>2</v>
      </c>
      <c r="E1755" s="1" t="str">
        <f>"2018-11-01 22:17:57"</f>
        <v>2018-11-01 22:17:57</v>
      </c>
    </row>
    <row r="1756" spans="1:5" x14ac:dyDescent="0.2">
      <c r="A1756" s="1" t="s">
        <v>1095</v>
      </c>
      <c r="B1756" s="1">
        <v>18284198346</v>
      </c>
      <c r="C1756" s="1" t="s">
        <v>1</v>
      </c>
      <c r="D1756" s="1" t="s">
        <v>61</v>
      </c>
      <c r="E1756" s="1" t="str">
        <f>"2018-11-01 22:07:44"</f>
        <v>2018-11-01 22:07:44</v>
      </c>
    </row>
    <row r="1757" spans="1:5" x14ac:dyDescent="0.2">
      <c r="A1757" s="1" t="s">
        <v>1096</v>
      </c>
      <c r="B1757" s="1">
        <v>16670198893</v>
      </c>
      <c r="C1757" s="1" t="s">
        <v>1</v>
      </c>
      <c r="D1757" s="1" t="s">
        <v>13</v>
      </c>
      <c r="E1757" s="1" t="str">
        <f>"2018-11-01 21:55:57"</f>
        <v>2018-11-01 21:55:57</v>
      </c>
    </row>
    <row r="1758" spans="1:5" x14ac:dyDescent="0.2">
      <c r="A1758" s="1" t="s">
        <v>1097</v>
      </c>
      <c r="B1758" s="1">
        <v>13576502171</v>
      </c>
      <c r="C1758" s="1" t="s">
        <v>1</v>
      </c>
      <c r="D1758" s="1" t="s">
        <v>25</v>
      </c>
      <c r="E1758" s="1" t="str">
        <f>"2018-11-01 21:38:59"</f>
        <v>2018-11-01 21:38:59</v>
      </c>
    </row>
    <row r="1759" spans="1:5" x14ac:dyDescent="0.2">
      <c r="A1759" s="1" t="s">
        <v>1098</v>
      </c>
      <c r="B1759" s="1">
        <v>15926662333</v>
      </c>
      <c r="C1759" s="1" t="s">
        <v>1</v>
      </c>
      <c r="D1759" s="1" t="s">
        <v>19</v>
      </c>
      <c r="E1759" s="1" t="str">
        <f>"2018-11-01 21:31:41"</f>
        <v>2018-11-01 21:31:41</v>
      </c>
    </row>
    <row r="1760" spans="1:5" x14ac:dyDescent="0.2">
      <c r="A1760" s="1" t="s">
        <v>1099</v>
      </c>
      <c r="B1760" s="1">
        <v>17623461093</v>
      </c>
      <c r="C1760" s="1" t="s">
        <v>1</v>
      </c>
      <c r="D1760" s="1" t="s">
        <v>61</v>
      </c>
      <c r="E1760" s="1" t="str">
        <f>"2018-11-01 21:25:04"</f>
        <v>2018-11-01 21:25:04</v>
      </c>
    </row>
    <row r="1761" spans="1:5" x14ac:dyDescent="0.2">
      <c r="A1761" s="1" t="s">
        <v>1100</v>
      </c>
      <c r="B1761" s="1">
        <v>15524916766</v>
      </c>
      <c r="C1761" s="1" t="s">
        <v>1</v>
      </c>
      <c r="D1761" s="1" t="s">
        <v>13</v>
      </c>
      <c r="E1761" s="1" t="str">
        <f>"2018-11-01 20:17:53"</f>
        <v>2018-11-01 20:17:53</v>
      </c>
    </row>
    <row r="1762" spans="1:5" x14ac:dyDescent="0.2">
      <c r="A1762" s="1" t="s">
        <v>1101</v>
      </c>
      <c r="B1762" s="1">
        <v>13772421740</v>
      </c>
      <c r="C1762" s="1" t="s">
        <v>1</v>
      </c>
      <c r="D1762" s="1" t="s">
        <v>25</v>
      </c>
      <c r="E1762" s="1" t="str">
        <f>"2018-11-01 20:05:11"</f>
        <v>2018-11-01 20:05:11</v>
      </c>
    </row>
    <row r="1763" spans="1:5" x14ac:dyDescent="0.2">
      <c r="A1763" s="1" t="s">
        <v>1102</v>
      </c>
      <c r="B1763" s="1">
        <v>15759222457</v>
      </c>
      <c r="C1763" s="1" t="s">
        <v>1</v>
      </c>
      <c r="D1763" s="1" t="s">
        <v>61</v>
      </c>
      <c r="E1763" s="1" t="str">
        <f>"2018-11-01 20:04:37"</f>
        <v>2018-11-01 20:04:37</v>
      </c>
    </row>
    <row r="1764" spans="1:5" x14ac:dyDescent="0.2">
      <c r="A1764" s="1" t="s">
        <v>1103</v>
      </c>
      <c r="B1764" s="1">
        <v>18735729778</v>
      </c>
      <c r="C1764" s="1" t="s">
        <v>1</v>
      </c>
      <c r="D1764" s="1" t="s">
        <v>25</v>
      </c>
      <c r="E1764" s="1" t="str">
        <f>"2018-11-01 20:02:31"</f>
        <v>2018-11-01 20:02:31</v>
      </c>
    </row>
    <row r="1765" spans="1:5" x14ac:dyDescent="0.2">
      <c r="A1765" s="1" t="s">
        <v>1104</v>
      </c>
      <c r="B1765" s="1">
        <v>18830955581</v>
      </c>
      <c r="C1765" s="1" t="s">
        <v>1</v>
      </c>
      <c r="D1765" s="1" t="s">
        <v>2</v>
      </c>
      <c r="E1765" s="1" t="str">
        <f>"2018-11-01 19:12:38"</f>
        <v>2018-11-01 19:12:38</v>
      </c>
    </row>
    <row r="1766" spans="1:5" x14ac:dyDescent="0.2">
      <c r="A1766" s="1" t="s">
        <v>1105</v>
      </c>
      <c r="B1766" s="1">
        <v>15703047166</v>
      </c>
      <c r="C1766" s="1" t="s">
        <v>1</v>
      </c>
      <c r="D1766" s="1" t="s">
        <v>13</v>
      </c>
      <c r="E1766" s="1" t="str">
        <f>"2018-11-01 19:12:21"</f>
        <v>2018-11-01 19:12:21</v>
      </c>
    </row>
    <row r="1767" spans="1:5" x14ac:dyDescent="0.2">
      <c r="A1767" s="1" t="s">
        <v>1106</v>
      </c>
      <c r="B1767" s="1">
        <v>15502867444</v>
      </c>
      <c r="C1767" s="1" t="s">
        <v>1</v>
      </c>
      <c r="D1767" s="1" t="s">
        <v>584</v>
      </c>
      <c r="E1767" s="1" t="str">
        <f>"2018-11-01 19:00:03"</f>
        <v>2018-11-01 19:00:03</v>
      </c>
    </row>
    <row r="1768" spans="1:5" x14ac:dyDescent="0.2">
      <c r="A1768" s="1" t="s">
        <v>1107</v>
      </c>
      <c r="B1768" s="1">
        <v>18643416935</v>
      </c>
      <c r="C1768" s="1" t="s">
        <v>1</v>
      </c>
      <c r="D1768" s="1" t="s">
        <v>61</v>
      </c>
      <c r="E1768" s="1" t="str">
        <f>"2018-11-01 18:56:34"</f>
        <v>2018-11-01 18:56:34</v>
      </c>
    </row>
    <row r="1769" spans="1:5" x14ac:dyDescent="0.2">
      <c r="A1769" s="1" t="s">
        <v>1108</v>
      </c>
      <c r="B1769" s="1">
        <v>17502060546</v>
      </c>
      <c r="C1769" s="1" t="s">
        <v>1</v>
      </c>
      <c r="D1769" s="1" t="s">
        <v>584</v>
      </c>
      <c r="E1769" s="1" t="str">
        <f>"2018-11-01 18:48:57"</f>
        <v>2018-11-01 18:48:57</v>
      </c>
    </row>
    <row r="1770" spans="1:5" x14ac:dyDescent="0.2">
      <c r="A1770" s="1" t="s">
        <v>1109</v>
      </c>
      <c r="B1770" s="1">
        <v>15892376997</v>
      </c>
      <c r="C1770" s="1" t="s">
        <v>1</v>
      </c>
      <c r="D1770" s="1" t="s">
        <v>584</v>
      </c>
      <c r="E1770" s="1" t="str">
        <f>"2018-11-01 18:47:49"</f>
        <v>2018-11-01 18:47:49</v>
      </c>
    </row>
    <row r="1771" spans="1:5" x14ac:dyDescent="0.2">
      <c r="A1771" s="1" t="s">
        <v>1110</v>
      </c>
      <c r="B1771" s="1">
        <v>13528669527</v>
      </c>
      <c r="C1771" s="1" t="s">
        <v>1</v>
      </c>
      <c r="D1771" s="1" t="s">
        <v>126</v>
      </c>
      <c r="E1771" s="1" t="str">
        <f>"2018-11-01 18:47:17"</f>
        <v>2018-11-01 18:47:17</v>
      </c>
    </row>
    <row r="1772" spans="1:5" x14ac:dyDescent="0.2">
      <c r="A1772" s="1" t="s">
        <v>1111</v>
      </c>
      <c r="B1772" s="1">
        <v>18106253313</v>
      </c>
      <c r="C1772" s="1" t="s">
        <v>1</v>
      </c>
      <c r="D1772" s="1" t="s">
        <v>584</v>
      </c>
      <c r="E1772" s="1" t="str">
        <f>"2018-11-01 18:44:49"</f>
        <v>2018-11-01 18:44:49</v>
      </c>
    </row>
    <row r="1773" spans="1:5" x14ac:dyDescent="0.2">
      <c r="A1773" s="1" t="s">
        <v>1112</v>
      </c>
      <c r="B1773" s="1">
        <v>18450026255</v>
      </c>
      <c r="C1773" s="1" t="s">
        <v>1</v>
      </c>
      <c r="D1773" s="1" t="s">
        <v>13</v>
      </c>
      <c r="E1773" s="1" t="str">
        <f>"2018-11-01 18:36:03"</f>
        <v>2018-11-01 18:36:03</v>
      </c>
    </row>
    <row r="1774" spans="1:5" x14ac:dyDescent="0.2">
      <c r="A1774" s="1" t="s">
        <v>1113</v>
      </c>
      <c r="B1774" s="1">
        <v>18389855423</v>
      </c>
      <c r="C1774" s="1" t="s">
        <v>1</v>
      </c>
      <c r="D1774" s="1" t="s">
        <v>19</v>
      </c>
      <c r="E1774" s="1" t="str">
        <f>"2018-11-01 18:33:29"</f>
        <v>2018-11-01 18:33:29</v>
      </c>
    </row>
    <row r="1775" spans="1:5" x14ac:dyDescent="0.2">
      <c r="A1775" s="1" t="s">
        <v>1114</v>
      </c>
      <c r="B1775" s="1">
        <v>18707992176</v>
      </c>
      <c r="C1775" s="1" t="s">
        <v>1</v>
      </c>
      <c r="D1775" s="1" t="s">
        <v>11</v>
      </c>
      <c r="E1775" s="1" t="str">
        <f>"2018-11-01 18:29:07"</f>
        <v>2018-11-01 18:29:07</v>
      </c>
    </row>
    <row r="1776" spans="1:5" x14ac:dyDescent="0.2">
      <c r="A1776" s="1" t="s">
        <v>1115</v>
      </c>
      <c r="B1776" s="1">
        <v>18369463259</v>
      </c>
      <c r="C1776" s="1" t="s">
        <v>1</v>
      </c>
      <c r="D1776" s="1" t="s">
        <v>584</v>
      </c>
      <c r="E1776" s="1" t="str">
        <f>"2018-11-01 18:27:03"</f>
        <v>2018-11-01 18:27:03</v>
      </c>
    </row>
    <row r="1777" spans="1:5" x14ac:dyDescent="0.2">
      <c r="A1777" s="1" t="s">
        <v>1116</v>
      </c>
      <c r="B1777" s="1">
        <v>15906851434</v>
      </c>
      <c r="C1777" s="1" t="s">
        <v>1</v>
      </c>
      <c r="D1777" s="1" t="s">
        <v>11</v>
      </c>
      <c r="E1777" s="1" t="str">
        <f>"2018-11-01 18:20:39"</f>
        <v>2018-11-01 18:20:39</v>
      </c>
    </row>
    <row r="1778" spans="1:5" x14ac:dyDescent="0.2">
      <c r="A1778" s="1" t="s">
        <v>1117</v>
      </c>
      <c r="B1778" s="1">
        <v>13549209172</v>
      </c>
      <c r="C1778" s="1" t="s">
        <v>1</v>
      </c>
      <c r="D1778" s="1" t="s">
        <v>584</v>
      </c>
      <c r="E1778" s="1" t="str">
        <f>"2018-11-01 18:14:07"</f>
        <v>2018-11-01 18:14:07</v>
      </c>
    </row>
    <row r="1779" spans="1:5" x14ac:dyDescent="0.2">
      <c r="A1779" s="1" t="s">
        <v>1118</v>
      </c>
      <c r="B1779" s="1">
        <v>15092407518</v>
      </c>
      <c r="C1779" s="1" t="s">
        <v>1</v>
      </c>
      <c r="D1779" s="1" t="s">
        <v>13</v>
      </c>
      <c r="E1779" s="1" t="str">
        <f>"2018-11-01 18:04:55"</f>
        <v>2018-11-01 18:04:55</v>
      </c>
    </row>
    <row r="1780" spans="1:5" x14ac:dyDescent="0.2">
      <c r="A1780" s="1" t="s">
        <v>1119</v>
      </c>
      <c r="B1780" s="1">
        <v>13413318845</v>
      </c>
      <c r="C1780" s="1" t="s">
        <v>1</v>
      </c>
      <c r="D1780" s="1" t="s">
        <v>13</v>
      </c>
      <c r="E1780" s="1" t="str">
        <f>"2018-11-01 17:54:07"</f>
        <v>2018-11-01 17:54:07</v>
      </c>
    </row>
    <row r="1781" spans="1:5" x14ac:dyDescent="0.2">
      <c r="A1781" s="1" t="s">
        <v>1120</v>
      </c>
      <c r="B1781" s="1">
        <v>15824125411</v>
      </c>
      <c r="C1781" s="1" t="s">
        <v>1</v>
      </c>
      <c r="D1781" s="1" t="s">
        <v>61</v>
      </c>
      <c r="E1781" s="1" t="str">
        <f>"2018-11-01 17:49:04"</f>
        <v>2018-11-01 17:49:04</v>
      </c>
    </row>
    <row r="1782" spans="1:5" x14ac:dyDescent="0.2">
      <c r="A1782" s="1" t="s">
        <v>1121</v>
      </c>
      <c r="B1782" s="1">
        <v>18140489520</v>
      </c>
      <c r="C1782" s="1" t="s">
        <v>1</v>
      </c>
      <c r="D1782" s="1" t="s">
        <v>19</v>
      </c>
      <c r="E1782" s="1" t="str">
        <f>"2018-11-01 17:41:19"</f>
        <v>2018-11-01 17:41:19</v>
      </c>
    </row>
    <row r="1783" spans="1:5" x14ac:dyDescent="0.2">
      <c r="A1783" s="1" t="s">
        <v>1122</v>
      </c>
      <c r="B1783" s="1">
        <v>13637653505</v>
      </c>
      <c r="C1783" s="1" t="s">
        <v>1</v>
      </c>
      <c r="D1783" s="1" t="s">
        <v>126</v>
      </c>
      <c r="E1783" s="1" t="str">
        <f>"2018-11-01 17:34:14"</f>
        <v>2018-11-01 17:34:14</v>
      </c>
    </row>
    <row r="1784" spans="1:5" x14ac:dyDescent="0.2">
      <c r="A1784" s="1" t="s">
        <v>1123</v>
      </c>
      <c r="B1784" s="1">
        <v>15182845683</v>
      </c>
      <c r="C1784" s="1" t="s">
        <v>1</v>
      </c>
      <c r="D1784" s="1" t="s">
        <v>61</v>
      </c>
      <c r="E1784" s="1" t="str">
        <f>"2018-11-01 17:31:51"</f>
        <v>2018-11-01 17:31:51</v>
      </c>
    </row>
    <row r="1785" spans="1:5" x14ac:dyDescent="0.2">
      <c r="A1785" s="1" t="s">
        <v>1124</v>
      </c>
      <c r="B1785" s="1">
        <v>13017973532</v>
      </c>
      <c r="C1785" s="1" t="s">
        <v>1</v>
      </c>
      <c r="D1785" s="1" t="s">
        <v>2</v>
      </c>
      <c r="E1785" s="1" t="str">
        <f>"2018-11-01 17:31:20"</f>
        <v>2018-11-01 17:31:20</v>
      </c>
    </row>
    <row r="1786" spans="1:5" x14ac:dyDescent="0.2">
      <c r="A1786" s="1" t="s">
        <v>1125</v>
      </c>
      <c r="B1786" s="1">
        <v>13827645166</v>
      </c>
      <c r="C1786" s="1" t="s">
        <v>1</v>
      </c>
      <c r="D1786" s="1" t="s">
        <v>61</v>
      </c>
      <c r="E1786" s="1" t="str">
        <f>"2018-11-01 17:23:03"</f>
        <v>2018-11-01 17:23:03</v>
      </c>
    </row>
    <row r="1787" spans="1:5" x14ac:dyDescent="0.2">
      <c r="A1787" s="1" t="s">
        <v>1126</v>
      </c>
      <c r="B1787" s="1">
        <v>18097620677</v>
      </c>
      <c r="C1787" s="1" t="s">
        <v>1</v>
      </c>
      <c r="D1787" s="1" t="s">
        <v>13</v>
      </c>
      <c r="E1787" s="1" t="str">
        <f>"2018-11-01 17:13:09"</f>
        <v>2018-11-01 17:13:09</v>
      </c>
    </row>
    <row r="1788" spans="1:5" x14ac:dyDescent="0.2">
      <c r="A1788" s="1" t="s">
        <v>1127</v>
      </c>
      <c r="B1788" s="1">
        <v>15314113602</v>
      </c>
      <c r="C1788" s="1" t="s">
        <v>1</v>
      </c>
      <c r="D1788" s="1" t="s">
        <v>91</v>
      </c>
      <c r="E1788" s="1" t="str">
        <f>"2018-11-01 17:12:18"</f>
        <v>2018-11-01 17:12:18</v>
      </c>
    </row>
    <row r="1789" spans="1:5" x14ac:dyDescent="0.2">
      <c r="A1789" s="1" t="s">
        <v>1128</v>
      </c>
      <c r="B1789" s="1">
        <v>15018267511</v>
      </c>
      <c r="C1789" s="1" t="s">
        <v>1</v>
      </c>
      <c r="D1789" s="1" t="s">
        <v>61</v>
      </c>
      <c r="E1789" s="1" t="str">
        <f>"2018-11-01 17:10:12"</f>
        <v>2018-11-01 17:10:12</v>
      </c>
    </row>
    <row r="1790" spans="1:5" x14ac:dyDescent="0.2">
      <c r="A1790" s="1" t="s">
        <v>1129</v>
      </c>
      <c r="B1790" s="1">
        <v>13239451421</v>
      </c>
      <c r="C1790" s="1" t="s">
        <v>1</v>
      </c>
      <c r="D1790" s="1" t="s">
        <v>61</v>
      </c>
      <c r="E1790" s="1" t="str">
        <f>"2018-11-01 16:58:37"</f>
        <v>2018-11-01 16:58:37</v>
      </c>
    </row>
    <row r="1791" spans="1:5" x14ac:dyDescent="0.2">
      <c r="A1791" s="1" t="s">
        <v>1130</v>
      </c>
      <c r="B1791" s="1">
        <v>15883633572</v>
      </c>
      <c r="C1791" s="1" t="s">
        <v>1</v>
      </c>
      <c r="D1791" s="1" t="s">
        <v>61</v>
      </c>
      <c r="E1791" s="1" t="str">
        <f>"2018-11-01 16:58:13"</f>
        <v>2018-11-01 16:58:13</v>
      </c>
    </row>
    <row r="1792" spans="1:5" x14ac:dyDescent="0.2">
      <c r="A1792" s="1" t="s">
        <v>1131</v>
      </c>
      <c r="B1792" s="1">
        <v>13169363600</v>
      </c>
      <c r="C1792" s="1" t="s">
        <v>1</v>
      </c>
      <c r="D1792" s="1" t="s">
        <v>25</v>
      </c>
      <c r="E1792" s="1" t="str">
        <f>"2018-11-01 16:54:27"</f>
        <v>2018-11-01 16:54:27</v>
      </c>
    </row>
    <row r="1793" spans="1:5" x14ac:dyDescent="0.2">
      <c r="A1793" s="1" t="s">
        <v>1132</v>
      </c>
      <c r="B1793" s="1">
        <v>15251054456</v>
      </c>
      <c r="C1793" s="1" t="s">
        <v>1</v>
      </c>
      <c r="D1793" s="1" t="s">
        <v>61</v>
      </c>
      <c r="E1793" s="1" t="str">
        <f>"2018-11-01 16:45:32"</f>
        <v>2018-11-01 16:45:32</v>
      </c>
    </row>
    <row r="1794" spans="1:5" x14ac:dyDescent="0.2">
      <c r="A1794" s="1" t="s">
        <v>1133</v>
      </c>
      <c r="B1794" s="1">
        <v>13654438234</v>
      </c>
      <c r="C1794" s="1" t="s">
        <v>1</v>
      </c>
      <c r="D1794" s="1" t="s">
        <v>61</v>
      </c>
      <c r="E1794" s="1" t="str">
        <f>"2018-11-01 16:44:31"</f>
        <v>2018-11-01 16:44:31</v>
      </c>
    </row>
    <row r="1795" spans="1:5" x14ac:dyDescent="0.2">
      <c r="A1795" s="1" t="s">
        <v>1134</v>
      </c>
      <c r="B1795" s="1">
        <v>18936712208</v>
      </c>
      <c r="C1795" s="1" t="s">
        <v>1</v>
      </c>
      <c r="D1795" s="1" t="s">
        <v>13</v>
      </c>
      <c r="E1795" s="1" t="str">
        <f>"2018-11-01 16:44:13"</f>
        <v>2018-11-01 16:44:13</v>
      </c>
    </row>
    <row r="1796" spans="1:5" x14ac:dyDescent="0.2">
      <c r="A1796" s="1" t="s">
        <v>1135</v>
      </c>
      <c r="B1796" s="1">
        <v>15286006286</v>
      </c>
      <c r="C1796" s="1" t="s">
        <v>1</v>
      </c>
      <c r="D1796" s="1" t="s">
        <v>11</v>
      </c>
      <c r="E1796" s="1" t="str">
        <f>"2018-11-01 16:33:44"</f>
        <v>2018-11-01 16:33:44</v>
      </c>
    </row>
    <row r="1797" spans="1:5" x14ac:dyDescent="0.2">
      <c r="A1797" s="1" t="s">
        <v>1136</v>
      </c>
      <c r="B1797" s="1">
        <v>15095784076</v>
      </c>
      <c r="C1797" s="1" t="s">
        <v>1</v>
      </c>
      <c r="D1797" s="1" t="s">
        <v>13</v>
      </c>
      <c r="E1797" s="1" t="str">
        <f>"2018-11-01 16:29:34"</f>
        <v>2018-11-01 16:29:34</v>
      </c>
    </row>
    <row r="1798" spans="1:5" x14ac:dyDescent="0.2">
      <c r="A1798" s="1" t="s">
        <v>599</v>
      </c>
      <c r="B1798" s="1">
        <v>15753616960</v>
      </c>
      <c r="C1798" s="1" t="s">
        <v>1</v>
      </c>
      <c r="D1798" s="1" t="s">
        <v>13</v>
      </c>
      <c r="E1798" s="1" t="str">
        <f>"2018-11-01 16:25:45"</f>
        <v>2018-11-01 16:25:45</v>
      </c>
    </row>
    <row r="1799" spans="1:5" x14ac:dyDescent="0.2">
      <c r="A1799" s="1" t="s">
        <v>1137</v>
      </c>
      <c r="B1799" s="1">
        <v>18310685166</v>
      </c>
      <c r="C1799" s="1" t="s">
        <v>1</v>
      </c>
      <c r="D1799" s="1" t="s">
        <v>61</v>
      </c>
      <c r="E1799" s="1" t="str">
        <f>"2018-11-01 16:24:56"</f>
        <v>2018-11-01 16:24:56</v>
      </c>
    </row>
    <row r="1800" spans="1:5" x14ac:dyDescent="0.2">
      <c r="A1800" s="1" t="s">
        <v>1138</v>
      </c>
      <c r="B1800" s="1">
        <v>13538506037</v>
      </c>
      <c r="C1800" s="1" t="s">
        <v>1</v>
      </c>
      <c r="D1800" s="1" t="s">
        <v>61</v>
      </c>
      <c r="E1800" s="1" t="str">
        <f>"2018-11-01 16:22:30"</f>
        <v>2018-11-01 16:22:30</v>
      </c>
    </row>
    <row r="1801" spans="1:5" x14ac:dyDescent="0.2">
      <c r="A1801" s="1" t="s">
        <v>1139</v>
      </c>
      <c r="B1801" s="1">
        <v>15605135439</v>
      </c>
      <c r="C1801" s="1" t="s">
        <v>1</v>
      </c>
      <c r="D1801" s="1" t="s">
        <v>61</v>
      </c>
      <c r="E1801" s="1" t="str">
        <f>"2018-11-01 16:16:12"</f>
        <v>2018-11-01 16:16:12</v>
      </c>
    </row>
    <row r="1802" spans="1:5" x14ac:dyDescent="0.2">
      <c r="A1802" s="1" t="s">
        <v>1140</v>
      </c>
      <c r="B1802" s="1">
        <v>18959471093</v>
      </c>
      <c r="C1802" s="1" t="s">
        <v>1</v>
      </c>
      <c r="D1802" s="1" t="s">
        <v>552</v>
      </c>
      <c r="E1802" s="1" t="str">
        <f>"2018-11-01 16:09:29"</f>
        <v>2018-11-01 16:09:29</v>
      </c>
    </row>
    <row r="1803" spans="1:5" x14ac:dyDescent="0.2">
      <c r="A1803" s="1" t="s">
        <v>1141</v>
      </c>
      <c r="B1803" s="1">
        <v>13703712926</v>
      </c>
      <c r="C1803" s="1" t="s">
        <v>1</v>
      </c>
      <c r="D1803" s="1" t="s">
        <v>61</v>
      </c>
      <c r="E1803" s="1" t="str">
        <f>"2018-11-01 16:04:19"</f>
        <v>2018-11-01 16:04:19</v>
      </c>
    </row>
    <row r="1804" spans="1:5" x14ac:dyDescent="0.2">
      <c r="A1804" s="1" t="s">
        <v>1142</v>
      </c>
      <c r="B1804" s="1">
        <v>18642150489</v>
      </c>
      <c r="C1804" s="1" t="s">
        <v>1</v>
      </c>
      <c r="D1804" s="1" t="s">
        <v>11</v>
      </c>
      <c r="E1804" s="1" t="str">
        <f>"2018-11-01 16:03:23"</f>
        <v>2018-11-01 16:03:23</v>
      </c>
    </row>
    <row r="1805" spans="1:5" x14ac:dyDescent="0.2">
      <c r="A1805" s="1" t="s">
        <v>1143</v>
      </c>
      <c r="B1805" s="1">
        <v>15330342763</v>
      </c>
      <c r="C1805" s="1" t="s">
        <v>1</v>
      </c>
      <c r="D1805" s="1" t="s">
        <v>13</v>
      </c>
      <c r="E1805" s="1" t="str">
        <f>"2018-11-01 16:01:55"</f>
        <v>2018-11-01 16:01:55</v>
      </c>
    </row>
    <row r="1806" spans="1:5" x14ac:dyDescent="0.2">
      <c r="A1806" s="1" t="s">
        <v>1144</v>
      </c>
      <c r="B1806" s="1">
        <v>17180897888</v>
      </c>
      <c r="C1806" s="1" t="s">
        <v>1</v>
      </c>
      <c r="D1806" s="1" t="s">
        <v>584</v>
      </c>
      <c r="E1806" s="1" t="str">
        <f>"2018-10-31 15:39:11"</f>
        <v>2018-10-31 15:39:11</v>
      </c>
    </row>
    <row r="1807" spans="1:5" x14ac:dyDescent="0.2">
      <c r="A1807" s="1" t="s">
        <v>1145</v>
      </c>
      <c r="B1807" s="1">
        <v>13135699971</v>
      </c>
      <c r="C1807" s="1" t="s">
        <v>1</v>
      </c>
      <c r="D1807" s="1" t="s">
        <v>61</v>
      </c>
      <c r="E1807" s="1" t="str">
        <f>"2018-10-31 15:38:45"</f>
        <v>2018-10-31 15:38:45</v>
      </c>
    </row>
    <row r="1808" spans="1:5" x14ac:dyDescent="0.2">
      <c r="A1808" s="1" t="s">
        <v>1145</v>
      </c>
      <c r="B1808" s="1">
        <v>13135699971</v>
      </c>
      <c r="C1808" s="1" t="s">
        <v>1</v>
      </c>
      <c r="D1808" s="1" t="s">
        <v>13</v>
      </c>
      <c r="E1808" s="1" t="str">
        <f>"2018-10-31 15:38:05"</f>
        <v>2018-10-31 15:38:05</v>
      </c>
    </row>
    <row r="1809" spans="1:5" x14ac:dyDescent="0.2">
      <c r="A1809" s="1" t="s">
        <v>1146</v>
      </c>
      <c r="B1809" s="1">
        <v>13609951347</v>
      </c>
      <c r="C1809" s="1" t="s">
        <v>1</v>
      </c>
      <c r="D1809" s="1" t="s">
        <v>61</v>
      </c>
      <c r="E1809" s="1" t="str">
        <f>"2018-10-31 15:37:30"</f>
        <v>2018-10-31 15:37:30</v>
      </c>
    </row>
    <row r="1810" spans="1:5" x14ac:dyDescent="0.2">
      <c r="A1810" s="1" t="s">
        <v>1147</v>
      </c>
      <c r="B1810" s="1">
        <v>18216282128</v>
      </c>
      <c r="C1810" s="1" t="s">
        <v>1</v>
      </c>
      <c r="D1810" s="1" t="s">
        <v>61</v>
      </c>
      <c r="E1810" s="1" t="str">
        <f>"2018-10-31 15:37:27"</f>
        <v>2018-10-31 15:37:27</v>
      </c>
    </row>
    <row r="1811" spans="1:5" x14ac:dyDescent="0.2">
      <c r="A1811" s="1" t="s">
        <v>1148</v>
      </c>
      <c r="B1811" s="1">
        <v>15052700712</v>
      </c>
      <c r="C1811" s="1" t="s">
        <v>1</v>
      </c>
      <c r="D1811" s="1" t="s">
        <v>13</v>
      </c>
      <c r="E1811" s="1" t="str">
        <f>"2018-10-31 15:37:25"</f>
        <v>2018-10-31 15:37:25</v>
      </c>
    </row>
    <row r="1812" spans="1:5" x14ac:dyDescent="0.2">
      <c r="A1812" s="1" t="s">
        <v>1149</v>
      </c>
      <c r="B1812" s="1">
        <v>18449548820</v>
      </c>
      <c r="C1812" s="1" t="s">
        <v>1</v>
      </c>
      <c r="D1812" s="1" t="s">
        <v>13</v>
      </c>
      <c r="E1812" s="1" t="str">
        <f>"2018-10-31 15:36:25"</f>
        <v>2018-10-31 15:36:25</v>
      </c>
    </row>
    <row r="1813" spans="1:5" x14ac:dyDescent="0.2">
      <c r="A1813" s="1" t="s">
        <v>1150</v>
      </c>
      <c r="B1813" s="1">
        <v>15556693589</v>
      </c>
      <c r="C1813" s="1" t="s">
        <v>1</v>
      </c>
      <c r="D1813" s="1" t="s">
        <v>12</v>
      </c>
      <c r="E1813" s="1" t="str">
        <f>"2018-10-31 15:36:17"</f>
        <v>2018-10-31 15:36:17</v>
      </c>
    </row>
    <row r="1814" spans="1:5" x14ac:dyDescent="0.2">
      <c r="A1814" s="1" t="s">
        <v>1151</v>
      </c>
      <c r="B1814" s="1">
        <v>18520160369</v>
      </c>
      <c r="C1814" s="1" t="s">
        <v>1</v>
      </c>
      <c r="D1814" s="1" t="s">
        <v>13</v>
      </c>
      <c r="E1814" s="1" t="str">
        <f>"2018-10-31 15:36:05"</f>
        <v>2018-10-31 15:36:05</v>
      </c>
    </row>
    <row r="1815" spans="1:5" x14ac:dyDescent="0.2">
      <c r="A1815" s="1" t="s">
        <v>1152</v>
      </c>
      <c r="B1815" s="1">
        <v>19906047183</v>
      </c>
      <c r="C1815" s="1" t="s">
        <v>1</v>
      </c>
      <c r="D1815" s="1" t="s">
        <v>584</v>
      </c>
      <c r="E1815" s="1" t="str">
        <f>"2018-10-31 15:35:36"</f>
        <v>2018-10-31 15:35:36</v>
      </c>
    </row>
    <row r="1816" spans="1:5" x14ac:dyDescent="0.2">
      <c r="A1816" s="1" t="s">
        <v>1153</v>
      </c>
      <c r="B1816" s="1">
        <v>13905789953</v>
      </c>
      <c r="C1816" s="1" t="s">
        <v>1</v>
      </c>
      <c r="D1816" s="1" t="s">
        <v>13</v>
      </c>
      <c r="E1816" s="1" t="str">
        <f>"2018-10-31 15:35:34"</f>
        <v>2018-10-31 15:35:34</v>
      </c>
    </row>
    <row r="1817" spans="1:5" x14ac:dyDescent="0.2">
      <c r="A1817" s="1" t="s">
        <v>1154</v>
      </c>
      <c r="B1817" s="1">
        <v>13724990787</v>
      </c>
      <c r="C1817" s="1" t="s">
        <v>1</v>
      </c>
      <c r="D1817" s="1" t="s">
        <v>13</v>
      </c>
      <c r="E1817" s="1" t="str">
        <f>"2018-10-31 15:34:57"</f>
        <v>2018-10-31 15:34:57</v>
      </c>
    </row>
    <row r="1818" spans="1:5" x14ac:dyDescent="0.2">
      <c r="A1818" s="1" t="s">
        <v>1155</v>
      </c>
      <c r="B1818" s="1">
        <v>13576585920</v>
      </c>
      <c r="C1818" s="1" t="s">
        <v>1</v>
      </c>
      <c r="D1818" s="1" t="s">
        <v>11</v>
      </c>
      <c r="E1818" s="1" t="str">
        <f>"2018-10-31 15:33:58"</f>
        <v>2018-10-31 15:33:58</v>
      </c>
    </row>
    <row r="1819" spans="1:5" x14ac:dyDescent="0.2">
      <c r="A1819" s="1" t="s">
        <v>1156</v>
      </c>
      <c r="B1819" s="1">
        <v>15141978752</v>
      </c>
      <c r="C1819" s="1" t="s">
        <v>1</v>
      </c>
      <c r="D1819" s="1" t="s">
        <v>61</v>
      </c>
      <c r="E1819" s="1" t="str">
        <f>"2018-10-31 15:33:35"</f>
        <v>2018-10-31 15:33:35</v>
      </c>
    </row>
    <row r="1820" spans="1:5" x14ac:dyDescent="0.2">
      <c r="A1820" s="1" t="s">
        <v>1157</v>
      </c>
      <c r="B1820" s="1">
        <v>13484846162</v>
      </c>
      <c r="C1820" s="1" t="s">
        <v>1</v>
      </c>
      <c r="D1820" s="1" t="s">
        <v>13</v>
      </c>
      <c r="E1820" s="1" t="str">
        <f>"2018-10-31 15:33:15"</f>
        <v>2018-10-31 15:33:15</v>
      </c>
    </row>
    <row r="1821" spans="1:5" x14ac:dyDescent="0.2">
      <c r="A1821" s="1" t="s">
        <v>1158</v>
      </c>
      <c r="B1821" s="1">
        <v>13477998446</v>
      </c>
      <c r="C1821" s="1" t="s">
        <v>1</v>
      </c>
      <c r="D1821" s="1" t="s">
        <v>13</v>
      </c>
      <c r="E1821" s="1" t="str">
        <f>"2018-10-31 15:33:14"</f>
        <v>2018-10-31 15:33:14</v>
      </c>
    </row>
    <row r="1822" spans="1:5" x14ac:dyDescent="0.2">
      <c r="A1822" s="1" t="s">
        <v>1159</v>
      </c>
      <c r="B1822" s="1">
        <v>18816564604</v>
      </c>
      <c r="C1822" s="1" t="s">
        <v>1</v>
      </c>
      <c r="D1822" s="1" t="s">
        <v>61</v>
      </c>
      <c r="E1822" s="1" t="str">
        <f>"2018-10-31 15:33:11"</f>
        <v>2018-10-31 15:33:11</v>
      </c>
    </row>
    <row r="1823" spans="1:5" x14ac:dyDescent="0.2">
      <c r="A1823" s="1" t="s">
        <v>1160</v>
      </c>
      <c r="B1823" s="1">
        <v>15861367727</v>
      </c>
      <c r="C1823" s="1" t="s">
        <v>1</v>
      </c>
      <c r="D1823" s="1" t="s">
        <v>13</v>
      </c>
      <c r="E1823" s="1" t="str">
        <f>"2018-10-31 15:32:09"</f>
        <v>2018-10-31 15:32:09</v>
      </c>
    </row>
    <row r="1824" spans="1:5" x14ac:dyDescent="0.2">
      <c r="A1824" s="1" t="s">
        <v>608</v>
      </c>
      <c r="B1824" s="1">
        <v>15871110319</v>
      </c>
      <c r="C1824" s="1" t="s">
        <v>1</v>
      </c>
      <c r="D1824" s="1" t="s">
        <v>13</v>
      </c>
      <c r="E1824" s="1" t="str">
        <f>"2018-10-31 15:32:07"</f>
        <v>2018-10-31 15:32:07</v>
      </c>
    </row>
    <row r="1825" spans="1:5" x14ac:dyDescent="0.2">
      <c r="A1825" s="1" t="s">
        <v>1161</v>
      </c>
      <c r="B1825" s="1">
        <v>13952370944</v>
      </c>
      <c r="C1825" s="1" t="s">
        <v>1</v>
      </c>
      <c r="D1825" s="1" t="s">
        <v>584</v>
      </c>
      <c r="E1825" s="1" t="str">
        <f>"2018-10-31 15:31:56"</f>
        <v>2018-10-31 15:31:56</v>
      </c>
    </row>
    <row r="1826" spans="1:5" x14ac:dyDescent="0.2">
      <c r="A1826" s="1" t="s">
        <v>1162</v>
      </c>
      <c r="B1826" s="1">
        <v>13614120703</v>
      </c>
      <c r="C1826" s="1" t="s">
        <v>1</v>
      </c>
      <c r="D1826" s="1" t="s">
        <v>13</v>
      </c>
      <c r="E1826" s="1" t="str">
        <f>"2018-10-31 15:31:38"</f>
        <v>2018-10-31 15:31:38</v>
      </c>
    </row>
    <row r="1827" spans="1:5" x14ac:dyDescent="0.2">
      <c r="A1827" s="1" t="s">
        <v>1163</v>
      </c>
      <c r="B1827" s="1">
        <v>18823483074</v>
      </c>
      <c r="C1827" s="1" t="s">
        <v>1</v>
      </c>
      <c r="D1827" s="1" t="s">
        <v>12</v>
      </c>
      <c r="E1827" s="1" t="str">
        <f>"2018-10-31 15:30:37"</f>
        <v>2018-10-31 15:30:37</v>
      </c>
    </row>
    <row r="1828" spans="1:5" x14ac:dyDescent="0.2">
      <c r="A1828" s="1" t="s">
        <v>1164</v>
      </c>
      <c r="B1828" s="1">
        <v>15751558386</v>
      </c>
      <c r="C1828" s="1" t="s">
        <v>1</v>
      </c>
      <c r="D1828" s="1" t="s">
        <v>13</v>
      </c>
      <c r="E1828" s="1" t="str">
        <f>"2018-10-31 15:30:03"</f>
        <v>2018-10-31 15:30:03</v>
      </c>
    </row>
    <row r="1829" spans="1:5" x14ac:dyDescent="0.2">
      <c r="A1829" s="1" t="s">
        <v>1165</v>
      </c>
      <c r="B1829" s="1">
        <v>18876631293</v>
      </c>
      <c r="C1829" s="1" t="s">
        <v>1</v>
      </c>
      <c r="D1829" s="1" t="s">
        <v>19</v>
      </c>
      <c r="E1829" s="1" t="str">
        <f>"2018-10-31 15:29:43"</f>
        <v>2018-10-31 15:29:43</v>
      </c>
    </row>
    <row r="1830" spans="1:5" x14ac:dyDescent="0.2">
      <c r="A1830" s="1" t="s">
        <v>1166</v>
      </c>
      <c r="B1830" s="1">
        <v>17512038176</v>
      </c>
      <c r="C1830" s="1" t="s">
        <v>1</v>
      </c>
      <c r="D1830" s="1" t="s">
        <v>61</v>
      </c>
      <c r="E1830" s="1" t="str">
        <f>"2018-10-31 15:29:29"</f>
        <v>2018-10-31 15:29:29</v>
      </c>
    </row>
    <row r="1831" spans="1:5" x14ac:dyDescent="0.2">
      <c r="A1831" s="1" t="s">
        <v>1167</v>
      </c>
      <c r="B1831" s="1">
        <v>18629015344</v>
      </c>
      <c r="C1831" s="1" t="s">
        <v>1</v>
      </c>
      <c r="D1831" s="1" t="s">
        <v>13</v>
      </c>
      <c r="E1831" s="1" t="str">
        <f>"2018-10-31 15:28:47"</f>
        <v>2018-10-31 15:28:47</v>
      </c>
    </row>
    <row r="1832" spans="1:5" x14ac:dyDescent="0.2">
      <c r="A1832" s="1" t="s">
        <v>1168</v>
      </c>
      <c r="B1832" s="1">
        <v>15626881492</v>
      </c>
      <c r="C1832" s="1" t="s">
        <v>1</v>
      </c>
      <c r="D1832" s="1" t="s">
        <v>11</v>
      </c>
      <c r="E1832" s="1" t="str">
        <f>"2018-10-31 15:28:17"</f>
        <v>2018-10-31 15:28:17</v>
      </c>
    </row>
    <row r="1833" spans="1:5" x14ac:dyDescent="0.2">
      <c r="A1833" s="1" t="s">
        <v>1169</v>
      </c>
      <c r="B1833" s="1">
        <v>13606808382</v>
      </c>
      <c r="C1833" s="1" t="s">
        <v>1</v>
      </c>
      <c r="D1833" s="1" t="s">
        <v>13</v>
      </c>
      <c r="E1833" s="1" t="str">
        <f>"2018-10-31 15:26:33"</f>
        <v>2018-10-31 15:26:33</v>
      </c>
    </row>
    <row r="1834" spans="1:5" x14ac:dyDescent="0.2">
      <c r="A1834" s="1" t="s">
        <v>1170</v>
      </c>
      <c r="B1834" s="1">
        <v>15909409184</v>
      </c>
      <c r="C1834" s="1" t="s">
        <v>1</v>
      </c>
      <c r="D1834" s="1" t="s">
        <v>13</v>
      </c>
      <c r="E1834" s="1" t="str">
        <f>"2018-10-31 15:26:22"</f>
        <v>2018-10-31 15:26:22</v>
      </c>
    </row>
    <row r="1835" spans="1:5" x14ac:dyDescent="0.2">
      <c r="A1835" s="1" t="s">
        <v>1171</v>
      </c>
      <c r="B1835" s="1">
        <v>13234299219</v>
      </c>
      <c r="C1835" s="1" t="s">
        <v>1</v>
      </c>
      <c r="D1835" s="1" t="s">
        <v>12</v>
      </c>
      <c r="E1835" s="1" t="str">
        <f>"2018-10-31 15:26:13"</f>
        <v>2018-10-31 15:26:13</v>
      </c>
    </row>
    <row r="1836" spans="1:5" x14ac:dyDescent="0.2">
      <c r="A1836" s="1" t="s">
        <v>1172</v>
      </c>
      <c r="B1836" s="1">
        <v>17706373520</v>
      </c>
      <c r="C1836" s="1" t="s">
        <v>1</v>
      </c>
      <c r="D1836" s="1" t="s">
        <v>584</v>
      </c>
      <c r="E1836" s="1" t="str">
        <f>"2018-10-31 15:26:07"</f>
        <v>2018-10-31 15:26:07</v>
      </c>
    </row>
    <row r="1837" spans="1:5" x14ac:dyDescent="0.2">
      <c r="A1837" s="1" t="s">
        <v>1173</v>
      </c>
      <c r="B1837" s="1">
        <v>18262693302</v>
      </c>
      <c r="C1837" s="1" t="s">
        <v>1</v>
      </c>
      <c r="D1837" s="1" t="s">
        <v>61</v>
      </c>
      <c r="E1837" s="1" t="str">
        <f>"2018-10-31 15:24:56"</f>
        <v>2018-10-31 15:24:56</v>
      </c>
    </row>
    <row r="1838" spans="1:5" x14ac:dyDescent="0.2">
      <c r="A1838" s="1" t="s">
        <v>1174</v>
      </c>
      <c r="B1838" s="1">
        <v>18611336575</v>
      </c>
      <c r="C1838" s="1" t="s">
        <v>1</v>
      </c>
      <c r="D1838" s="1" t="s">
        <v>12</v>
      </c>
      <c r="E1838" s="1" t="str">
        <f>"2018-10-31 15:24:47"</f>
        <v>2018-10-31 15:24:47</v>
      </c>
    </row>
    <row r="1839" spans="1:5" x14ac:dyDescent="0.2">
      <c r="A1839" s="1" t="s">
        <v>1175</v>
      </c>
      <c r="B1839" s="1">
        <v>15888158966</v>
      </c>
      <c r="C1839" s="1" t="s">
        <v>1</v>
      </c>
      <c r="D1839" s="1" t="s">
        <v>615</v>
      </c>
      <c r="E1839" s="1" t="str">
        <f>"2018-10-31 15:24:07"</f>
        <v>2018-10-31 15:24:07</v>
      </c>
    </row>
    <row r="1840" spans="1:5" x14ac:dyDescent="0.2">
      <c r="A1840" s="1" t="s">
        <v>1176</v>
      </c>
      <c r="B1840" s="1">
        <v>13551966856</v>
      </c>
      <c r="C1840" s="1" t="s">
        <v>1</v>
      </c>
      <c r="D1840" s="1" t="s">
        <v>13</v>
      </c>
      <c r="E1840" s="1" t="str">
        <f>"2018-10-31 15:24:02"</f>
        <v>2018-10-31 15:24:02</v>
      </c>
    </row>
    <row r="1841" spans="1:5" x14ac:dyDescent="0.2">
      <c r="A1841" s="1" t="s">
        <v>1177</v>
      </c>
      <c r="B1841" s="1">
        <v>18826989885</v>
      </c>
      <c r="C1841" s="1" t="s">
        <v>1</v>
      </c>
      <c r="D1841" s="1" t="s">
        <v>13</v>
      </c>
      <c r="E1841" s="1" t="str">
        <f>"2018-10-31 15:23:40"</f>
        <v>2018-10-31 15:23:40</v>
      </c>
    </row>
    <row r="1842" spans="1:5" x14ac:dyDescent="0.2">
      <c r="A1842" s="1" t="s">
        <v>1178</v>
      </c>
      <c r="B1842" s="1">
        <v>13356289110</v>
      </c>
      <c r="C1842" s="1" t="s">
        <v>1</v>
      </c>
      <c r="D1842" s="1" t="s">
        <v>61</v>
      </c>
      <c r="E1842" s="1" t="str">
        <f>"2018-10-31 15:23:31"</f>
        <v>2018-10-31 15:23:31</v>
      </c>
    </row>
    <row r="1843" spans="1:5" x14ac:dyDescent="0.2">
      <c r="A1843" s="1" t="s">
        <v>1179</v>
      </c>
      <c r="B1843" s="1">
        <v>18993076123</v>
      </c>
      <c r="C1843" s="1" t="s">
        <v>1</v>
      </c>
      <c r="D1843" s="1" t="s">
        <v>13</v>
      </c>
      <c r="E1843" s="1" t="str">
        <f>"2018-10-31 15:22:39"</f>
        <v>2018-10-31 15:22:39</v>
      </c>
    </row>
    <row r="1844" spans="1:5" x14ac:dyDescent="0.2">
      <c r="A1844" s="1" t="s">
        <v>1180</v>
      </c>
      <c r="B1844" s="1">
        <v>15883499913</v>
      </c>
      <c r="C1844" s="1" t="s">
        <v>1</v>
      </c>
      <c r="D1844" s="1" t="s">
        <v>13</v>
      </c>
      <c r="E1844" s="1" t="str">
        <f>"2018-10-31 15:21:03"</f>
        <v>2018-10-31 15:21:03</v>
      </c>
    </row>
    <row r="1845" spans="1:5" x14ac:dyDescent="0.2">
      <c r="A1845" s="1" t="s">
        <v>1181</v>
      </c>
      <c r="B1845" s="1">
        <v>13305527777</v>
      </c>
      <c r="C1845" s="1" t="s">
        <v>1</v>
      </c>
      <c r="D1845" s="1" t="s">
        <v>13</v>
      </c>
      <c r="E1845" s="1" t="str">
        <f>"2018-10-31 15:20:55"</f>
        <v>2018-10-31 15:20:55</v>
      </c>
    </row>
    <row r="1846" spans="1:5" x14ac:dyDescent="0.2">
      <c r="A1846" s="1" t="s">
        <v>1182</v>
      </c>
      <c r="B1846" s="1">
        <v>18344467992</v>
      </c>
      <c r="C1846" s="1" t="s">
        <v>1</v>
      </c>
      <c r="D1846" s="1" t="s">
        <v>13</v>
      </c>
      <c r="E1846" s="1" t="str">
        <f>"2018-10-31 15:20:35"</f>
        <v>2018-10-31 15:20:35</v>
      </c>
    </row>
    <row r="1847" spans="1:5" x14ac:dyDescent="0.2">
      <c r="A1847" s="1" t="s">
        <v>1183</v>
      </c>
      <c r="B1847" s="1">
        <v>15171777700</v>
      </c>
      <c r="C1847" s="1" t="s">
        <v>1</v>
      </c>
      <c r="D1847" s="1" t="s">
        <v>12</v>
      </c>
      <c r="E1847" s="1" t="str">
        <f>"2018-10-31 15:20:30"</f>
        <v>2018-10-31 15:20:30</v>
      </c>
    </row>
    <row r="1848" spans="1:5" x14ac:dyDescent="0.2">
      <c r="A1848" s="1" t="s">
        <v>1184</v>
      </c>
      <c r="B1848" s="1">
        <v>18130912889</v>
      </c>
      <c r="C1848" s="1" t="s">
        <v>1</v>
      </c>
      <c r="D1848" s="1" t="s">
        <v>61</v>
      </c>
      <c r="E1848" s="1" t="str">
        <f>"2018-10-31 15:20:27"</f>
        <v>2018-10-31 15:20:27</v>
      </c>
    </row>
    <row r="1849" spans="1:5" x14ac:dyDescent="0.2">
      <c r="A1849" s="1" t="s">
        <v>1185</v>
      </c>
      <c r="B1849" s="1">
        <v>15008293454</v>
      </c>
      <c r="C1849" s="1" t="s">
        <v>1</v>
      </c>
      <c r="D1849" s="1" t="s">
        <v>12</v>
      </c>
      <c r="E1849" s="1" t="str">
        <f>"2018-10-31 15:17:57"</f>
        <v>2018-10-31 15:17:57</v>
      </c>
    </row>
    <row r="1850" spans="1:5" x14ac:dyDescent="0.2">
      <c r="A1850" s="1" t="s">
        <v>1186</v>
      </c>
      <c r="B1850" s="1">
        <v>13934421924</v>
      </c>
      <c r="C1850" s="1" t="s">
        <v>1</v>
      </c>
      <c r="D1850" s="1" t="s">
        <v>13</v>
      </c>
      <c r="E1850" s="1" t="str">
        <f>"2018-10-31 15:16:57"</f>
        <v>2018-10-31 15:16:57</v>
      </c>
    </row>
    <row r="1851" spans="1:5" x14ac:dyDescent="0.2">
      <c r="A1851" s="1" t="s">
        <v>1187</v>
      </c>
      <c r="B1851" s="1">
        <v>18780945202</v>
      </c>
      <c r="C1851" s="1" t="s">
        <v>1</v>
      </c>
      <c r="D1851" s="1" t="s">
        <v>61</v>
      </c>
      <c r="E1851" s="1" t="str">
        <f>"2018-10-31 15:16:26"</f>
        <v>2018-10-31 15:16:26</v>
      </c>
    </row>
    <row r="1852" spans="1:5" x14ac:dyDescent="0.2">
      <c r="A1852" s="1" t="s">
        <v>1188</v>
      </c>
      <c r="B1852" s="1">
        <v>13997263226</v>
      </c>
      <c r="C1852" s="1" t="s">
        <v>1</v>
      </c>
      <c r="D1852" s="1" t="s">
        <v>61</v>
      </c>
      <c r="E1852" s="1" t="str">
        <f>"2018-10-31 15:16:04"</f>
        <v>2018-10-31 15:16:04</v>
      </c>
    </row>
    <row r="1853" spans="1:5" x14ac:dyDescent="0.2">
      <c r="A1853" s="1" t="s">
        <v>1189</v>
      </c>
      <c r="B1853" s="1">
        <v>13938014168</v>
      </c>
      <c r="C1853" s="1" t="s">
        <v>1</v>
      </c>
      <c r="D1853" s="1" t="s">
        <v>13</v>
      </c>
      <c r="E1853" s="1" t="str">
        <f>"2018-10-31 15:16:00"</f>
        <v>2018-10-31 15:16:00</v>
      </c>
    </row>
    <row r="1854" spans="1:5" x14ac:dyDescent="0.2">
      <c r="A1854" s="1" t="s">
        <v>1190</v>
      </c>
      <c r="B1854" s="1">
        <v>13014814663</v>
      </c>
      <c r="C1854" s="1" t="s">
        <v>1</v>
      </c>
      <c r="D1854" s="1" t="s">
        <v>13</v>
      </c>
      <c r="E1854" s="1" t="str">
        <f>"2018-10-31 15:15:36"</f>
        <v>2018-10-31 15:15:36</v>
      </c>
    </row>
    <row r="1855" spans="1:5" x14ac:dyDescent="0.2">
      <c r="A1855" s="1" t="s">
        <v>1191</v>
      </c>
      <c r="B1855" s="1">
        <v>18228284670</v>
      </c>
      <c r="C1855" s="1" t="s">
        <v>1</v>
      </c>
      <c r="D1855" s="1" t="s">
        <v>61</v>
      </c>
      <c r="E1855" s="1" t="str">
        <f>"2018-10-31 15:15:22"</f>
        <v>2018-10-31 15:15:22</v>
      </c>
    </row>
    <row r="1856" spans="1:5" x14ac:dyDescent="0.2">
      <c r="A1856" s="1" t="s">
        <v>1192</v>
      </c>
      <c r="B1856" s="1">
        <v>13107767896</v>
      </c>
      <c r="C1856" s="1" t="s">
        <v>1</v>
      </c>
      <c r="D1856" s="1" t="s">
        <v>126</v>
      </c>
      <c r="E1856" s="1" t="str">
        <f>"2018-10-31 15:14:48"</f>
        <v>2018-10-31 15:14:48</v>
      </c>
    </row>
    <row r="1857" spans="1:5" x14ac:dyDescent="0.2">
      <c r="A1857" s="1" t="s">
        <v>1193</v>
      </c>
      <c r="B1857" s="1">
        <v>15974455074</v>
      </c>
      <c r="C1857" s="1" t="s">
        <v>1</v>
      </c>
      <c r="D1857" s="1" t="s">
        <v>126</v>
      </c>
      <c r="E1857" s="1" t="str">
        <f>"2018-10-31 15:13:33"</f>
        <v>2018-10-31 15:13:33</v>
      </c>
    </row>
    <row r="1858" spans="1:5" x14ac:dyDescent="0.2">
      <c r="A1858" s="1" t="s">
        <v>1194</v>
      </c>
      <c r="B1858" s="1">
        <v>13884406365</v>
      </c>
      <c r="C1858" s="1" t="s">
        <v>1</v>
      </c>
      <c r="D1858" s="1" t="s">
        <v>13</v>
      </c>
      <c r="E1858" s="1" t="str">
        <f>"2018-10-31 15:13:29"</f>
        <v>2018-10-31 15:13:29</v>
      </c>
    </row>
    <row r="1859" spans="1:5" x14ac:dyDescent="0.2">
      <c r="A1859" s="1" t="s">
        <v>1195</v>
      </c>
      <c r="B1859" s="1">
        <v>17506192710</v>
      </c>
      <c r="C1859" s="1" t="s">
        <v>1</v>
      </c>
      <c r="D1859" s="1" t="s">
        <v>13</v>
      </c>
      <c r="E1859" s="1" t="str">
        <f>"2018-10-31 15:12:46"</f>
        <v>2018-10-31 15:12:46</v>
      </c>
    </row>
    <row r="1860" spans="1:5" x14ac:dyDescent="0.2">
      <c r="A1860" s="1" t="s">
        <v>1196</v>
      </c>
      <c r="B1860" s="1">
        <v>15060261537</v>
      </c>
      <c r="C1860" s="1" t="s">
        <v>1</v>
      </c>
      <c r="D1860" s="1" t="s">
        <v>61</v>
      </c>
      <c r="E1860" s="1" t="str">
        <f>"2018-10-31 15:11:45"</f>
        <v>2018-10-31 15:11:45</v>
      </c>
    </row>
    <row r="1861" spans="1:5" x14ac:dyDescent="0.2">
      <c r="A1861" s="1" t="s">
        <v>1197</v>
      </c>
      <c r="B1861" s="1">
        <v>18777707332</v>
      </c>
      <c r="C1861" s="1" t="s">
        <v>1</v>
      </c>
      <c r="D1861" s="1" t="s">
        <v>13</v>
      </c>
      <c r="E1861" s="1" t="str">
        <f>"2018-10-31 15:11:09"</f>
        <v>2018-10-31 15:11:09</v>
      </c>
    </row>
    <row r="1862" spans="1:5" x14ac:dyDescent="0.2">
      <c r="A1862" s="1" t="s">
        <v>1198</v>
      </c>
      <c r="B1862" s="1">
        <v>13212749006</v>
      </c>
      <c r="C1862" s="1" t="s">
        <v>1</v>
      </c>
      <c r="D1862" s="1" t="s">
        <v>126</v>
      </c>
      <c r="E1862" s="1" t="str">
        <f>"2018-10-31 15:10:28"</f>
        <v>2018-10-31 15:10:28</v>
      </c>
    </row>
    <row r="1863" spans="1:5" x14ac:dyDescent="0.2">
      <c r="A1863" s="1" t="s">
        <v>1199</v>
      </c>
      <c r="B1863" s="1">
        <v>15244308589</v>
      </c>
      <c r="C1863" s="1" t="s">
        <v>1</v>
      </c>
      <c r="D1863" s="1" t="s">
        <v>12</v>
      </c>
      <c r="E1863" s="1" t="str">
        <f>"2018-10-31 15:10:10"</f>
        <v>2018-10-31 15:10:10</v>
      </c>
    </row>
    <row r="1864" spans="1:5" x14ac:dyDescent="0.2">
      <c r="A1864" s="1" t="s">
        <v>1200</v>
      </c>
      <c r="B1864" s="1">
        <v>15713024951</v>
      </c>
      <c r="C1864" s="1" t="s">
        <v>1</v>
      </c>
      <c r="D1864" s="1" t="s">
        <v>13</v>
      </c>
      <c r="E1864" s="1" t="str">
        <f>"2018-10-31 15:09:25"</f>
        <v>2018-10-31 15:09:25</v>
      </c>
    </row>
    <row r="1865" spans="1:5" x14ac:dyDescent="0.2">
      <c r="A1865" s="1" t="s">
        <v>1201</v>
      </c>
      <c r="B1865" s="1">
        <v>15855539179</v>
      </c>
      <c r="C1865" s="1" t="s">
        <v>1</v>
      </c>
      <c r="D1865" s="1" t="s">
        <v>19</v>
      </c>
      <c r="E1865" s="1" t="str">
        <f>"2018-10-31 15:09:19"</f>
        <v>2018-10-31 15:09:19</v>
      </c>
    </row>
    <row r="1866" spans="1:5" x14ac:dyDescent="0.2">
      <c r="A1866" s="1" t="s">
        <v>1202</v>
      </c>
      <c r="B1866" s="1">
        <v>15177445864</v>
      </c>
      <c r="C1866" s="1" t="s">
        <v>1</v>
      </c>
      <c r="D1866" s="1" t="s">
        <v>2</v>
      </c>
      <c r="E1866" s="1" t="str">
        <f>"2018-10-31 15:09:12"</f>
        <v>2018-10-31 15:09:12</v>
      </c>
    </row>
    <row r="1867" spans="1:5" x14ac:dyDescent="0.2">
      <c r="A1867" s="1" t="s">
        <v>1203</v>
      </c>
      <c r="B1867" s="1">
        <v>18719247164</v>
      </c>
      <c r="C1867" s="1" t="s">
        <v>1</v>
      </c>
      <c r="D1867" s="1" t="s">
        <v>61</v>
      </c>
      <c r="E1867" s="1" t="str">
        <f>"2018-10-31 15:08:44"</f>
        <v>2018-10-31 15:08:44</v>
      </c>
    </row>
    <row r="1868" spans="1:5" x14ac:dyDescent="0.2">
      <c r="A1868" s="1" t="s">
        <v>1204</v>
      </c>
      <c r="B1868" s="1">
        <v>13728428787</v>
      </c>
      <c r="C1868" s="1" t="s">
        <v>1</v>
      </c>
      <c r="D1868" s="1" t="s">
        <v>61</v>
      </c>
      <c r="E1868" s="1" t="str">
        <f>"2018-10-31 15:07:59"</f>
        <v>2018-10-31 15:07:59</v>
      </c>
    </row>
    <row r="1869" spans="1:5" x14ac:dyDescent="0.2">
      <c r="A1869" s="1" t="s">
        <v>1205</v>
      </c>
      <c r="B1869" s="1">
        <v>18370157388</v>
      </c>
      <c r="C1869" s="1" t="s">
        <v>1</v>
      </c>
      <c r="D1869" s="1" t="s">
        <v>13</v>
      </c>
      <c r="E1869" s="1" t="str">
        <f>"2018-10-31 15:06:30"</f>
        <v>2018-10-31 15:06:30</v>
      </c>
    </row>
    <row r="1870" spans="1:5" x14ac:dyDescent="0.2">
      <c r="A1870" s="1" t="s">
        <v>1206</v>
      </c>
      <c r="B1870" s="1">
        <v>13639582554</v>
      </c>
      <c r="C1870" s="1" t="s">
        <v>1</v>
      </c>
      <c r="D1870" s="1" t="s">
        <v>61</v>
      </c>
      <c r="E1870" s="1" t="str">
        <f>"2018-10-31 15:05:24"</f>
        <v>2018-10-31 15:05:24</v>
      </c>
    </row>
    <row r="1871" spans="1:5" x14ac:dyDescent="0.2">
      <c r="A1871" s="1" t="s">
        <v>1207</v>
      </c>
      <c r="B1871" s="1">
        <v>18267837781</v>
      </c>
      <c r="C1871" s="1" t="s">
        <v>1</v>
      </c>
      <c r="D1871" s="1" t="s">
        <v>12</v>
      </c>
      <c r="E1871" s="1" t="str">
        <f>"2018-10-31 15:05:18"</f>
        <v>2018-10-31 15:05:18</v>
      </c>
    </row>
    <row r="1872" spans="1:5" x14ac:dyDescent="0.2">
      <c r="A1872" s="1" t="s">
        <v>1208</v>
      </c>
      <c r="B1872" s="1">
        <v>15759752452</v>
      </c>
      <c r="C1872" s="1" t="s">
        <v>1</v>
      </c>
      <c r="D1872" s="1" t="s">
        <v>13</v>
      </c>
      <c r="E1872" s="1" t="str">
        <f>"2018-10-31 15:05:11"</f>
        <v>2018-10-31 15:05:11</v>
      </c>
    </row>
    <row r="1873" spans="1:5" x14ac:dyDescent="0.2">
      <c r="A1873" s="1" t="s">
        <v>1209</v>
      </c>
      <c r="B1873" s="1">
        <v>15836099470</v>
      </c>
      <c r="C1873" s="1" t="s">
        <v>1</v>
      </c>
      <c r="D1873" s="1" t="s">
        <v>2</v>
      </c>
      <c r="E1873" s="1" t="str">
        <f>"2018-11-02 22:24:27"</f>
        <v>2018-11-02 22:24:27</v>
      </c>
    </row>
    <row r="1874" spans="1:5" x14ac:dyDescent="0.2">
      <c r="A1874" s="1" t="s">
        <v>1210</v>
      </c>
      <c r="B1874" s="1">
        <v>18206665601</v>
      </c>
      <c r="C1874" s="1" t="s">
        <v>1</v>
      </c>
      <c r="D1874" s="1" t="s">
        <v>2</v>
      </c>
      <c r="E1874" s="1" t="str">
        <f>"2018-11-02 22:23:21"</f>
        <v>2018-11-02 22:23:21</v>
      </c>
    </row>
    <row r="1875" spans="1:5" x14ac:dyDescent="0.2">
      <c r="A1875" s="1" t="s">
        <v>1211</v>
      </c>
      <c r="B1875" s="1">
        <v>18822859558</v>
      </c>
      <c r="C1875" s="1" t="s">
        <v>1</v>
      </c>
      <c r="D1875" s="1" t="s">
        <v>2</v>
      </c>
      <c r="E1875" s="1" t="str">
        <f>"2018-11-02 22:22:33"</f>
        <v>2018-11-02 22:22:33</v>
      </c>
    </row>
    <row r="1876" spans="1:5" x14ac:dyDescent="0.2">
      <c r="A1876" s="1" t="s">
        <v>1212</v>
      </c>
      <c r="B1876" s="1">
        <v>17562151778</v>
      </c>
      <c r="C1876" s="1" t="s">
        <v>1</v>
      </c>
      <c r="D1876" s="1" t="s">
        <v>2</v>
      </c>
      <c r="E1876" s="1" t="str">
        <f>"2018-11-02 22:21:45"</f>
        <v>2018-11-02 22:21:45</v>
      </c>
    </row>
    <row r="1877" spans="1:5" x14ac:dyDescent="0.2">
      <c r="A1877" s="1" t="s">
        <v>1213</v>
      </c>
      <c r="B1877" s="1">
        <v>13357308042</v>
      </c>
      <c r="C1877" s="1" t="s">
        <v>1</v>
      </c>
      <c r="D1877" s="1" t="s">
        <v>2</v>
      </c>
      <c r="E1877" s="1" t="str">
        <f>"2018-11-02 22:21:41"</f>
        <v>2018-11-02 22:21:41</v>
      </c>
    </row>
    <row r="1878" spans="1:5" x14ac:dyDescent="0.2">
      <c r="A1878" s="1" t="s">
        <v>286</v>
      </c>
      <c r="B1878" s="1">
        <v>18021176007</v>
      </c>
      <c r="C1878" s="1" t="s">
        <v>1</v>
      </c>
      <c r="D1878" s="1" t="s">
        <v>2</v>
      </c>
      <c r="E1878" s="1" t="str">
        <f>"2018-11-02 22:21:24"</f>
        <v>2018-11-02 22:21:24</v>
      </c>
    </row>
    <row r="1879" spans="1:5" x14ac:dyDescent="0.2">
      <c r="A1879" s="1" t="s">
        <v>1214</v>
      </c>
      <c r="B1879" s="1">
        <v>17767921668</v>
      </c>
      <c r="C1879" s="1" t="s">
        <v>1</v>
      </c>
      <c r="D1879" s="1" t="s">
        <v>2</v>
      </c>
      <c r="E1879" s="1" t="str">
        <f>"2018-11-02 22:20:42"</f>
        <v>2018-11-02 22:20:42</v>
      </c>
    </row>
    <row r="1880" spans="1:5" x14ac:dyDescent="0.2">
      <c r="A1880" s="1" t="s">
        <v>1215</v>
      </c>
      <c r="B1880" s="1">
        <v>15888448846</v>
      </c>
      <c r="C1880" s="1" t="s">
        <v>1</v>
      </c>
      <c r="D1880" s="1" t="s">
        <v>2</v>
      </c>
      <c r="E1880" s="1" t="str">
        <f>"2018-11-02 22:19:27"</f>
        <v>2018-11-02 22:19:27</v>
      </c>
    </row>
    <row r="1881" spans="1:5" x14ac:dyDescent="0.2">
      <c r="A1881" s="1" t="s">
        <v>1204</v>
      </c>
      <c r="B1881" s="1">
        <v>13728428797</v>
      </c>
      <c r="C1881" s="1" t="s">
        <v>1</v>
      </c>
      <c r="D1881" s="1" t="s">
        <v>2</v>
      </c>
      <c r="E1881" s="1" t="str">
        <f>"2018-11-02 22:14:40"</f>
        <v>2018-11-02 22:14:40</v>
      </c>
    </row>
    <row r="1882" spans="1:5" x14ac:dyDescent="0.2">
      <c r="A1882" s="1" t="s">
        <v>370</v>
      </c>
      <c r="B1882" s="1">
        <v>18728148074</v>
      </c>
      <c r="C1882" s="1" t="s">
        <v>1</v>
      </c>
      <c r="D1882" s="1" t="s">
        <v>2</v>
      </c>
      <c r="E1882" s="1" t="str">
        <f>"2018-11-02 22:11:07"</f>
        <v>2018-11-02 22:11:07</v>
      </c>
    </row>
    <row r="1883" spans="1:5" x14ac:dyDescent="0.2">
      <c r="A1883" s="1" t="s">
        <v>1216</v>
      </c>
      <c r="B1883" s="1">
        <v>13973569482</v>
      </c>
      <c r="C1883" s="1" t="s">
        <v>1</v>
      </c>
      <c r="D1883" s="1" t="s">
        <v>2</v>
      </c>
      <c r="E1883" s="1" t="str">
        <f>"2018-11-02 22:10:32"</f>
        <v>2018-11-02 22:10:32</v>
      </c>
    </row>
    <row r="1884" spans="1:5" x14ac:dyDescent="0.2">
      <c r="A1884" s="1" t="s">
        <v>1217</v>
      </c>
      <c r="B1884" s="1">
        <v>15575580300</v>
      </c>
      <c r="C1884" s="1" t="s">
        <v>1</v>
      </c>
      <c r="D1884" s="1" t="s">
        <v>9</v>
      </c>
      <c r="E1884" s="1" t="str">
        <f>"2018-11-02 22:08:20"</f>
        <v>2018-11-02 22:08:20</v>
      </c>
    </row>
    <row r="1885" spans="1:5" x14ac:dyDescent="0.2">
      <c r="A1885" s="1" t="s">
        <v>1218</v>
      </c>
      <c r="B1885" s="1">
        <v>13220309776</v>
      </c>
      <c r="C1885" s="1" t="s">
        <v>1</v>
      </c>
      <c r="D1885" s="1" t="s">
        <v>11</v>
      </c>
      <c r="E1885" s="1" t="str">
        <f>"2018-11-02 22:06:39"</f>
        <v>2018-11-02 22:06:39</v>
      </c>
    </row>
    <row r="1886" spans="1:5" x14ac:dyDescent="0.2">
      <c r="A1886" s="1" t="s">
        <v>1219</v>
      </c>
      <c r="B1886" s="1">
        <v>13518861510</v>
      </c>
      <c r="C1886" s="1" t="s">
        <v>1</v>
      </c>
      <c r="D1886" s="1" t="s">
        <v>12</v>
      </c>
      <c r="E1886" s="1" t="str">
        <f>"2018-11-02 22:01:32"</f>
        <v>2018-11-02 22:01:32</v>
      </c>
    </row>
    <row r="1887" spans="1:5" x14ac:dyDescent="0.2">
      <c r="A1887" s="1" t="s">
        <v>1220</v>
      </c>
      <c r="B1887" s="1">
        <v>13545114535</v>
      </c>
      <c r="C1887" s="1" t="s">
        <v>1</v>
      </c>
      <c r="D1887" s="1" t="s">
        <v>13</v>
      </c>
      <c r="E1887" s="1" t="str">
        <f>"2018-11-02 22:01:31"</f>
        <v>2018-11-02 22:01:31</v>
      </c>
    </row>
    <row r="1888" spans="1:5" x14ac:dyDescent="0.2">
      <c r="A1888" s="1" t="s">
        <v>1221</v>
      </c>
      <c r="B1888" s="1">
        <v>15815007790</v>
      </c>
      <c r="C1888" s="1" t="s">
        <v>1</v>
      </c>
      <c r="D1888" s="1" t="s">
        <v>2</v>
      </c>
      <c r="E1888" s="1" t="str">
        <f>"2018-11-02 22:01:28"</f>
        <v>2018-11-02 22:01:28</v>
      </c>
    </row>
    <row r="1889" spans="1:5" x14ac:dyDescent="0.2">
      <c r="A1889" s="1" t="s">
        <v>1222</v>
      </c>
      <c r="B1889" s="1">
        <v>15358823890</v>
      </c>
      <c r="C1889" s="1" t="s">
        <v>1</v>
      </c>
      <c r="D1889" s="1" t="s">
        <v>2</v>
      </c>
      <c r="E1889" s="1" t="str">
        <f>"2018-11-02 21:59:36"</f>
        <v>2018-11-02 21:59:36</v>
      </c>
    </row>
    <row r="1890" spans="1:5" x14ac:dyDescent="0.2">
      <c r="A1890" s="1" t="s">
        <v>1223</v>
      </c>
      <c r="B1890" s="1">
        <v>15219968226</v>
      </c>
      <c r="C1890" s="1" t="s">
        <v>1</v>
      </c>
      <c r="D1890" s="1" t="s">
        <v>2</v>
      </c>
      <c r="E1890" s="1" t="str">
        <f>"2018-11-02 21:56:38"</f>
        <v>2018-11-02 21:56:38</v>
      </c>
    </row>
    <row r="1891" spans="1:5" x14ac:dyDescent="0.2">
      <c r="A1891" s="1" t="s">
        <v>1224</v>
      </c>
      <c r="B1891" s="1">
        <v>15067352571</v>
      </c>
      <c r="C1891" s="1" t="s">
        <v>1</v>
      </c>
      <c r="D1891" s="1" t="s">
        <v>13</v>
      </c>
      <c r="E1891" s="1" t="str">
        <f>"2018-11-02 21:56:37"</f>
        <v>2018-11-02 21:56:37</v>
      </c>
    </row>
    <row r="1892" spans="1:5" x14ac:dyDescent="0.2">
      <c r="A1892" s="1" t="s">
        <v>1225</v>
      </c>
      <c r="B1892" s="1">
        <v>18357221843</v>
      </c>
      <c r="C1892" s="1" t="s">
        <v>1</v>
      </c>
      <c r="D1892" s="1" t="s">
        <v>2</v>
      </c>
      <c r="E1892" s="1" t="str">
        <f>"2018-11-02 21:56:31"</f>
        <v>2018-11-02 21:56:31</v>
      </c>
    </row>
    <row r="1893" spans="1:5" x14ac:dyDescent="0.2">
      <c r="A1893" s="1" t="s">
        <v>1226</v>
      </c>
      <c r="B1893" s="1">
        <v>18783993139</v>
      </c>
      <c r="C1893" s="1" t="s">
        <v>1</v>
      </c>
      <c r="D1893" s="1" t="s">
        <v>19</v>
      </c>
      <c r="E1893" s="1" t="str">
        <f>"2018-11-02 21:55:31"</f>
        <v>2018-11-02 21:55:31</v>
      </c>
    </row>
    <row r="1894" spans="1:5" x14ac:dyDescent="0.2">
      <c r="A1894" s="1" t="s">
        <v>1227</v>
      </c>
      <c r="B1894" s="1">
        <v>18109268731</v>
      </c>
      <c r="C1894" s="1" t="s">
        <v>1</v>
      </c>
      <c r="D1894" s="1" t="s">
        <v>2</v>
      </c>
      <c r="E1894" s="1" t="str">
        <f>"2018-11-02 21:54:34"</f>
        <v>2018-11-02 21:54:34</v>
      </c>
    </row>
    <row r="1895" spans="1:5" x14ac:dyDescent="0.2">
      <c r="A1895" s="1" t="s">
        <v>1228</v>
      </c>
      <c r="B1895" s="1">
        <v>13353988232</v>
      </c>
      <c r="C1895" s="1" t="s">
        <v>1</v>
      </c>
      <c r="D1895" s="1" t="s">
        <v>2</v>
      </c>
      <c r="E1895" s="1" t="str">
        <f>"2018-11-02 21:50:35"</f>
        <v>2018-11-02 21:50:35</v>
      </c>
    </row>
    <row r="1896" spans="1:5" x14ac:dyDescent="0.2">
      <c r="A1896" s="1" t="s">
        <v>1229</v>
      </c>
      <c r="B1896" s="1">
        <v>13212003585</v>
      </c>
      <c r="C1896" s="1" t="s">
        <v>1</v>
      </c>
      <c r="D1896" s="1" t="s">
        <v>13</v>
      </c>
      <c r="E1896" s="1" t="str">
        <f>"2018-11-02 21:50:12"</f>
        <v>2018-11-02 21:50:12</v>
      </c>
    </row>
    <row r="1897" spans="1:5" x14ac:dyDescent="0.2">
      <c r="A1897" s="1" t="s">
        <v>1230</v>
      </c>
      <c r="B1897" s="1">
        <v>13510113237</v>
      </c>
      <c r="C1897" s="1" t="s">
        <v>1</v>
      </c>
      <c r="D1897" s="1" t="s">
        <v>2</v>
      </c>
      <c r="E1897" s="1" t="str">
        <f>"2018-11-02 21:48:33"</f>
        <v>2018-11-02 21:48:33</v>
      </c>
    </row>
    <row r="1898" spans="1:5" x14ac:dyDescent="0.2">
      <c r="A1898" s="1" t="s">
        <v>1231</v>
      </c>
      <c r="B1898" s="1">
        <v>15277323023</v>
      </c>
      <c r="C1898" s="1" t="s">
        <v>1</v>
      </c>
      <c r="D1898" s="1" t="s">
        <v>13</v>
      </c>
      <c r="E1898" s="1" t="str">
        <f>"2018-11-02 21:48:01"</f>
        <v>2018-11-02 21:48:01</v>
      </c>
    </row>
    <row r="1899" spans="1:5" x14ac:dyDescent="0.2">
      <c r="A1899" s="1" t="s">
        <v>1232</v>
      </c>
      <c r="B1899" s="1">
        <v>15179509081</v>
      </c>
      <c r="C1899" s="1" t="s">
        <v>1</v>
      </c>
      <c r="D1899" s="1" t="s">
        <v>2</v>
      </c>
      <c r="E1899" s="1" t="str">
        <f>"2018-11-02 21:47:19"</f>
        <v>2018-11-02 21:47:19</v>
      </c>
    </row>
    <row r="1900" spans="1:5" x14ac:dyDescent="0.2">
      <c r="A1900" s="1" t="s">
        <v>1233</v>
      </c>
      <c r="B1900" s="1">
        <v>13824773859</v>
      </c>
      <c r="C1900" s="1" t="s">
        <v>1</v>
      </c>
      <c r="D1900" s="1" t="s">
        <v>2</v>
      </c>
      <c r="E1900" s="1" t="str">
        <f>"2018-11-02 21:45:37"</f>
        <v>2018-11-02 21:45:37</v>
      </c>
    </row>
    <row r="1901" spans="1:5" x14ac:dyDescent="0.2">
      <c r="A1901" s="1" t="s">
        <v>1234</v>
      </c>
      <c r="B1901" s="1">
        <v>13879096113</v>
      </c>
      <c r="C1901" s="1" t="s">
        <v>1</v>
      </c>
      <c r="D1901" s="1" t="s">
        <v>2</v>
      </c>
      <c r="E1901" s="1" t="str">
        <f>"2018-11-02 21:44:58"</f>
        <v>2018-11-02 21:44:58</v>
      </c>
    </row>
    <row r="1902" spans="1:5" x14ac:dyDescent="0.2">
      <c r="A1902" s="1" t="s">
        <v>1235</v>
      </c>
      <c r="B1902" s="1">
        <v>15381795838</v>
      </c>
      <c r="C1902" s="1" t="s">
        <v>1</v>
      </c>
      <c r="D1902" s="1" t="s">
        <v>2</v>
      </c>
      <c r="E1902" s="1" t="str">
        <f>"2018-11-02 21:44:56"</f>
        <v>2018-11-02 21:44:56</v>
      </c>
    </row>
    <row r="1903" spans="1:5" x14ac:dyDescent="0.2">
      <c r="A1903" s="1" t="s">
        <v>1236</v>
      </c>
      <c r="B1903" s="1">
        <v>13636638353</v>
      </c>
      <c r="C1903" s="1" t="s">
        <v>1</v>
      </c>
      <c r="D1903" s="1" t="s">
        <v>2</v>
      </c>
      <c r="E1903" s="1" t="str">
        <f>"2018-11-02 21:43:26"</f>
        <v>2018-11-02 21:43:26</v>
      </c>
    </row>
    <row r="1904" spans="1:5" x14ac:dyDescent="0.2">
      <c r="A1904" s="1" t="s">
        <v>1237</v>
      </c>
      <c r="B1904" s="1">
        <v>13840649066</v>
      </c>
      <c r="C1904" s="1" t="s">
        <v>1</v>
      </c>
      <c r="D1904" s="1" t="s">
        <v>25</v>
      </c>
      <c r="E1904" s="1" t="str">
        <f>"2018-11-02 21:42:44"</f>
        <v>2018-11-02 21:42:44</v>
      </c>
    </row>
    <row r="1905" spans="1:5" x14ac:dyDescent="0.2">
      <c r="A1905" s="1" t="s">
        <v>1238</v>
      </c>
      <c r="B1905" s="1">
        <v>13349865738</v>
      </c>
      <c r="C1905" s="1" t="s">
        <v>1</v>
      </c>
      <c r="D1905" s="1" t="s">
        <v>2</v>
      </c>
      <c r="E1905" s="1" t="str">
        <f>"2018-11-02 21:39:19"</f>
        <v>2018-11-02 21:39:19</v>
      </c>
    </row>
    <row r="1906" spans="1:5" x14ac:dyDescent="0.2">
      <c r="A1906" s="1" t="s">
        <v>1239</v>
      </c>
      <c r="B1906" s="1">
        <v>13865905422</v>
      </c>
      <c r="C1906" s="1" t="s">
        <v>1</v>
      </c>
      <c r="D1906" s="1" t="s">
        <v>2</v>
      </c>
      <c r="E1906" s="1" t="str">
        <f>"2018-11-02 21:39:07"</f>
        <v>2018-11-02 21:39:07</v>
      </c>
    </row>
    <row r="1907" spans="1:5" x14ac:dyDescent="0.2">
      <c r="A1907" s="1" t="s">
        <v>1240</v>
      </c>
      <c r="B1907" s="1">
        <v>18098994920</v>
      </c>
      <c r="C1907" s="1" t="s">
        <v>1</v>
      </c>
      <c r="D1907" s="1" t="s">
        <v>2</v>
      </c>
      <c r="E1907" s="1" t="str">
        <f>"2018-11-02 21:38:45"</f>
        <v>2018-11-02 21:38:45</v>
      </c>
    </row>
    <row r="1908" spans="1:5" x14ac:dyDescent="0.2">
      <c r="A1908" s="1" t="s">
        <v>1241</v>
      </c>
      <c r="B1908" s="1">
        <v>17771818588</v>
      </c>
      <c r="C1908" s="1" t="s">
        <v>1</v>
      </c>
      <c r="D1908" s="1" t="s">
        <v>2</v>
      </c>
      <c r="E1908" s="1" t="str">
        <f>"2018-11-02 21:38:12"</f>
        <v>2018-11-02 21:38:12</v>
      </c>
    </row>
    <row r="1909" spans="1:5" x14ac:dyDescent="0.2">
      <c r="A1909" s="1" t="s">
        <v>1239</v>
      </c>
      <c r="B1909" s="1">
        <v>13865905411</v>
      </c>
      <c r="C1909" s="1" t="s">
        <v>1</v>
      </c>
      <c r="D1909" s="1" t="s">
        <v>2</v>
      </c>
      <c r="E1909" s="1" t="str">
        <f>"2018-11-02 21:37:32"</f>
        <v>2018-11-02 21:37:32</v>
      </c>
    </row>
    <row r="1910" spans="1:5" x14ac:dyDescent="0.2">
      <c r="A1910" s="1" t="s">
        <v>1242</v>
      </c>
      <c r="B1910" s="1">
        <v>13177770857</v>
      </c>
      <c r="C1910" s="1" t="s">
        <v>1</v>
      </c>
      <c r="D1910" s="1" t="s">
        <v>2</v>
      </c>
      <c r="E1910" s="1" t="str">
        <f>"2018-11-02 21:37:25"</f>
        <v>2018-11-02 21:37:25</v>
      </c>
    </row>
    <row r="1911" spans="1:5" x14ac:dyDescent="0.2">
      <c r="A1911" s="1" t="s">
        <v>1243</v>
      </c>
      <c r="B1911" s="1">
        <v>15605557763</v>
      </c>
      <c r="C1911" s="1" t="s">
        <v>1</v>
      </c>
      <c r="D1911" s="1" t="s">
        <v>2</v>
      </c>
      <c r="E1911" s="1" t="str">
        <f>"2018-11-02 21:37:05"</f>
        <v>2018-11-02 21:37:05</v>
      </c>
    </row>
    <row r="1912" spans="1:5" x14ac:dyDescent="0.2">
      <c r="A1912" s="1" t="s">
        <v>1244</v>
      </c>
      <c r="B1912" s="1">
        <v>15565768991</v>
      </c>
      <c r="C1912" s="1" t="s">
        <v>1</v>
      </c>
      <c r="D1912" s="1" t="s">
        <v>2</v>
      </c>
      <c r="E1912" s="1" t="str">
        <f>"2018-11-02 21:36:53"</f>
        <v>2018-11-02 21:36:53</v>
      </c>
    </row>
    <row r="1913" spans="1:5" x14ac:dyDescent="0.2">
      <c r="A1913" s="1" t="s">
        <v>1245</v>
      </c>
      <c r="B1913" s="1">
        <v>18750603259</v>
      </c>
      <c r="C1913" s="1" t="s">
        <v>1</v>
      </c>
      <c r="D1913" s="1" t="s">
        <v>2</v>
      </c>
      <c r="E1913" s="1" t="str">
        <f>"2018-11-02 21:36:47"</f>
        <v>2018-11-02 21:36:47</v>
      </c>
    </row>
    <row r="1914" spans="1:5" x14ac:dyDescent="0.2">
      <c r="A1914" s="1" t="s">
        <v>1246</v>
      </c>
      <c r="B1914" s="1">
        <v>15174378556</v>
      </c>
      <c r="C1914" s="1" t="s">
        <v>1</v>
      </c>
      <c r="D1914" s="1" t="s">
        <v>12</v>
      </c>
      <c r="E1914" s="1" t="str">
        <f>"2018-11-02 21:36:40"</f>
        <v>2018-11-02 21:36:40</v>
      </c>
    </row>
    <row r="1915" spans="1:5" x14ac:dyDescent="0.2">
      <c r="A1915" s="1" t="s">
        <v>1247</v>
      </c>
      <c r="B1915" s="1">
        <v>18187816570</v>
      </c>
      <c r="C1915" s="1" t="s">
        <v>1</v>
      </c>
      <c r="D1915" s="1" t="s">
        <v>2</v>
      </c>
      <c r="E1915" s="1" t="str">
        <f>"2018-11-02 21:35:46"</f>
        <v>2018-11-02 21:35:46</v>
      </c>
    </row>
    <row r="1916" spans="1:5" x14ac:dyDescent="0.2">
      <c r="A1916" s="1" t="s">
        <v>1248</v>
      </c>
      <c r="B1916" s="1">
        <v>17815374569</v>
      </c>
      <c r="C1916" s="1" t="s">
        <v>1</v>
      </c>
      <c r="D1916" s="1" t="s">
        <v>2</v>
      </c>
      <c r="E1916" s="1" t="str">
        <f>"2018-11-02 21:35:29"</f>
        <v>2018-11-02 21:35:29</v>
      </c>
    </row>
    <row r="1917" spans="1:5" x14ac:dyDescent="0.2">
      <c r="A1917" s="1" t="s">
        <v>1249</v>
      </c>
      <c r="B1917" s="1">
        <v>18125635702</v>
      </c>
      <c r="C1917" s="1" t="s">
        <v>1</v>
      </c>
      <c r="D1917" s="1" t="s">
        <v>2</v>
      </c>
      <c r="E1917" s="1" t="str">
        <f>"2018-11-02 21:35:22"</f>
        <v>2018-11-02 21:35:22</v>
      </c>
    </row>
    <row r="1918" spans="1:5" x14ac:dyDescent="0.2">
      <c r="A1918" s="1" t="s">
        <v>463</v>
      </c>
      <c r="B1918" s="1">
        <v>18609151860</v>
      </c>
      <c r="C1918" s="1" t="s">
        <v>1</v>
      </c>
      <c r="D1918" s="1" t="s">
        <v>2</v>
      </c>
      <c r="E1918" s="1" t="str">
        <f>"2018-11-02 21:34:25"</f>
        <v>2018-11-02 21:34:25</v>
      </c>
    </row>
    <row r="1919" spans="1:5" x14ac:dyDescent="0.2">
      <c r="A1919" s="1" t="s">
        <v>1250</v>
      </c>
      <c r="B1919" s="1">
        <v>15021015095</v>
      </c>
      <c r="C1919" s="1" t="s">
        <v>1</v>
      </c>
      <c r="D1919" s="1" t="s">
        <v>2</v>
      </c>
      <c r="E1919" s="1" t="str">
        <f>"2018-11-02 21:34:02"</f>
        <v>2018-11-02 21:34:02</v>
      </c>
    </row>
    <row r="1920" spans="1:5" x14ac:dyDescent="0.2">
      <c r="A1920" s="1" t="s">
        <v>1251</v>
      </c>
      <c r="B1920" s="1">
        <v>18874910919</v>
      </c>
      <c r="C1920" s="1" t="s">
        <v>1</v>
      </c>
      <c r="D1920" s="1" t="s">
        <v>2</v>
      </c>
      <c r="E1920" s="1" t="str">
        <f>"2018-11-02 21:33:59"</f>
        <v>2018-11-02 21:33:59</v>
      </c>
    </row>
    <row r="1921" spans="1:5" x14ac:dyDescent="0.2">
      <c r="A1921" s="1" t="s">
        <v>1252</v>
      </c>
      <c r="B1921" s="1">
        <v>13706023520</v>
      </c>
      <c r="C1921" s="1" t="s">
        <v>1</v>
      </c>
      <c r="D1921" s="1" t="s">
        <v>2</v>
      </c>
      <c r="E1921" s="1" t="str">
        <f>"2018-11-02 21:31:49"</f>
        <v>2018-11-02 21:31:49</v>
      </c>
    </row>
    <row r="1922" spans="1:5" x14ac:dyDescent="0.2">
      <c r="A1922" s="1" t="s">
        <v>1253</v>
      </c>
      <c r="B1922" s="1">
        <v>15089403374</v>
      </c>
      <c r="C1922" s="1" t="s">
        <v>1</v>
      </c>
      <c r="D1922" s="1" t="s">
        <v>12</v>
      </c>
      <c r="E1922" s="1" t="str">
        <f>"2018-11-02 21:27:31"</f>
        <v>2018-11-02 21:27:31</v>
      </c>
    </row>
    <row r="1923" spans="1:5" x14ac:dyDescent="0.2">
      <c r="A1923" s="1" t="s">
        <v>1254</v>
      </c>
      <c r="B1923" s="1">
        <v>18389865572</v>
      </c>
      <c r="C1923" s="1" t="s">
        <v>1</v>
      </c>
      <c r="D1923" s="1" t="s">
        <v>2</v>
      </c>
      <c r="E1923" s="1" t="str">
        <f>"2018-11-02 21:26:16"</f>
        <v>2018-11-02 21:26:16</v>
      </c>
    </row>
    <row r="1924" spans="1:5" x14ac:dyDescent="0.2">
      <c r="A1924" s="1" t="s">
        <v>1255</v>
      </c>
      <c r="B1924" s="1">
        <v>18659739010</v>
      </c>
      <c r="C1924" s="1" t="s">
        <v>1</v>
      </c>
      <c r="D1924" s="1" t="s">
        <v>2</v>
      </c>
      <c r="E1924" s="1" t="str">
        <f>"2018-11-02 21:24:33"</f>
        <v>2018-11-02 21:24:33</v>
      </c>
    </row>
    <row r="1925" spans="1:5" x14ac:dyDescent="0.2">
      <c r="A1925" s="1" t="s">
        <v>1256</v>
      </c>
      <c r="B1925" s="1">
        <v>18228550267</v>
      </c>
      <c r="C1925" s="1" t="s">
        <v>1</v>
      </c>
      <c r="D1925" s="1" t="s">
        <v>2</v>
      </c>
      <c r="E1925" s="1" t="str">
        <f>"2018-11-02 21:23:49"</f>
        <v>2018-11-02 21:23:49</v>
      </c>
    </row>
    <row r="1926" spans="1:5" x14ac:dyDescent="0.2">
      <c r="A1926" s="1" t="s">
        <v>1257</v>
      </c>
      <c r="B1926" s="1">
        <v>18628022254</v>
      </c>
      <c r="C1926" s="1" t="s">
        <v>1</v>
      </c>
      <c r="D1926" s="1" t="s">
        <v>2</v>
      </c>
      <c r="E1926" s="1" t="str">
        <f>"2018-11-02 21:23:06"</f>
        <v>2018-11-02 21:23:06</v>
      </c>
    </row>
    <row r="1927" spans="1:5" x14ac:dyDescent="0.2">
      <c r="A1927" s="1" t="s">
        <v>1258</v>
      </c>
      <c r="B1927" s="1">
        <v>18438887527</v>
      </c>
      <c r="C1927" s="1" t="s">
        <v>1</v>
      </c>
      <c r="D1927" s="1" t="s">
        <v>2</v>
      </c>
      <c r="E1927" s="1" t="str">
        <f>"2018-11-02 21:22:44"</f>
        <v>2018-11-02 21:22:44</v>
      </c>
    </row>
    <row r="1928" spans="1:5" x14ac:dyDescent="0.2">
      <c r="A1928" s="1" t="s">
        <v>1259</v>
      </c>
      <c r="B1928" s="1">
        <v>18705918009</v>
      </c>
      <c r="C1928" s="1" t="s">
        <v>1</v>
      </c>
      <c r="D1928" s="1" t="s">
        <v>2</v>
      </c>
      <c r="E1928" s="1" t="str">
        <f>"2018-11-02 21:20:25"</f>
        <v>2018-11-02 21:20:25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MD</cp:lastModifiedBy>
  <dcterms:created xsi:type="dcterms:W3CDTF">2018-11-02T14:59:47Z</dcterms:created>
  <dcterms:modified xsi:type="dcterms:W3CDTF">2018-11-02T15:13:57Z</dcterms:modified>
</cp:coreProperties>
</file>